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75" windowWidth="16530" windowHeight="6795" activeTab="0"/>
  </bookViews>
  <sheets>
    <sheet name="Chhattisgarh" sheetId="1" r:id="rId1"/>
    <sheet name="Sheet1" sheetId="2" r:id="rId2"/>
    <sheet name="sorted" sheetId="3" r:id="rId3"/>
  </sheets>
  <definedNames>
    <definedName name="_xlnm.Print_Area" localSheetId="0">'Chhattisgarh'!$A$1:$I$947</definedName>
    <definedName name="_xlnm.Print_Area" localSheetId="2">'sorted'!$A$1:$H$948</definedName>
  </definedNames>
  <calcPr fullCalcOnLoad="1"/>
</workbook>
</file>

<file path=xl/comments1.xml><?xml version="1.0" encoding="utf-8"?>
<comments xmlns="http://schemas.openxmlformats.org/spreadsheetml/2006/main">
  <authors>
    <author>hp</author>
  </authors>
  <commentList>
    <comment ref="E899" authorId="0">
      <text>
        <r>
          <rPr>
            <b/>
            <sz val="9"/>
            <rFont val="Tahoma"/>
            <family val="2"/>
          </rPr>
          <t>hp:</t>
        </r>
        <r>
          <rPr>
            <sz val="9"/>
            <rFont val="Tahoma"/>
            <family val="2"/>
          </rPr>
          <t xml:space="preserve">
pl chek</t>
        </r>
      </text>
    </comment>
  </commentList>
</comments>
</file>

<file path=xl/comments3.xml><?xml version="1.0" encoding="utf-8"?>
<comments xmlns="http://schemas.openxmlformats.org/spreadsheetml/2006/main">
  <authors>
    <author>hp</author>
  </authors>
  <commentList>
    <comment ref="E900" authorId="0">
      <text>
        <r>
          <rPr>
            <b/>
            <sz val="9"/>
            <rFont val="Tahoma"/>
            <family val="2"/>
          </rPr>
          <t>hp:</t>
        </r>
        <r>
          <rPr>
            <sz val="9"/>
            <rFont val="Tahoma"/>
            <family val="2"/>
          </rPr>
          <t xml:space="preserve">
pl chek</t>
        </r>
      </text>
    </comment>
  </commentList>
</comments>
</file>

<file path=xl/sharedStrings.xml><?xml version="1.0" encoding="utf-8"?>
<sst xmlns="http://schemas.openxmlformats.org/spreadsheetml/2006/main" count="2292" uniqueCount="266">
  <si>
    <t>Government of India</t>
  </si>
  <si>
    <t>National Programme of Mid-Day Meal in Schools</t>
  </si>
  <si>
    <t>Part-D: ANALYSIS SHEET</t>
  </si>
  <si>
    <t>1. Calculation of Bench mark for utilisation.</t>
  </si>
  <si>
    <t>1.1) No. of children</t>
  </si>
  <si>
    <t>Stage</t>
  </si>
  <si>
    <t>Diff</t>
  </si>
  <si>
    <t>Diff in %</t>
  </si>
  <si>
    <t>Primary</t>
  </si>
  <si>
    <t>Up Primary</t>
  </si>
  <si>
    <t>Total</t>
  </si>
  <si>
    <t>1.2) No. of School working days</t>
  </si>
  <si>
    <t xml:space="preserve"> </t>
  </si>
  <si>
    <t xml:space="preserve">PY </t>
  </si>
  <si>
    <t>UP.PY</t>
  </si>
  <si>
    <t>No. of Meals as per PAB approval</t>
  </si>
  <si>
    <t>No. of Meals claimed to have served by the State</t>
  </si>
  <si>
    <t>Diff.</t>
  </si>
  <si>
    <t>UP PY</t>
  </si>
  <si>
    <t xml:space="preserve">2. COVERAGE </t>
  </si>
  <si>
    <t>Sl. No.</t>
  </si>
  <si>
    <t>Districts</t>
  </si>
  <si>
    <t>No. of  Institutions</t>
  </si>
  <si>
    <t>No. of Institutions  serving MDM</t>
  </si>
  <si>
    <t>Non-Coverage</t>
  </si>
  <si>
    <t>% NC</t>
  </si>
  <si>
    <t>5=3-4</t>
  </si>
  <si>
    <t>TOTAL</t>
  </si>
  <si>
    <t>% Diff</t>
  </si>
  <si>
    <t>5=4-3</t>
  </si>
  <si>
    <t>Sr. No.</t>
  </si>
  <si>
    <t>District</t>
  </si>
  <si>
    <t>% Meals Served</t>
  </si>
  <si>
    <t>3.1)  Reconciliation of Foodgrains OB, Allocation &amp; Lifting</t>
  </si>
  <si>
    <t>As per GoI record</t>
  </si>
  <si>
    <t xml:space="preserve">As per State's AWP&amp;B </t>
  </si>
  <si>
    <t>5(4-3)</t>
  </si>
  <si>
    <t>S.No.</t>
  </si>
  <si>
    <t>Name of District</t>
  </si>
  <si>
    <t>Allocation</t>
  </si>
  <si>
    <t>3.4)  Foodgrains  Allocation &amp; Lifting</t>
  </si>
  <si>
    <t>(in MTs)</t>
  </si>
  <si>
    <t>Total Availibility</t>
  </si>
  <si>
    <t>% Availibility</t>
  </si>
  <si>
    <t>Lifted from FCI</t>
  </si>
  <si>
    <t>3.6)  Foodgrains Allocation, Lifting (availibility) &amp; Utilisation</t>
  </si>
  <si>
    <t>T. Availibility</t>
  </si>
  <si>
    <t>% T. Availibility</t>
  </si>
  <si>
    <t>Utilisation</t>
  </si>
  <si>
    <t>% Utilisation</t>
  </si>
  <si>
    <t>% payment</t>
  </si>
  <si>
    <t>Pending Bills</t>
  </si>
  <si>
    <t>4. ANALYSIS ON COOKING COST (PRIMARY + UPPER PRIMARY)</t>
  </si>
  <si>
    <t>4.1) ANALYSIS ON OPENING BALANACE AND CLOSING BALANACE</t>
  </si>
  <si>
    <t>Disbursed to Dist</t>
  </si>
  <si>
    <t xml:space="preserve">Cooking assistance received </t>
  </si>
  <si>
    <t>Total Availibility of cooking cost</t>
  </si>
  <si>
    <t>% Availibility of cooking cost</t>
  </si>
  <si>
    <t>4.4) Cooking Cost Utilisation</t>
  </si>
  <si>
    <t>Utilisation of Cooking assistance</t>
  </si>
  <si>
    <t xml:space="preserve">% Utilisation                    </t>
  </si>
  <si>
    <t>% utilisation of foodgrains</t>
  </si>
  <si>
    <t>% utilisation of Cooking cost</t>
  </si>
  <si>
    <t>Mis-match in % points</t>
  </si>
  <si>
    <t>(In MTs)</t>
  </si>
  <si>
    <t xml:space="preserve">Expected consumption of food grains </t>
  </si>
  <si>
    <t>Actual consumption of food grains</t>
  </si>
  <si>
    <t xml:space="preserve"> % consumption </t>
  </si>
  <si>
    <t>Expected expenditure of cooking cost</t>
  </si>
  <si>
    <t>Actual expenditure of cooking cost</t>
  </si>
  <si>
    <t>6. ANALYSIS of HONORIUM, To COOK-CUM-HELPERS</t>
  </si>
  <si>
    <t>6.1) District-wise allocation and availability of funds for honorium to cook-cum-Helpers</t>
  </si>
  <si>
    <t xml:space="preserve">Amount released </t>
  </si>
  <si>
    <t xml:space="preserve">Total availability </t>
  </si>
  <si>
    <t xml:space="preserve">% Availibilty  </t>
  </si>
  <si>
    <t>6.2)  District-wise utilisation Utilisation of grant for Honorarium, cooks-cum-Helpers</t>
  </si>
  <si>
    <t>Total Availability</t>
  </si>
  <si>
    <t>Payment of hon.  to CCH</t>
  </si>
  <si>
    <t>% payment to CCH against allocation</t>
  </si>
  <si>
    <t>6.3)  District-wise status of unspent balance of grant for Honorarium, cooks-cum-Helpers</t>
  </si>
  <si>
    <t>7. ANALYSIS ON MANAGEMENT, MONITORING &amp; EVALUATION (MME)</t>
  </si>
  <si>
    <t>7.1)  Reconciliation of MME OB, Allocation &amp; Releasing [PY + U PY]</t>
  </si>
  <si>
    <t xml:space="preserve">Total Availibility </t>
  </si>
  <si>
    <t>Activity</t>
  </si>
  <si>
    <t>Expenditure</t>
  </si>
  <si>
    <t>Exp as % of allocation</t>
  </si>
  <si>
    <t>School Level Expenses</t>
  </si>
  <si>
    <t>Management, Supervision, Training &amp; Internal Monitoring, External Monitoring &amp; Evaluation</t>
  </si>
  <si>
    <t>8. ANALYSIS ON CENTRAL ASSISTANCE TOWARDS TRANSPORT ASSISTANCE</t>
  </si>
  <si>
    <t>8.1)  Reconciliation of TA OB, Allocation &amp; Releasing [PY + U PY]</t>
  </si>
  <si>
    <t>Total availibility of funds</t>
  </si>
  <si>
    <t>Foodgrains Lifted (in MTs)</t>
  </si>
  <si>
    <t>Maximum fund permissibale</t>
  </si>
  <si>
    <t>actual expenditure incurred by State</t>
  </si>
  <si>
    <t>Unspent Balance</t>
  </si>
  <si>
    <t>6=(4-5)</t>
  </si>
  <si>
    <t>8= (2-5)</t>
  </si>
  <si>
    <r>
      <t xml:space="preserve">3. </t>
    </r>
    <r>
      <rPr>
        <b/>
        <u val="single"/>
        <sz val="11"/>
        <rFont val="Cambria"/>
        <family val="1"/>
      </rPr>
      <t>ANALYSIS ON FOODGRAINS</t>
    </r>
    <r>
      <rPr>
        <b/>
        <sz val="11"/>
        <rFont val="Cambria"/>
        <family val="1"/>
      </rPr>
      <t xml:space="preserve"> (PRIMARY + UPPER PRIMARY)</t>
    </r>
  </si>
  <si>
    <r>
      <t>(i</t>
    </r>
    <r>
      <rPr>
        <i/>
        <sz val="11"/>
        <rFont val="Cambria"/>
        <family val="1"/>
      </rPr>
      <t>n MTs)</t>
    </r>
  </si>
  <si>
    <t>Average number of children availing MDM</t>
  </si>
  <si>
    <t>Year</t>
  </si>
  <si>
    <t>GoI records</t>
  </si>
  <si>
    <t>State record</t>
  </si>
  <si>
    <t>Variation</t>
  </si>
  <si>
    <t>Phy</t>
  </si>
  <si>
    <t>Fin</t>
  </si>
  <si>
    <t>Achievement as % of allocation</t>
  </si>
  <si>
    <t>Fin (in Lakh)</t>
  </si>
  <si>
    <t xml:space="preserve">Fin                            </t>
  </si>
  <si>
    <t>10.  Kitchen Devices</t>
  </si>
  <si>
    <t>Kitchen-cum-Stores</t>
  </si>
  <si>
    <t>% Bill paid</t>
  </si>
  <si>
    <t>Engaged by State</t>
  </si>
  <si>
    <t>5 = (4 - 3)</t>
  </si>
  <si>
    <t>Not engaged</t>
  </si>
  <si>
    <t>Bills submited by FCI</t>
  </si>
  <si>
    <t>Payment made to FCI</t>
  </si>
  <si>
    <t xml:space="preserve">3.9) Payment of cost of foodgrain to FCI </t>
  </si>
  <si>
    <t>(Rs. In lakh)</t>
  </si>
  <si>
    <r>
      <t xml:space="preserve">5.1 Mismatch between Utilisation of Foodgrains and Cooking Cost  </t>
    </r>
    <r>
      <rPr>
        <b/>
        <i/>
        <sz val="11"/>
        <rFont val="Cambria"/>
        <family val="1"/>
      </rPr>
      <t>(Source data: para 3.7 and 4.5 above)</t>
    </r>
  </si>
  <si>
    <t>(Rs. in Lakh)</t>
  </si>
  <si>
    <t>NCLP</t>
  </si>
  <si>
    <t>Schools</t>
  </si>
  <si>
    <t>Units</t>
  </si>
  <si>
    <t>Amount              (in lakh)</t>
  </si>
  <si>
    <t>Primary + Upper Primary</t>
  </si>
  <si>
    <t>Grand Total</t>
  </si>
  <si>
    <t>2011-12</t>
  </si>
  <si>
    <t>Allocated for 2016-17</t>
  </si>
  <si>
    <t>Total available</t>
  </si>
  <si>
    <t>% available</t>
  </si>
  <si>
    <t>Annual Work Plan &amp; Budget  (AWP&amp;B) 2018-19</t>
  </si>
  <si>
    <t>Section-A : REVIEW OF IMPLEMENTATION OF MDM SCHEME DURING 2017-18</t>
  </si>
  <si>
    <t>Average number of children availed MDM during 2017-18</t>
  </si>
  <si>
    <t>2.1  Institutions- (Primary) (Source data : Table AT-3A of AWP&amp;B 2018-19)</t>
  </si>
  <si>
    <t>2.2  Institutions- (Primary with Upper Primary) (Source data : Table AT-3B of AWP&amp;B 2018-19)</t>
  </si>
  <si>
    <t>2.2A  Institutions- (Upper Primary) (Source data : Table AT-3C of AWP&amp;B 2018-19)</t>
  </si>
  <si>
    <t>2.3  Coverage Chidlren vs. Enrolment ( Primary) (Source data : Table AT-4 &amp; 5  of AWP&amp;B 2018-19)</t>
  </si>
  <si>
    <t>2.4  Coverage Chidlren vs. Enrolment  ( Up Pry) (Source data : Table AT- 4A &amp; 5-A of AWP&amp;B 2018-19)</t>
  </si>
  <si>
    <t>Enrolment as on 30.9.2017</t>
  </si>
  <si>
    <t>2.5  No. of children  ( Primary) (Source data : Table AT-5  of AWP&amp;B 2018-19)</t>
  </si>
  <si>
    <t>No. of children as per PAB Approval for  2017-18</t>
  </si>
  <si>
    <t>2.6  No. of children  ( Upper Primary) (Source data : Table AT-5-A of AWP&amp;B 2018-19)</t>
  </si>
  <si>
    <t>2.7 Number of meal to be served and  actual  number of meal served during 2017-18 (Source data: Table AT-5 &amp; 5A of AWP&amp;B 2018-19)</t>
  </si>
  <si>
    <t>No of meals to be served during 2017-18</t>
  </si>
  <si>
    <t>No of meal served during 2017-18</t>
  </si>
  <si>
    <t>Opening Stock as on 1.4.2017</t>
  </si>
  <si>
    <t>Allocation for 2017-18</t>
  </si>
  <si>
    <t>Lifting during 2017-18</t>
  </si>
  <si>
    <t xml:space="preserve">Unspent Balance as on 31.03.2018                                                  </t>
  </si>
  <si>
    <t>Opening balance as on 01.4.17</t>
  </si>
  <si>
    <t>Lifting upto 31.03.18</t>
  </si>
  <si>
    <t>Source: Table AT-6 &amp; 6A of AWP&amp;B 2018-19</t>
  </si>
  <si>
    <t>3.5) District-wise Foodgrains availability  as on 31.03.18 (Source data: Table AT-6 &amp; 6A of AWP&amp;B 2018-19)</t>
  </si>
  <si>
    <t>MDM PAB Approval for 2017-18</t>
  </si>
  <si>
    <t>1.3) Number of meals served vis-à-vis PAB approval during 2017-18</t>
  </si>
  <si>
    <t xml:space="preserve"> 3.2) District-wise opening balance as on 1.4.2017 (Source data: Table AT-6 &amp; 6A of AWP&amp;B 2018-19)</t>
  </si>
  <si>
    <t xml:space="preserve"> 3.3) District-wise unspent balance as on 31.03.2018 (Source data: Table AT-6 &amp; 6A of AWP&amp;B 2018-19)</t>
  </si>
  <si>
    <t xml:space="preserve">% of UB on allocation </t>
  </si>
  <si>
    <t xml:space="preserve">% of OS on allocation </t>
  </si>
  <si>
    <t xml:space="preserve">Opening Stock as on 01.04.2017                                                </t>
  </si>
  <si>
    <t>OB as on 01.04.2017</t>
  </si>
  <si>
    <t>3.7)  District-wise Utilisation of foodgrains (Source data: Table AT-6 &amp; 6A of AWP&amp;B 2018-19)</t>
  </si>
  <si>
    <t xml:space="preserve">Allocation              </t>
  </si>
  <si>
    <t xml:space="preserve"> 4.1.1) District-wise opening balance as on 01.04.2017 (Source data: Table AT-7 &amp; 7A of AWP&amp;B 2018-19)</t>
  </si>
  <si>
    <t xml:space="preserve">Allocation                                   </t>
  </si>
  <si>
    <t xml:space="preserve">Opening Balance as on 01.04.2017                                               </t>
  </si>
  <si>
    <t xml:space="preserve">% of OB on allocation </t>
  </si>
  <si>
    <t xml:space="preserve"> 4.1.2) District-wise unspent  balance as on 31.03.2018 Source data: Table AT-7 &amp; 7A of AWP&amp;B 2018-19)</t>
  </si>
  <si>
    <t xml:space="preserve">Unspent Balance as on 31.03.2018                                                        </t>
  </si>
  <si>
    <t>4.2) Cooking cost allocation and disbursed to Districts</t>
  </si>
  <si>
    <t>OB as on 01.4.17</t>
  </si>
  <si>
    <t>4.3)  District-wise Cooking Cost availability (Source data: Table AT-7 &amp; 7A of AWP&amp;B 2018-19)</t>
  </si>
  <si>
    <t xml:space="preserve">Allocation                                              </t>
  </si>
  <si>
    <t xml:space="preserve">Opening Balance as on 01.04.2017                                                         </t>
  </si>
  <si>
    <t>4.5)  District-wise Utilisation of Cooking cost (Source data: Table AT-7 &amp; 7A of AWP&amp;B 2018-19)</t>
  </si>
  <si>
    <t xml:space="preserve">Allocation                                  </t>
  </si>
  <si>
    <t>5. Reconciliation of Utilisation and Performance during 2017-18 [PRIMARY+ UPPER PRIMARY]</t>
  </si>
  <si>
    <t>5.2 Reconciliation of Food grains utilisation during 2017-18 (Source data: para 2.7 and 3.7 above)</t>
  </si>
  <si>
    <t>No. of Meals served during 2017-18</t>
  </si>
  <si>
    <t>5.3 Reconciliation of Cooking Cost utilisation during 2017-18 (Source data: para 2.5 and 4.7 above)</t>
  </si>
  <si>
    <t>(Refer table AT_8 and AT-8A,AWP&amp;B, 2018-19)</t>
  </si>
  <si>
    <t xml:space="preserve">PAB Approval </t>
  </si>
  <si>
    <t>6.1) District-wise number of cook-cum-Helpers approved by PAB and engaged by State</t>
  </si>
  <si>
    <t>(Refer table AT_8 and AT-8A, AWP&amp;B, 2018-19)</t>
  </si>
  <si>
    <t xml:space="preserve">Allocation                          </t>
  </si>
  <si>
    <t>Opening Balance as on 01.04.2017</t>
  </si>
  <si>
    <t xml:space="preserve">Allocation                           </t>
  </si>
  <si>
    <t>Unspent balance as on 31.03.2018</t>
  </si>
  <si>
    <t xml:space="preserve">% of UB as on Allocation </t>
  </si>
  <si>
    <t>Released during 2017-18.</t>
  </si>
  <si>
    <t>7.2) Utilisation of MME during 2017-18 (Source data: Table AT-10 of AWP&amp;B 2018-19)</t>
  </si>
  <si>
    <t>(As on 31.03.18)</t>
  </si>
  <si>
    <t xml:space="preserve">Allocated </t>
  </si>
  <si>
    <t>8.2) Utilisation of TA during 2017-18 (Source data: Table AT-9 of AWP&amp;B 2018-19)</t>
  </si>
  <si>
    <t>9. INFRASTRUCTURE DEVELOPMENT DURING 2017-18 (Primary + Upper primary)</t>
  </si>
  <si>
    <t>State : Chhattisgarh</t>
  </si>
  <si>
    <t>Balod</t>
  </si>
  <si>
    <t>Balodabazar</t>
  </si>
  <si>
    <t>Balrampur</t>
  </si>
  <si>
    <t>Bastar</t>
  </si>
  <si>
    <t>Bemetara</t>
  </si>
  <si>
    <t>Bijapur</t>
  </si>
  <si>
    <t>Bilaspur</t>
  </si>
  <si>
    <t>Dantewada</t>
  </si>
  <si>
    <t>Dhamtari</t>
  </si>
  <si>
    <t>Durg</t>
  </si>
  <si>
    <t>Gariyaband</t>
  </si>
  <si>
    <t>Janjgir Champa</t>
  </si>
  <si>
    <t>Jashpur</t>
  </si>
  <si>
    <t>Kabirdham</t>
  </si>
  <si>
    <t>Kanker</t>
  </si>
  <si>
    <t>Kondagaon</t>
  </si>
  <si>
    <t>Korba</t>
  </si>
  <si>
    <t>Koriya</t>
  </si>
  <si>
    <t>Mahasamund</t>
  </si>
  <si>
    <t>Mungeli</t>
  </si>
  <si>
    <t>Narayanpur</t>
  </si>
  <si>
    <t>Raigarh</t>
  </si>
  <si>
    <t>Raipur</t>
  </si>
  <si>
    <t>Rajnandgaon</t>
  </si>
  <si>
    <t>Sukma</t>
  </si>
  <si>
    <t>Surajpur</t>
  </si>
  <si>
    <t>Surguja</t>
  </si>
  <si>
    <t>3.8)  Cost of Foodgrains, Payment to Nagrik Apurti Nigam (NAN)</t>
  </si>
  <si>
    <t>Bills raised by NAN</t>
  </si>
  <si>
    <t>Payment to NAN</t>
  </si>
  <si>
    <t>9.1.1) Releasing details</t>
  </si>
  <si>
    <t>Amount         (Rs in lakh)</t>
  </si>
  <si>
    <t>2006-07</t>
  </si>
  <si>
    <t>2007-08</t>
  </si>
  <si>
    <t>2008-09</t>
  </si>
  <si>
    <t xml:space="preserve">9.1.2) Reconciliation of amount sanctioned </t>
  </si>
  <si>
    <t>2006-15</t>
  </si>
  <si>
    <t>Sactioned by GoI during 2006-07 to 2015-16</t>
  </si>
  <si>
    <t>10.1) Releasing details</t>
  </si>
  <si>
    <t>Releases for Kitchen devices by GoI as on 31.12.2015</t>
  </si>
  <si>
    <t>Primary &amp; UPY</t>
  </si>
  <si>
    <t xml:space="preserve"> 2006-07</t>
  </si>
  <si>
    <t>2012-13 (Rep.)</t>
  </si>
  <si>
    <t>2014-15 (Rep.)</t>
  </si>
  <si>
    <t xml:space="preserve">10.2) Reconciliation of amount sanctioned </t>
  </si>
  <si>
    <t>Sanctioned during 2006-07 to 2015-16</t>
  </si>
  <si>
    <t>Releases for Kitchen-cum-stores by GoI as on 31.03.2018</t>
  </si>
  <si>
    <t>Constructed upto 31.03.18</t>
  </si>
  <si>
    <t>Procured upto 31.03.18</t>
  </si>
  <si>
    <t>9.1.3) Achievement ( under MDM Funds) (Source data: Table AT-11 of AWP&amp;B 2017-18)</t>
  </si>
  <si>
    <t>10.3) Achievement ( under MDM Funds) (Source data: Table AT-12 of AWP&amp;B 2017-18)</t>
  </si>
  <si>
    <t>MIS</t>
  </si>
  <si>
    <t>AWP&amp;B</t>
  </si>
  <si>
    <t>Children</t>
  </si>
  <si>
    <t>W Day</t>
  </si>
  <si>
    <t>Institution</t>
  </si>
  <si>
    <t>CCH Engage</t>
  </si>
  <si>
    <t>CCH Hon</t>
  </si>
  <si>
    <t>FG Uti</t>
  </si>
  <si>
    <t>CC Uti</t>
  </si>
  <si>
    <t>MIS %</t>
  </si>
  <si>
    <t>AWP %</t>
  </si>
  <si>
    <t>STATE : CHHATTISGARH</t>
  </si>
  <si>
    <t>PAB-MDM Approval for 2017-18</t>
  </si>
  <si>
    <t>6. ANALYSIS of HONORARIUM, To COOK-CUM-HELPERS</t>
  </si>
  <si>
    <t>6.1) District-wise allocation and availability of funds for honorarium to cook-cum-Helpers</t>
  </si>
  <si>
    <r>
      <t xml:space="preserve">3. </t>
    </r>
    <r>
      <rPr>
        <b/>
        <u val="single"/>
        <sz val="14"/>
        <rFont val="Arial"/>
        <family val="2"/>
      </rPr>
      <t>ANALYSIS ON FOODGRAINS</t>
    </r>
    <r>
      <rPr>
        <b/>
        <sz val="14"/>
        <rFont val="Arial"/>
        <family val="2"/>
      </rPr>
      <t xml:space="preserve"> (PRIMARY + UPPER PRIMARY)</t>
    </r>
  </si>
  <si>
    <r>
      <t>(i</t>
    </r>
    <r>
      <rPr>
        <i/>
        <sz val="14"/>
        <rFont val="Arial"/>
        <family val="2"/>
      </rPr>
      <t>n MTs)</t>
    </r>
  </si>
  <si>
    <r>
      <t xml:space="preserve">5.1 Mismatch between Utilisation of Foodgrains and Cooking Cost  </t>
    </r>
    <r>
      <rPr>
        <b/>
        <i/>
        <sz val="14"/>
        <rFont val="Arial"/>
        <family val="2"/>
      </rPr>
      <t>(Source data: para 3.7 and 4.5 above)</t>
    </r>
  </si>
</sst>
</file>

<file path=xl/styles.xml><?xml version="1.0" encoding="utf-8"?>
<styleSheet xmlns="http://schemas.openxmlformats.org/spreadsheetml/2006/main">
  <numFmts count="35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₹&quot;\ #,##0;&quot;₹&quot;\ \-#,##0"/>
    <numFmt numFmtId="173" formatCode="&quot;₹&quot;\ #,##0;[Red]&quot;₹&quot;\ \-#,##0"/>
    <numFmt numFmtId="174" formatCode="&quot;₹&quot;\ #,##0.00;&quot;₹&quot;\ \-#,##0.00"/>
    <numFmt numFmtId="175" formatCode="&quot;₹&quot;\ #,##0.00;[Red]&quot;₹&quot;\ \-#,##0.00"/>
    <numFmt numFmtId="176" formatCode="_ &quot;₹&quot;\ * #,##0_ ;_ &quot;₹&quot;\ * \-#,##0_ ;_ &quot;₹&quot;\ * &quot;-&quot;_ ;_ @_ "/>
    <numFmt numFmtId="177" formatCode="_ &quot;₹&quot;\ * #,##0.00_ ;_ &quot;₹&quot;\ * \-#,##0.00_ ;_ &quot;₹&quot;\ * &quot;-&quot;??_ ;_ @_ "/>
    <numFmt numFmtId="178" formatCode="0.000"/>
    <numFmt numFmtId="179" formatCode="0.00000"/>
    <numFmt numFmtId="180" formatCode="0.0000"/>
    <numFmt numFmtId="181" formatCode="0.0"/>
    <numFmt numFmtId="182" formatCode="[$-4009]dd\ mmmm\ yyyy"/>
    <numFmt numFmtId="183" formatCode="0.0%"/>
    <numFmt numFmtId="184" formatCode="0.00000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.0000000"/>
    <numFmt numFmtId="190" formatCode="_(* #,##0.00_);_(* \(#,##0.00\);_(* \-??_);_(@_)"/>
  </numFmts>
  <fonts count="85">
    <font>
      <sz val="10"/>
      <name val="Arial"/>
      <family val="2"/>
    </font>
    <font>
      <sz val="11"/>
      <color indexed="8"/>
      <name val="Calibri"/>
      <family val="2"/>
    </font>
    <font>
      <b/>
      <sz val="11"/>
      <name val="Cambria"/>
      <family val="1"/>
    </font>
    <font>
      <sz val="11"/>
      <name val="Cambria"/>
      <family val="1"/>
    </font>
    <font>
      <sz val="11"/>
      <name val="Arial"/>
      <family val="2"/>
    </font>
    <font>
      <b/>
      <sz val="11"/>
      <name val="Bookman Old Style"/>
      <family val="1"/>
    </font>
    <font>
      <b/>
      <sz val="11"/>
      <color indexed="8"/>
      <name val="Calibri"/>
      <family val="2"/>
    </font>
    <font>
      <b/>
      <u val="single"/>
      <sz val="11"/>
      <name val="Cambria"/>
      <family val="1"/>
    </font>
    <font>
      <b/>
      <sz val="11"/>
      <name val="Arial"/>
      <family val="2"/>
    </font>
    <font>
      <sz val="11"/>
      <color indexed="10"/>
      <name val="Cambria"/>
      <family val="1"/>
    </font>
    <font>
      <b/>
      <i/>
      <sz val="11"/>
      <name val="Cambria"/>
      <family val="1"/>
    </font>
    <font>
      <i/>
      <sz val="11"/>
      <name val="Cambria"/>
      <family val="1"/>
    </font>
    <font>
      <sz val="11"/>
      <color indexed="8"/>
      <name val="Cambria"/>
      <family val="1"/>
    </font>
    <font>
      <b/>
      <sz val="11"/>
      <color indexed="8"/>
      <name val="Cambria"/>
      <family val="1"/>
    </font>
    <font>
      <b/>
      <i/>
      <sz val="11"/>
      <name val="Bookman Old Style"/>
      <family val="1"/>
    </font>
    <font>
      <sz val="11"/>
      <name val="Bookman Old Style"/>
      <family val="1"/>
    </font>
    <font>
      <b/>
      <sz val="10"/>
      <name val="Cambria"/>
      <family val="1"/>
    </font>
    <font>
      <sz val="10"/>
      <name val="Cambria"/>
      <family val="1"/>
    </font>
    <font>
      <b/>
      <u val="single"/>
      <sz val="10"/>
      <name val="Cambria"/>
      <family val="1"/>
    </font>
    <font>
      <b/>
      <i/>
      <sz val="10"/>
      <name val="Cambria"/>
      <family val="1"/>
    </font>
    <font>
      <b/>
      <sz val="10"/>
      <color indexed="8"/>
      <name val="Cambria"/>
      <family val="1"/>
    </font>
    <font>
      <sz val="9"/>
      <name val="Tahoma"/>
      <family val="2"/>
    </font>
    <font>
      <b/>
      <sz val="9"/>
      <name val="Tahoma"/>
      <family val="2"/>
    </font>
    <font>
      <b/>
      <sz val="10"/>
      <name val="Arial"/>
      <family val="2"/>
    </font>
    <font>
      <sz val="11"/>
      <name val="Calibri"/>
      <family val="2"/>
    </font>
    <font>
      <i/>
      <sz val="10"/>
      <name val="Cambria"/>
      <family val="1"/>
    </font>
    <font>
      <b/>
      <i/>
      <sz val="10"/>
      <name val="Arial"/>
      <family val="2"/>
    </font>
    <font>
      <sz val="9"/>
      <name val="Cambria"/>
      <family val="1"/>
    </font>
    <font>
      <b/>
      <sz val="9"/>
      <name val="Cambria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indexed="9"/>
      <name val="Cambria"/>
      <family val="1"/>
    </font>
    <font>
      <sz val="10"/>
      <color indexed="9"/>
      <name val="Cambria"/>
      <family val="1"/>
    </font>
    <font>
      <b/>
      <sz val="14"/>
      <name val="Arial"/>
      <family val="2"/>
    </font>
    <font>
      <sz val="14"/>
      <name val="Cambria"/>
      <family val="1"/>
    </font>
    <font>
      <sz val="14"/>
      <name val="Arial"/>
      <family val="2"/>
    </font>
    <font>
      <b/>
      <u val="single"/>
      <sz val="14"/>
      <name val="Arial"/>
      <family val="2"/>
    </font>
    <font>
      <b/>
      <i/>
      <sz val="14"/>
      <name val="Arial"/>
      <family val="2"/>
    </font>
    <font>
      <i/>
      <sz val="14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sz val="14"/>
      <color indexed="9"/>
      <name val="Cambria"/>
      <family val="1"/>
    </font>
    <font>
      <i/>
      <sz val="14"/>
      <name val="Cambria"/>
      <family val="1"/>
    </font>
    <font>
      <sz val="14"/>
      <color indexed="10"/>
      <name val="Arial"/>
      <family val="2"/>
    </font>
    <font>
      <sz val="14"/>
      <color indexed="10"/>
      <name val="Cambria"/>
      <family val="1"/>
    </font>
    <font>
      <b/>
      <sz val="14"/>
      <name val="Cambria"/>
      <family val="1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0"/>
      <name val="Cambria"/>
      <family val="1"/>
    </font>
    <font>
      <sz val="10"/>
      <color theme="0"/>
      <name val="Cambria"/>
      <family val="1"/>
    </font>
    <font>
      <sz val="14"/>
      <color theme="0"/>
      <name val="Cambria"/>
      <family val="1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>
        <color indexed="63"/>
      </right>
      <top style="thin">
        <color rgb="FF000000"/>
      </top>
      <bottom style="thin">
        <color rgb="FF000000"/>
      </bottom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 style="thin"/>
    </border>
  </borders>
  <cellStyleXfs count="9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0" applyNumberFormat="0" applyBorder="0" applyAlignment="0" applyProtection="0"/>
    <xf numFmtId="0" fontId="65" fillId="27" borderId="1" applyNumberFormat="0" applyAlignment="0" applyProtection="0"/>
    <xf numFmtId="0" fontId="6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90" fontId="0" fillId="0" borderId="0" applyFill="0" applyBorder="0" applyAlignment="0" applyProtection="0"/>
    <xf numFmtId="190" fontId="0" fillId="0" borderId="0" applyFill="0" applyBorder="0" applyAlignment="0" applyProtection="0"/>
    <xf numFmtId="171" fontId="0" fillId="0" borderId="0" applyFont="0" applyFill="0" applyBorder="0" applyAlignment="0" applyProtection="0"/>
    <xf numFmtId="190" fontId="0" fillId="0" borderId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29" borderId="0" applyNumberFormat="0" applyBorder="0" applyAlignment="0" applyProtection="0"/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72" fillId="0" borderId="5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30" borderId="1" applyNumberFormat="0" applyAlignment="0" applyProtection="0"/>
    <xf numFmtId="0" fontId="75" fillId="0" borderId="6" applyNumberFormat="0" applyFill="0" applyAlignment="0" applyProtection="0"/>
    <xf numFmtId="0" fontId="76" fillId="31" borderId="0" applyNumberFormat="0" applyBorder="0" applyAlignment="0" applyProtection="0"/>
    <xf numFmtId="0" fontId="62" fillId="0" borderId="0">
      <alignment/>
      <protection/>
    </xf>
    <xf numFmtId="0" fontId="6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77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9" applyNumberFormat="0" applyFill="0" applyAlignment="0" applyProtection="0"/>
    <xf numFmtId="0" fontId="80" fillId="0" borderId="0" applyNumberFormat="0" applyFill="0" applyBorder="0" applyAlignment="0" applyProtection="0"/>
  </cellStyleXfs>
  <cellXfs count="609">
    <xf numFmtId="0" fontId="0" fillId="0" borderId="0" xfId="0" applyAlignment="1">
      <alignment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5" fillId="0" borderId="0" xfId="66" applyFont="1" applyFill="1" applyBorder="1" applyAlignment="1">
      <alignment horizontal="left" vertical="top" wrapText="1"/>
      <protection/>
    </xf>
    <xf numFmtId="2" fontId="6" fillId="0" borderId="0" xfId="76" applyNumberFormat="1" applyFont="1" applyBorder="1">
      <alignment/>
      <protection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2" fillId="0" borderId="0" xfId="0" applyFont="1" applyBorder="1" applyAlignment="1">
      <alignment horizontal="left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wrapText="1"/>
    </xf>
    <xf numFmtId="1" fontId="3" fillId="0" borderId="10" xfId="0" applyNumberFormat="1" applyFont="1" applyBorder="1" applyAlignment="1">
      <alignment/>
    </xf>
    <xf numFmtId="9" fontId="2" fillId="0" borderId="10" xfId="79" applyFont="1" applyBorder="1" applyAlignment="1">
      <alignment/>
    </xf>
    <xf numFmtId="0" fontId="2" fillId="0" borderId="12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1" fontId="3" fillId="0" borderId="10" xfId="0" applyNumberFormat="1" applyFont="1" applyBorder="1" applyAlignment="1">
      <alignment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9" fontId="3" fillId="0" borderId="0" xfId="79" applyFont="1" applyBorder="1" applyAlignment="1">
      <alignment/>
    </xf>
    <xf numFmtId="9" fontId="2" fillId="0" borderId="10" xfId="79" applyFont="1" applyBorder="1" applyAlignment="1">
      <alignment horizontal="center"/>
    </xf>
    <xf numFmtId="9" fontId="2" fillId="0" borderId="10" xfId="79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9" fontId="3" fillId="0" borderId="0" xfId="79" applyFont="1" applyAlignment="1">
      <alignment/>
    </xf>
    <xf numFmtId="0" fontId="3" fillId="0" borderId="0" xfId="0" applyFont="1" applyBorder="1" applyAlignment="1">
      <alignment horizontal="center"/>
    </xf>
    <xf numFmtId="9" fontId="2" fillId="0" borderId="0" xfId="79" applyFont="1" applyFill="1" applyBorder="1" applyAlignment="1">
      <alignment/>
    </xf>
    <xf numFmtId="0" fontId="3" fillId="0" borderId="10" xfId="0" applyFont="1" applyBorder="1" applyAlignment="1">
      <alignment horizontal="center" wrapText="1"/>
    </xf>
    <xf numFmtId="9" fontId="3" fillId="0" borderId="10" xfId="79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9" fontId="2" fillId="0" borderId="0" xfId="79" applyFont="1" applyBorder="1" applyAlignment="1">
      <alignment/>
    </xf>
    <xf numFmtId="9" fontId="2" fillId="0" borderId="10" xfId="79" applyFont="1" applyBorder="1" applyAlignment="1">
      <alignment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right"/>
    </xf>
    <xf numFmtId="9" fontId="3" fillId="0" borderId="0" xfId="79" applyFont="1" applyBorder="1" applyAlignment="1">
      <alignment/>
    </xf>
    <xf numFmtId="0" fontId="8" fillId="33" borderId="10" xfId="0" applyFont="1" applyFill="1" applyBorder="1" applyAlignment="1">
      <alignment horizontal="center"/>
    </xf>
    <xf numFmtId="1" fontId="2" fillId="0" borderId="0" xfId="0" applyNumberFormat="1" applyFont="1" applyBorder="1" applyAlignment="1">
      <alignment/>
    </xf>
    <xf numFmtId="1" fontId="8" fillId="0" borderId="0" xfId="66" applyNumberFormat="1" applyFont="1" applyBorder="1">
      <alignment/>
      <protection/>
    </xf>
    <xf numFmtId="1" fontId="2" fillId="0" borderId="0" xfId="0" applyNumberFormat="1" applyFont="1" applyBorder="1" applyAlignment="1">
      <alignment horizontal="right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1" fontId="3" fillId="0" borderId="0" xfId="0" applyNumberFormat="1" applyFont="1" applyBorder="1" applyAlignment="1">
      <alignment horizontal="center"/>
    </xf>
    <xf numFmtId="0" fontId="3" fillId="0" borderId="15" xfId="0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2" fontId="3" fillId="0" borderId="0" xfId="0" applyNumberFormat="1" applyFont="1" applyBorder="1" applyAlignment="1">
      <alignment horizontal="center" vertical="top" wrapText="1"/>
    </xf>
    <xf numFmtId="9" fontId="3" fillId="0" borderId="0" xfId="79" applyFont="1" applyBorder="1" applyAlignment="1">
      <alignment horizontal="center" vertical="top" wrapText="1"/>
    </xf>
    <xf numFmtId="2" fontId="3" fillId="0" borderId="0" xfId="0" applyNumberFormat="1" applyFont="1" applyFill="1" applyAlignment="1">
      <alignment/>
    </xf>
    <xf numFmtId="0" fontId="3" fillId="0" borderId="0" xfId="0" applyFont="1" applyFill="1" applyAlignment="1">
      <alignment horizontal="right"/>
    </xf>
    <xf numFmtId="0" fontId="2" fillId="0" borderId="15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34" borderId="1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2" fontId="3" fillId="0" borderId="0" xfId="0" applyNumberFormat="1" applyFont="1" applyBorder="1" applyAlignment="1">
      <alignment/>
    </xf>
    <xf numFmtId="9" fontId="12" fillId="0" borderId="0" xfId="79" applyFont="1" applyBorder="1" applyAlignment="1">
      <alignment horizontal="right" wrapText="1"/>
    </xf>
    <xf numFmtId="0" fontId="3" fillId="0" borderId="0" xfId="0" applyFont="1" applyAlignment="1">
      <alignment horizontal="right"/>
    </xf>
    <xf numFmtId="0" fontId="3" fillId="0" borderId="10" xfId="0" applyFont="1" applyFill="1" applyBorder="1" applyAlignment="1">
      <alignment horizontal="center" vertical="top" wrapText="1"/>
    </xf>
    <xf numFmtId="2" fontId="3" fillId="0" borderId="10" xfId="0" applyNumberFormat="1" applyFont="1" applyBorder="1" applyAlignment="1">
      <alignment horizontal="center" vertical="top" wrapText="1"/>
    </xf>
    <xf numFmtId="2" fontId="3" fillId="34" borderId="10" xfId="0" applyNumberFormat="1" applyFont="1" applyFill="1" applyBorder="1" applyAlignment="1">
      <alignment horizontal="center" vertical="top" wrapText="1"/>
    </xf>
    <xf numFmtId="9" fontId="3" fillId="0" borderId="10" xfId="79" applyFont="1" applyBorder="1" applyAlignment="1">
      <alignment horizontal="center" vertical="top" wrapText="1"/>
    </xf>
    <xf numFmtId="0" fontId="10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right"/>
    </xf>
    <xf numFmtId="2" fontId="13" fillId="0" borderId="0" xfId="0" applyNumberFormat="1" applyFont="1" applyBorder="1" applyAlignment="1">
      <alignment horizontal="center" vertical="top" wrapText="1"/>
    </xf>
    <xf numFmtId="9" fontId="13" fillId="0" borderId="0" xfId="79" applyFont="1" applyBorder="1" applyAlignment="1">
      <alignment horizontal="center" vertical="top" wrapText="1"/>
    </xf>
    <xf numFmtId="2" fontId="2" fillId="0" borderId="0" xfId="0" applyNumberFormat="1" applyFont="1" applyFill="1" applyBorder="1" applyAlignment="1">
      <alignment vertical="center"/>
    </xf>
    <xf numFmtId="9" fontId="2" fillId="0" borderId="0" xfId="79" applyFont="1" applyFill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34" borderId="16" xfId="0" applyFont="1" applyFill="1" applyBorder="1" applyAlignment="1">
      <alignment horizontal="center" vertical="center" wrapText="1"/>
    </xf>
    <xf numFmtId="0" fontId="3" fillId="0" borderId="0" xfId="0" applyFont="1" applyAlignment="1" quotePrefix="1">
      <alignment/>
    </xf>
    <xf numFmtId="0" fontId="11" fillId="0" borderId="10" xfId="0" applyFont="1" applyBorder="1" applyAlignment="1">
      <alignment horizontal="center" vertical="top" wrapText="1"/>
    </xf>
    <xf numFmtId="0" fontId="11" fillId="0" borderId="10" xfId="0" applyFont="1" applyFill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center"/>
    </xf>
    <xf numFmtId="9" fontId="3" fillId="0" borderId="0" xfId="79" applyNumberFormat="1" applyFont="1" applyBorder="1" applyAlignment="1">
      <alignment horizontal="right" vertical="center" wrapText="1"/>
    </xf>
    <xf numFmtId="2" fontId="2" fillId="0" borderId="0" xfId="0" applyNumberFormat="1" applyFont="1" applyBorder="1" applyAlignment="1">
      <alignment/>
    </xf>
    <xf numFmtId="9" fontId="2" fillId="0" borderId="0" xfId="79" applyNumberFormat="1" applyFont="1" applyBorder="1" applyAlignment="1">
      <alignment horizontal="right" vertical="center" wrapText="1"/>
    </xf>
    <xf numFmtId="2" fontId="3" fillId="0" borderId="10" xfId="79" applyNumberFormat="1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left" vertical="top"/>
    </xf>
    <xf numFmtId="0" fontId="3" fillId="0" borderId="0" xfId="0" applyFont="1" applyFill="1" applyBorder="1" applyAlignment="1" quotePrefix="1">
      <alignment horizontal="center"/>
    </xf>
    <xf numFmtId="2" fontId="13" fillId="0" borderId="0" xfId="0" applyNumberFormat="1" applyFont="1" applyBorder="1" applyAlignment="1">
      <alignment horizontal="right" vertical="top" wrapText="1"/>
    </xf>
    <xf numFmtId="9" fontId="13" fillId="0" borderId="0" xfId="79" applyFont="1" applyBorder="1" applyAlignment="1">
      <alignment horizontal="right" wrapText="1"/>
    </xf>
    <xf numFmtId="2" fontId="3" fillId="0" borderId="0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horizontal="left"/>
    </xf>
    <xf numFmtId="9" fontId="3" fillId="0" borderId="10" xfId="79" applyFont="1" applyBorder="1" applyAlignment="1" quotePrefix="1">
      <alignment horizontal="right"/>
    </xf>
    <xf numFmtId="9" fontId="3" fillId="0" borderId="0" xfId="79" applyFont="1" applyBorder="1" applyAlignment="1" quotePrefix="1">
      <alignment horizontal="right"/>
    </xf>
    <xf numFmtId="1" fontId="11" fillId="0" borderId="0" xfId="0" applyNumberFormat="1" applyFont="1" applyBorder="1" applyAlignment="1">
      <alignment horizontal="center"/>
    </xf>
    <xf numFmtId="0" fontId="5" fillId="0" borderId="0" xfId="66" applyFont="1">
      <alignment/>
      <protection/>
    </xf>
    <xf numFmtId="0" fontId="4" fillId="0" borderId="0" xfId="66" applyFont="1">
      <alignment/>
      <protection/>
    </xf>
    <xf numFmtId="0" fontId="14" fillId="0" borderId="10" xfId="66" applyFont="1" applyFill="1" applyBorder="1" applyAlignment="1">
      <alignment horizontal="center" wrapText="1"/>
      <protection/>
    </xf>
    <xf numFmtId="2" fontId="5" fillId="0" borderId="0" xfId="66" applyNumberFormat="1" applyFont="1" applyBorder="1" applyAlignment="1">
      <alignment wrapText="1"/>
      <protection/>
    </xf>
    <xf numFmtId="0" fontId="5" fillId="0" borderId="0" xfId="66" applyFont="1" applyBorder="1">
      <alignment/>
      <protection/>
    </xf>
    <xf numFmtId="2" fontId="5" fillId="0" borderId="0" xfId="66" applyNumberFormat="1" applyFont="1" applyBorder="1">
      <alignment/>
      <protection/>
    </xf>
    <xf numFmtId="2" fontId="15" fillId="0" borderId="0" xfId="66" applyNumberFormat="1" applyFont="1">
      <alignment/>
      <protection/>
    </xf>
    <xf numFmtId="0" fontId="15" fillId="0" borderId="0" xfId="66" applyFont="1" applyBorder="1">
      <alignment/>
      <protection/>
    </xf>
    <xf numFmtId="0" fontId="9" fillId="0" borderId="0" xfId="0" applyFont="1" applyAlignment="1">
      <alignment/>
    </xf>
    <xf numFmtId="0" fontId="11" fillId="0" borderId="12" xfId="0" applyFont="1" applyBorder="1" applyAlignment="1">
      <alignment/>
    </xf>
    <xf numFmtId="0" fontId="10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top"/>
    </xf>
    <xf numFmtId="0" fontId="3" fillId="0" borderId="10" xfId="0" applyFont="1" applyBorder="1" applyAlignment="1">
      <alignment vertical="top" wrapText="1"/>
    </xf>
    <xf numFmtId="2" fontId="4" fillId="0" borderId="10" xfId="66" applyNumberFormat="1" applyFont="1" applyBorder="1" applyAlignment="1">
      <alignment horizontal="center" vertical="center"/>
      <protection/>
    </xf>
    <xf numFmtId="9" fontId="2" fillId="0" borderId="10" xfId="79" applyFont="1" applyBorder="1" applyAlignment="1">
      <alignment horizontal="center" vertical="center"/>
    </xf>
    <xf numFmtId="0" fontId="4" fillId="0" borderId="10" xfId="66" applyFont="1" applyBorder="1" applyAlignment="1">
      <alignment horizontal="center" vertical="center"/>
      <protection/>
    </xf>
    <xf numFmtId="2" fontId="8" fillId="0" borderId="10" xfId="66" applyNumberFormat="1" applyFont="1" applyBorder="1" applyAlignment="1">
      <alignment horizontal="center" vertical="center"/>
      <protection/>
    </xf>
    <xf numFmtId="2" fontId="8" fillId="0" borderId="10" xfId="66" applyNumberFormat="1" applyFont="1" applyBorder="1" applyAlignment="1">
      <alignment horizontal="center" vertical="center" wrapText="1"/>
      <protection/>
    </xf>
    <xf numFmtId="2" fontId="4" fillId="0" borderId="0" xfId="66" applyNumberFormat="1" applyFont="1" applyBorder="1" applyAlignment="1">
      <alignment vertical="center" wrapText="1"/>
      <protection/>
    </xf>
    <xf numFmtId="0" fontId="4" fillId="0" borderId="0" xfId="66" applyFont="1" applyBorder="1" applyAlignment="1">
      <alignment vertical="center" wrapText="1"/>
      <protection/>
    </xf>
    <xf numFmtId="0" fontId="2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5" xfId="0" applyFont="1" applyBorder="1" applyAlignment="1">
      <alignment horizontal="center"/>
    </xf>
    <xf numFmtId="0" fontId="3" fillId="0" borderId="0" xfId="0" applyFont="1" applyAlignment="1">
      <alignment horizontal="center"/>
    </xf>
    <xf numFmtId="2" fontId="2" fillId="0" borderId="10" xfId="0" applyNumberFormat="1" applyFont="1" applyFill="1" applyBorder="1" applyAlignment="1">
      <alignment vertical="top" wrapText="1"/>
    </xf>
    <xf numFmtId="2" fontId="2" fillId="0" borderId="10" xfId="0" applyNumberFormat="1" applyFont="1" applyBorder="1" applyAlignment="1">
      <alignment horizontal="center" vertical="center"/>
    </xf>
    <xf numFmtId="1" fontId="3" fillId="0" borderId="0" xfId="0" applyNumberFormat="1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4" xfId="0" applyFont="1" applyBorder="1" applyAlignment="1">
      <alignment horizontal="center" vertical="top" wrapText="1"/>
    </xf>
    <xf numFmtId="0" fontId="17" fillId="0" borderId="0" xfId="0" applyFont="1" applyAlignment="1">
      <alignment/>
    </xf>
    <xf numFmtId="0" fontId="2" fillId="0" borderId="0" xfId="0" applyFont="1" applyAlignment="1">
      <alignment vertical="center"/>
    </xf>
    <xf numFmtId="0" fontId="16" fillId="0" borderId="10" xfId="0" applyFont="1" applyBorder="1" applyAlignment="1">
      <alignment horizontal="center" vertical="center" wrapText="1"/>
    </xf>
    <xf numFmtId="9" fontId="5" fillId="33" borderId="0" xfId="81" applyFont="1" applyFill="1" applyBorder="1" applyAlignment="1">
      <alignment/>
    </xf>
    <xf numFmtId="0" fontId="11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2" fontId="4" fillId="0" borderId="0" xfId="66" applyNumberFormat="1" applyFont="1" applyBorder="1" applyAlignment="1">
      <alignment horizontal="center" vertical="center"/>
      <protection/>
    </xf>
    <xf numFmtId="0" fontId="4" fillId="0" borderId="0" xfId="66" applyFont="1" applyBorder="1" applyAlignment="1">
      <alignment horizontal="center" vertical="center" wrapText="1"/>
      <protection/>
    </xf>
    <xf numFmtId="2" fontId="4" fillId="0" borderId="0" xfId="66" applyNumberFormat="1" applyFont="1" applyBorder="1" applyAlignment="1">
      <alignment horizontal="center" vertical="center" wrapText="1"/>
      <protection/>
    </xf>
    <xf numFmtId="2" fontId="2" fillId="33" borderId="10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vertical="top" wrapText="1"/>
    </xf>
    <xf numFmtId="2" fontId="2" fillId="0" borderId="0" xfId="0" applyNumberFormat="1" applyFont="1" applyBorder="1" applyAlignment="1">
      <alignment horizontal="center" vertical="center"/>
    </xf>
    <xf numFmtId="2" fontId="2" fillId="33" borderId="0" xfId="0" applyNumberFormat="1" applyFont="1" applyFill="1" applyBorder="1" applyAlignment="1">
      <alignment horizontal="center" vertical="center"/>
    </xf>
    <xf numFmtId="9" fontId="2" fillId="0" borderId="0" xfId="79" applyFont="1" applyBorder="1" applyAlignment="1">
      <alignment horizontal="center" vertical="center"/>
    </xf>
    <xf numFmtId="9" fontId="2" fillId="0" borderId="10" xfId="79" applyFont="1" applyBorder="1" applyAlignment="1">
      <alignment horizontal="center" vertical="center" wrapText="1"/>
    </xf>
    <xf numFmtId="9" fontId="3" fillId="0" borderId="10" xfId="79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9" fontId="2" fillId="0" borderId="0" xfId="79" applyFont="1" applyBorder="1" applyAlignment="1">
      <alignment horizontal="center" vertical="center" wrapText="1"/>
    </xf>
    <xf numFmtId="2" fontId="0" fillId="33" borderId="10" xfId="0" applyNumberFormat="1" applyFont="1" applyFill="1" applyBorder="1" applyAlignment="1">
      <alignment/>
    </xf>
    <xf numFmtId="2" fontId="23" fillId="33" borderId="10" xfId="0" applyNumberFormat="1" applyFont="1" applyFill="1" applyBorder="1" applyAlignment="1">
      <alignment/>
    </xf>
    <xf numFmtId="9" fontId="23" fillId="0" borderId="10" xfId="79" applyFont="1" applyBorder="1" applyAlignment="1">
      <alignment horizontal="center" vertical="center" wrapText="1"/>
    </xf>
    <xf numFmtId="9" fontId="0" fillId="0" borderId="10" xfId="79" applyFont="1" applyBorder="1" applyAlignment="1">
      <alignment horizontal="center" vertical="center" wrapText="1"/>
    </xf>
    <xf numFmtId="9" fontId="0" fillId="0" borderId="10" xfId="79" applyFont="1" applyBorder="1" applyAlignment="1">
      <alignment horizontal="right" vertical="center" wrapText="1"/>
    </xf>
    <xf numFmtId="9" fontId="23" fillId="0" borderId="10" xfId="79" applyFont="1" applyBorder="1" applyAlignment="1">
      <alignment horizontal="right" vertical="center" wrapText="1"/>
    </xf>
    <xf numFmtId="2" fontId="23" fillId="0" borderId="10" xfId="0" applyNumberFormat="1" applyFont="1" applyBorder="1" applyAlignment="1">
      <alignment horizontal="center" vertical="center" wrapText="1"/>
    </xf>
    <xf numFmtId="2" fontId="0" fillId="0" borderId="10" xfId="0" applyNumberFormat="1" applyFont="1" applyBorder="1" applyAlignment="1">
      <alignment horizontal="center" vertical="center" wrapText="1"/>
    </xf>
    <xf numFmtId="2" fontId="23" fillId="0" borderId="10" xfId="64" applyNumberFormat="1" applyFont="1" applyFill="1" applyBorder="1" applyAlignment="1">
      <alignment horizontal="right"/>
      <protection/>
    </xf>
    <xf numFmtId="2" fontId="23" fillId="0" borderId="1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2" fontId="23" fillId="0" borderId="0" xfId="64" applyNumberFormat="1" applyFont="1" applyFill="1" applyBorder="1" applyAlignment="1">
      <alignment horizontal="right"/>
      <protection/>
    </xf>
    <xf numFmtId="2" fontId="23" fillId="0" borderId="0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/>
    </xf>
    <xf numFmtId="2" fontId="23" fillId="0" borderId="10" xfId="0" applyNumberFormat="1" applyFont="1" applyBorder="1" applyAlignment="1">
      <alignment/>
    </xf>
    <xf numFmtId="9" fontId="3" fillId="0" borderId="10" xfId="79" applyFont="1" applyBorder="1" applyAlignment="1">
      <alignment horizontal="center"/>
    </xf>
    <xf numFmtId="2" fontId="0" fillId="0" borderId="10" xfId="0" applyNumberFormat="1" applyFont="1" applyBorder="1" applyAlignment="1">
      <alignment horizontal="right" vertical="center" wrapText="1"/>
    </xf>
    <xf numFmtId="2" fontId="0" fillId="33" borderId="10" xfId="0" applyNumberFormat="1" applyFont="1" applyFill="1" applyBorder="1" applyAlignment="1">
      <alignment horizontal="right" vertical="center"/>
    </xf>
    <xf numFmtId="2" fontId="23" fillId="33" borderId="10" xfId="0" applyNumberFormat="1" applyFont="1" applyFill="1" applyBorder="1" applyAlignment="1">
      <alignment horizontal="right"/>
    </xf>
    <xf numFmtId="9" fontId="0" fillId="0" borderId="10" xfId="79" applyFont="1" applyBorder="1" applyAlignment="1">
      <alignment horizontal="center" vertical="center" wrapText="1"/>
    </xf>
    <xf numFmtId="9" fontId="2" fillId="0" borderId="10" xfId="0" applyNumberFormat="1" applyFont="1" applyBorder="1" applyAlignment="1">
      <alignment horizontal="center" vertical="center" wrapText="1"/>
    </xf>
    <xf numFmtId="9" fontId="3" fillId="0" borderId="10" xfId="0" applyNumberFormat="1" applyFont="1" applyBorder="1" applyAlignment="1">
      <alignment horizontal="center" vertical="center" wrapText="1"/>
    </xf>
    <xf numFmtId="2" fontId="0" fillId="0" borderId="10" xfId="0" applyNumberFormat="1" applyBorder="1" applyAlignment="1">
      <alignment/>
    </xf>
    <xf numFmtId="9" fontId="0" fillId="0" borderId="10" xfId="79" applyFont="1" applyBorder="1" applyAlignment="1">
      <alignment/>
    </xf>
    <xf numFmtId="9" fontId="23" fillId="0" borderId="10" xfId="79" applyFont="1" applyBorder="1" applyAlignment="1">
      <alignment/>
    </xf>
    <xf numFmtId="2" fontId="23" fillId="0" borderId="10" xfId="0" applyNumberFormat="1" applyFont="1" applyBorder="1" applyAlignment="1">
      <alignment horizontal="right" vertical="center" wrapText="1"/>
    </xf>
    <xf numFmtId="2" fontId="3" fillId="0" borderId="10" xfId="0" applyNumberFormat="1" applyFont="1" applyBorder="1" applyAlignment="1">
      <alignment horizontal="right"/>
    </xf>
    <xf numFmtId="2" fontId="2" fillId="0" borderId="10" xfId="0" applyNumberFormat="1" applyFont="1" applyBorder="1" applyAlignment="1">
      <alignment horizontal="right"/>
    </xf>
    <xf numFmtId="1" fontId="2" fillId="0" borderId="10" xfId="0" applyNumberFormat="1" applyFont="1" applyBorder="1" applyAlignment="1">
      <alignment horizontal="right"/>
    </xf>
    <xf numFmtId="0" fontId="8" fillId="33" borderId="0" xfId="0" applyFont="1" applyFill="1" applyBorder="1" applyAlignment="1">
      <alignment horizontal="center"/>
    </xf>
    <xf numFmtId="2" fontId="23" fillId="0" borderId="0" xfId="0" applyNumberFormat="1" applyFont="1" applyBorder="1" applyAlignment="1">
      <alignment/>
    </xf>
    <xf numFmtId="0" fontId="14" fillId="0" borderId="0" xfId="66" applyFont="1" applyFill="1" applyBorder="1" applyAlignment="1">
      <alignment horizontal="center" wrapText="1"/>
      <protection/>
    </xf>
    <xf numFmtId="1" fontId="0" fillId="0" borderId="10" xfId="0" applyNumberFormat="1" applyBorder="1" applyAlignment="1">
      <alignment/>
    </xf>
    <xf numFmtId="1" fontId="23" fillId="0" borderId="10" xfId="0" applyNumberFormat="1" applyFont="1" applyBorder="1" applyAlignment="1">
      <alignment/>
    </xf>
    <xf numFmtId="0" fontId="5" fillId="0" borderId="0" xfId="66" applyFont="1" applyFill="1" applyBorder="1" applyAlignment="1">
      <alignment horizontal="center" wrapText="1"/>
      <protection/>
    </xf>
    <xf numFmtId="9" fontId="0" fillId="0" borderId="0" xfId="79" applyFont="1" applyBorder="1" applyAlignment="1">
      <alignment/>
    </xf>
    <xf numFmtId="9" fontId="23" fillId="0" borderId="0" xfId="79" applyFont="1" applyBorder="1" applyAlignment="1">
      <alignment/>
    </xf>
    <xf numFmtId="0" fontId="11" fillId="0" borderId="12" xfId="0" applyFont="1" applyBorder="1" applyAlignment="1">
      <alignment horizontal="right"/>
    </xf>
    <xf numFmtId="2" fontId="2" fillId="0" borderId="0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center" vertical="center" wrapText="1"/>
    </xf>
    <xf numFmtId="0" fontId="5" fillId="0" borderId="0" xfId="66" applyFont="1" applyBorder="1" applyAlignment="1">
      <alignment horizontal="center" wrapText="1"/>
      <protection/>
    </xf>
    <xf numFmtId="2" fontId="0" fillId="33" borderId="10" xfId="0" applyNumberFormat="1" applyFill="1" applyBorder="1" applyAlignment="1">
      <alignment/>
    </xf>
    <xf numFmtId="1" fontId="4" fillId="0" borderId="10" xfId="0" applyNumberFormat="1" applyFont="1" applyBorder="1" applyAlignment="1">
      <alignment horizontal="right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wrapText="1"/>
    </xf>
    <xf numFmtId="2" fontId="3" fillId="33" borderId="10" xfId="0" applyNumberFormat="1" applyFont="1" applyFill="1" applyBorder="1" applyAlignment="1">
      <alignment/>
    </xf>
    <xf numFmtId="9" fontId="2" fillId="33" borderId="10" xfId="79" applyFont="1" applyFill="1" applyBorder="1" applyAlignment="1" quotePrefix="1">
      <alignment horizontal="center"/>
    </xf>
    <xf numFmtId="9" fontId="2" fillId="33" borderId="10" xfId="79" applyFont="1" applyFill="1" applyBorder="1" applyAlignment="1">
      <alignment horizontal="center"/>
    </xf>
    <xf numFmtId="2" fontId="3" fillId="33" borderId="10" xfId="0" applyNumberFormat="1" applyFont="1" applyFill="1" applyBorder="1" applyAlignment="1">
      <alignment horizontal="right"/>
    </xf>
    <xf numFmtId="2" fontId="3" fillId="33" borderId="10" xfId="0" applyNumberFormat="1" applyFont="1" applyFill="1" applyBorder="1" applyAlignment="1">
      <alignment horizontal="center"/>
    </xf>
    <xf numFmtId="9" fontId="3" fillId="33" borderId="10" xfId="79" applyFont="1" applyFill="1" applyBorder="1" applyAlignment="1">
      <alignment/>
    </xf>
    <xf numFmtId="0" fontId="3" fillId="33" borderId="0" xfId="0" applyFont="1" applyFill="1" applyBorder="1" applyAlignment="1">
      <alignment wrapText="1"/>
    </xf>
    <xf numFmtId="0" fontId="2" fillId="33" borderId="10" xfId="0" applyFont="1" applyFill="1" applyBorder="1" applyAlignment="1">
      <alignment/>
    </xf>
    <xf numFmtId="2" fontId="2" fillId="33" borderId="10" xfId="0" applyNumberFormat="1" applyFont="1" applyFill="1" applyBorder="1" applyAlignment="1">
      <alignment horizontal="center"/>
    </xf>
    <xf numFmtId="9" fontId="3" fillId="33" borderId="10" xfId="79" applyFont="1" applyFill="1" applyBorder="1" applyAlignment="1" quotePrefix="1">
      <alignment/>
    </xf>
    <xf numFmtId="2" fontId="2" fillId="33" borderId="10" xfId="0" applyNumberFormat="1" applyFont="1" applyFill="1" applyBorder="1" applyAlignment="1">
      <alignment/>
    </xf>
    <xf numFmtId="9" fontId="2" fillId="33" borderId="10" xfId="79" applyFont="1" applyFill="1" applyBorder="1" applyAlignment="1">
      <alignment/>
    </xf>
    <xf numFmtId="1" fontId="3" fillId="33" borderId="16" xfId="0" applyNumberFormat="1" applyFont="1" applyFill="1" applyBorder="1" applyAlignment="1">
      <alignment horizontal="right"/>
    </xf>
    <xf numFmtId="1" fontId="3" fillId="33" borderId="16" xfId="66" applyNumberFormat="1" applyFont="1" applyFill="1" applyBorder="1" applyAlignment="1">
      <alignment horizontal="right"/>
      <protection/>
    </xf>
    <xf numFmtId="9" fontId="3" fillId="33" borderId="10" xfId="79" applyFont="1" applyFill="1" applyBorder="1" applyAlignment="1">
      <alignment horizontal="center" vertical="center" wrapText="1"/>
    </xf>
    <xf numFmtId="0" fontId="2" fillId="33" borderId="0" xfId="0" applyFont="1" applyFill="1" applyAlignment="1">
      <alignment/>
    </xf>
    <xf numFmtId="2" fontId="3" fillId="33" borderId="0" xfId="0" applyNumberFormat="1" applyFont="1" applyFill="1" applyAlignment="1">
      <alignment/>
    </xf>
    <xf numFmtId="0" fontId="3" fillId="33" borderId="0" xfId="0" applyFont="1" applyFill="1" applyAlignment="1">
      <alignment horizontal="right"/>
    </xf>
    <xf numFmtId="0" fontId="2" fillId="33" borderId="15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 wrapText="1"/>
    </xf>
    <xf numFmtId="9" fontId="0" fillId="33" borderId="10" xfId="79" applyFont="1" applyFill="1" applyBorder="1" applyAlignment="1">
      <alignment horizontal="center" vertical="center" wrapText="1"/>
    </xf>
    <xf numFmtId="9" fontId="0" fillId="33" borderId="10" xfId="79" applyFont="1" applyFill="1" applyBorder="1" applyAlignment="1">
      <alignment/>
    </xf>
    <xf numFmtId="0" fontId="0" fillId="0" borderId="10" xfId="0" applyBorder="1" applyAlignment="1">
      <alignment horizontal="right"/>
    </xf>
    <xf numFmtId="1" fontId="3" fillId="0" borderId="10" xfId="0" applyNumberFormat="1" applyFont="1" applyBorder="1" applyAlignment="1">
      <alignment horizontal="right"/>
    </xf>
    <xf numFmtId="0" fontId="2" fillId="33" borderId="10" xfId="0" applyFont="1" applyFill="1" applyBorder="1" applyAlignment="1">
      <alignment horizontal="center" vertical="center" wrapText="1"/>
    </xf>
    <xf numFmtId="1" fontId="3" fillId="33" borderId="10" xfId="0" applyNumberFormat="1" applyFont="1" applyFill="1" applyBorder="1" applyAlignment="1">
      <alignment horizontal="right" vertical="center" wrapText="1"/>
    </xf>
    <xf numFmtId="1" fontId="2" fillId="0" borderId="10" xfId="0" applyNumberFormat="1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 wrapText="1"/>
    </xf>
    <xf numFmtId="0" fontId="3" fillId="35" borderId="0" xfId="0" applyFont="1" applyFill="1" applyAlignment="1">
      <alignment/>
    </xf>
    <xf numFmtId="1" fontId="3" fillId="0" borderId="10" xfId="0" applyNumberFormat="1" applyFont="1" applyBorder="1" applyAlignment="1">
      <alignment horizontal="right" vertical="center" wrapText="1"/>
    </xf>
    <xf numFmtId="0" fontId="16" fillId="33" borderId="0" xfId="0" applyFont="1" applyFill="1" applyAlignment="1">
      <alignment/>
    </xf>
    <xf numFmtId="0" fontId="17" fillId="33" borderId="0" xfId="0" applyFont="1" applyFill="1" applyAlignment="1">
      <alignment/>
    </xf>
    <xf numFmtId="0" fontId="18" fillId="33" borderId="0" xfId="0" applyFont="1" applyFill="1" applyAlignment="1">
      <alignment/>
    </xf>
    <xf numFmtId="0" fontId="3" fillId="33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left" vertical="center" wrapText="1"/>
    </xf>
    <xf numFmtId="9" fontId="2" fillId="33" borderId="10" xfId="79" applyFont="1" applyFill="1" applyBorder="1" applyAlignment="1">
      <alignment horizontal="center" vertical="center" wrapText="1"/>
    </xf>
    <xf numFmtId="1" fontId="3" fillId="33" borderId="10" xfId="0" applyNumberFormat="1" applyFont="1" applyFill="1" applyBorder="1" applyAlignment="1">
      <alignment horizontal="center" vertical="center" wrapText="1"/>
    </xf>
    <xf numFmtId="9" fontId="3" fillId="33" borderId="0" xfId="79" applyFont="1" applyFill="1" applyAlignment="1">
      <alignment/>
    </xf>
    <xf numFmtId="1" fontId="2" fillId="33" borderId="10" xfId="0" applyNumberFormat="1" applyFont="1" applyFill="1" applyBorder="1" applyAlignment="1">
      <alignment horizontal="center" vertical="center" wrapText="1"/>
    </xf>
    <xf numFmtId="2" fontId="0" fillId="33" borderId="10" xfId="0" applyNumberFormat="1" applyFont="1" applyFill="1" applyBorder="1" applyAlignment="1">
      <alignment/>
    </xf>
    <xf numFmtId="2" fontId="0" fillId="33" borderId="10" xfId="0" applyNumberFormat="1" applyFont="1" applyFill="1" applyBorder="1" applyAlignment="1">
      <alignment horizontal="right"/>
    </xf>
    <xf numFmtId="2" fontId="0" fillId="33" borderId="10" xfId="0" applyNumberFormat="1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 vertical="top" wrapText="1"/>
    </xf>
    <xf numFmtId="2" fontId="3" fillId="33" borderId="0" xfId="0" applyNumberFormat="1" applyFont="1" applyFill="1" applyBorder="1" applyAlignment="1">
      <alignment horizontal="center" vertical="center" wrapText="1"/>
    </xf>
    <xf numFmtId="2" fontId="3" fillId="33" borderId="0" xfId="79" applyNumberFormat="1" applyFont="1" applyFill="1" applyAlignment="1">
      <alignment/>
    </xf>
    <xf numFmtId="0" fontId="3" fillId="33" borderId="0" xfId="0" applyFont="1" applyFill="1" applyBorder="1" applyAlignment="1">
      <alignment/>
    </xf>
    <xf numFmtId="2" fontId="3" fillId="33" borderId="0" xfId="0" applyNumberFormat="1" applyFont="1" applyFill="1" applyBorder="1" applyAlignment="1">
      <alignment/>
    </xf>
    <xf numFmtId="0" fontId="3" fillId="0" borderId="0" xfId="0" applyFont="1" applyBorder="1" applyAlignment="1">
      <alignment horizontal="center" vertical="top" wrapText="1"/>
    </xf>
    <xf numFmtId="0" fontId="11" fillId="33" borderId="10" xfId="0" applyFont="1" applyFill="1" applyBorder="1" applyAlignment="1">
      <alignment horizontal="center" vertical="center" wrapText="1"/>
    </xf>
    <xf numFmtId="0" fontId="24" fillId="0" borderId="17" xfId="59" applyFont="1" applyBorder="1" applyAlignment="1" applyProtection="1">
      <alignment wrapText="1"/>
      <protection/>
    </xf>
    <xf numFmtId="0" fontId="24" fillId="0" borderId="18" xfId="59" applyFont="1" applyBorder="1" applyAlignment="1" applyProtection="1">
      <alignment wrapText="1"/>
      <protection/>
    </xf>
    <xf numFmtId="0" fontId="2" fillId="0" borderId="19" xfId="0" applyFont="1" applyBorder="1" applyAlignment="1">
      <alignment horizontal="left" vertical="center" wrapText="1"/>
    </xf>
    <xf numFmtId="0" fontId="24" fillId="33" borderId="17" xfId="59" applyFont="1" applyFill="1" applyBorder="1" applyAlignment="1" applyProtection="1">
      <alignment wrapText="1"/>
      <protection/>
    </xf>
    <xf numFmtId="0" fontId="24" fillId="33" borderId="18" xfId="59" applyFont="1" applyFill="1" applyBorder="1" applyAlignment="1" applyProtection="1">
      <alignment wrapText="1"/>
      <protection/>
    </xf>
    <xf numFmtId="1" fontId="3" fillId="33" borderId="0" xfId="0" applyNumberFormat="1" applyFont="1" applyFill="1" applyAlignment="1">
      <alignment/>
    </xf>
    <xf numFmtId="9" fontId="3" fillId="33" borderId="10" xfId="0" applyNumberFormat="1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2" fontId="3" fillId="0" borderId="0" xfId="0" applyNumberFormat="1" applyFont="1" applyAlignment="1">
      <alignment/>
    </xf>
    <xf numFmtId="0" fontId="16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horizontal="center" vertical="center"/>
    </xf>
    <xf numFmtId="0" fontId="26" fillId="0" borderId="0" xfId="0" applyFont="1" applyAlignment="1">
      <alignment/>
    </xf>
    <xf numFmtId="0" fontId="16" fillId="0" borderId="10" xfId="0" applyFont="1" applyBorder="1" applyAlignment="1">
      <alignment horizontal="center" vertical="top" wrapText="1"/>
    </xf>
    <xf numFmtId="0" fontId="17" fillId="0" borderId="0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/>
    </xf>
    <xf numFmtId="0" fontId="27" fillId="0" borderId="10" xfId="0" applyFont="1" applyBorder="1" applyAlignment="1">
      <alignment horizontal="center"/>
    </xf>
    <xf numFmtId="0" fontId="17" fillId="0" borderId="0" xfId="0" applyFont="1" applyBorder="1" applyAlignment="1">
      <alignment horizontal="right"/>
    </xf>
    <xf numFmtId="0" fontId="17" fillId="0" borderId="10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/>
    </xf>
    <xf numFmtId="0" fontId="16" fillId="0" borderId="10" xfId="0" applyFont="1" applyFill="1" applyBorder="1" applyAlignment="1">
      <alignment horizontal="right"/>
    </xf>
    <xf numFmtId="0" fontId="28" fillId="0" borderId="10" xfId="0" applyFont="1" applyBorder="1" applyAlignment="1">
      <alignment horizontal="center"/>
    </xf>
    <xf numFmtId="0" fontId="17" fillId="0" borderId="0" xfId="0" applyFont="1" applyBorder="1" applyAlignment="1">
      <alignment/>
    </xf>
    <xf numFmtId="0" fontId="16" fillId="0" borderId="0" xfId="0" applyFont="1" applyBorder="1" applyAlignment="1">
      <alignment horizontal="right"/>
    </xf>
    <xf numFmtId="0" fontId="16" fillId="0" borderId="0" xfId="0" applyFont="1" applyBorder="1" applyAlignment="1">
      <alignment/>
    </xf>
    <xf numFmtId="0" fontId="16" fillId="0" borderId="0" xfId="0" applyFont="1" applyAlignment="1">
      <alignment/>
    </xf>
    <xf numFmtId="0" fontId="16" fillId="0" borderId="19" xfId="0" applyFont="1" applyBorder="1" applyAlignment="1">
      <alignment horizontal="center"/>
    </xf>
    <xf numFmtId="0" fontId="16" fillId="0" borderId="16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1" fontId="17" fillId="0" borderId="0" xfId="0" applyNumberFormat="1" applyFont="1" applyAlignment="1">
      <alignment/>
    </xf>
    <xf numFmtId="0" fontId="17" fillId="0" borderId="10" xfId="0" applyFont="1" applyBorder="1" applyAlignment="1">
      <alignment/>
    </xf>
    <xf numFmtId="1" fontId="17" fillId="0" borderId="10" xfId="0" applyNumberFormat="1" applyFont="1" applyBorder="1" applyAlignment="1">
      <alignment/>
    </xf>
    <xf numFmtId="2" fontId="17" fillId="0" borderId="10" xfId="0" applyNumberFormat="1" applyFont="1" applyBorder="1" applyAlignment="1">
      <alignment/>
    </xf>
    <xf numFmtId="9" fontId="17" fillId="0" borderId="10" xfId="79" applyFont="1" applyBorder="1" applyAlignment="1">
      <alignment/>
    </xf>
    <xf numFmtId="1" fontId="17" fillId="0" borderId="0" xfId="0" applyNumberFormat="1" applyFont="1" applyBorder="1" applyAlignment="1">
      <alignment/>
    </xf>
    <xf numFmtId="2" fontId="17" fillId="0" borderId="0" xfId="0" applyNumberFormat="1" applyFont="1" applyBorder="1" applyAlignment="1">
      <alignment/>
    </xf>
    <xf numFmtId="0" fontId="0" fillId="0" borderId="0" xfId="66" applyFont="1" applyBorder="1">
      <alignment/>
      <protection/>
    </xf>
    <xf numFmtId="2" fontId="0" fillId="0" borderId="0" xfId="66" applyNumberFormat="1" applyFont="1" applyBorder="1">
      <alignment/>
      <protection/>
    </xf>
    <xf numFmtId="9" fontId="17" fillId="0" borderId="0" xfId="79" applyFont="1" applyBorder="1" applyAlignment="1">
      <alignment/>
    </xf>
    <xf numFmtId="0" fontId="17" fillId="34" borderId="10" xfId="0" applyFont="1" applyFill="1" applyBorder="1" applyAlignment="1">
      <alignment vertical="center"/>
    </xf>
    <xf numFmtId="2" fontId="17" fillId="34" borderId="10" xfId="0" applyNumberFormat="1" applyFont="1" applyFill="1" applyBorder="1" applyAlignment="1">
      <alignment vertical="center"/>
    </xf>
    <xf numFmtId="9" fontId="17" fillId="34" borderId="10" xfId="79" applyFont="1" applyFill="1" applyBorder="1" applyAlignment="1">
      <alignment vertical="center"/>
    </xf>
    <xf numFmtId="2" fontId="17" fillId="0" borderId="0" xfId="0" applyNumberFormat="1" applyFont="1" applyAlignment="1">
      <alignment/>
    </xf>
    <xf numFmtId="0" fontId="19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right"/>
    </xf>
    <xf numFmtId="2" fontId="20" fillId="0" borderId="0" xfId="0" applyNumberFormat="1" applyFont="1" applyBorder="1" applyAlignment="1">
      <alignment horizontal="center" vertical="top" wrapText="1"/>
    </xf>
    <xf numFmtId="9" fontId="20" fillId="0" borderId="0" xfId="79" applyFont="1" applyBorder="1" applyAlignment="1">
      <alignment horizontal="center" vertical="top" wrapText="1"/>
    </xf>
    <xf numFmtId="2" fontId="16" fillId="0" borderId="0" xfId="0" applyNumberFormat="1" applyFont="1" applyFill="1" applyBorder="1" applyAlignment="1">
      <alignment vertical="center"/>
    </xf>
    <xf numFmtId="9" fontId="16" fillId="0" borderId="0" xfId="79" applyFont="1" applyFill="1" applyBorder="1" applyAlignment="1">
      <alignment vertical="center"/>
    </xf>
    <xf numFmtId="0" fontId="18" fillId="0" borderId="0" xfId="0" applyFont="1" applyAlignment="1">
      <alignment/>
    </xf>
    <xf numFmtId="0" fontId="17" fillId="0" borderId="0" xfId="0" applyFont="1" applyBorder="1" applyAlignment="1">
      <alignment horizontal="center" vertical="center"/>
    </xf>
    <xf numFmtId="2" fontId="17" fillId="0" borderId="0" xfId="0" applyNumberFormat="1" applyFont="1" applyBorder="1" applyAlignment="1">
      <alignment horizontal="center" vertical="center"/>
    </xf>
    <xf numFmtId="0" fontId="19" fillId="0" borderId="0" xfId="0" applyFont="1" applyFill="1" applyBorder="1" applyAlignment="1">
      <alignment/>
    </xf>
    <xf numFmtId="0" fontId="16" fillId="0" borderId="20" xfId="0" applyFont="1" applyBorder="1" applyAlignment="1">
      <alignment horizontal="center" vertical="top" wrapText="1"/>
    </xf>
    <xf numFmtId="0" fontId="17" fillId="0" borderId="10" xfId="0" applyFont="1" applyFill="1" applyBorder="1" applyAlignment="1">
      <alignment/>
    </xf>
    <xf numFmtId="0" fontId="0" fillId="0" borderId="10" xfId="0" applyBorder="1" applyAlignment="1">
      <alignment/>
    </xf>
    <xf numFmtId="1" fontId="17" fillId="0" borderId="0" xfId="0" applyNumberFormat="1" applyFont="1" applyBorder="1" applyAlignment="1">
      <alignment horizontal="right"/>
    </xf>
    <xf numFmtId="1" fontId="17" fillId="0" borderId="10" xfId="0" applyNumberFormat="1" applyFont="1" applyFill="1" applyBorder="1" applyAlignment="1">
      <alignment/>
    </xf>
    <xf numFmtId="0" fontId="17" fillId="0" borderId="19" xfId="0" applyFont="1" applyFill="1" applyBorder="1" applyAlignment="1">
      <alignment horizontal="center"/>
    </xf>
    <xf numFmtId="0" fontId="23" fillId="0" borderId="19" xfId="0" applyFont="1" applyBorder="1" applyAlignment="1">
      <alignment/>
    </xf>
    <xf numFmtId="0" fontId="16" fillId="0" borderId="10" xfId="0" applyFont="1" applyBorder="1" applyAlignment="1">
      <alignment/>
    </xf>
    <xf numFmtId="0" fontId="17" fillId="0" borderId="10" xfId="0" applyFont="1" applyBorder="1" applyAlignment="1">
      <alignment horizontal="left"/>
    </xf>
    <xf numFmtId="1" fontId="17" fillId="0" borderId="10" xfId="0" applyNumberFormat="1" applyFont="1" applyBorder="1" applyAlignment="1">
      <alignment horizontal="right"/>
    </xf>
    <xf numFmtId="2" fontId="17" fillId="0" borderId="10" xfId="0" applyNumberFormat="1" applyFont="1" applyBorder="1" applyAlignment="1">
      <alignment horizontal="right"/>
    </xf>
    <xf numFmtId="9" fontId="16" fillId="0" borderId="10" xfId="79" applyFont="1" applyBorder="1" applyAlignment="1">
      <alignment/>
    </xf>
    <xf numFmtId="9" fontId="17" fillId="34" borderId="10" xfId="79" applyNumberFormat="1" applyFont="1" applyFill="1" applyBorder="1" applyAlignment="1">
      <alignment horizontal="center" vertical="center"/>
    </xf>
    <xf numFmtId="9" fontId="17" fillId="34" borderId="10" xfId="79" applyFont="1" applyFill="1" applyBorder="1" applyAlignment="1">
      <alignment horizontal="center" vertical="center"/>
    </xf>
    <xf numFmtId="9" fontId="0" fillId="0" borderId="0" xfId="79" applyFont="1" applyAlignment="1">
      <alignment/>
    </xf>
    <xf numFmtId="1" fontId="81" fillId="33" borderId="0" xfId="0" applyNumberFormat="1" applyFont="1" applyFill="1" applyAlignment="1">
      <alignment/>
    </xf>
    <xf numFmtId="0" fontId="81" fillId="0" borderId="0" xfId="0" applyFont="1" applyAlignment="1">
      <alignment/>
    </xf>
    <xf numFmtId="2" fontId="81" fillId="0" borderId="0" xfId="0" applyNumberFormat="1" applyFont="1" applyAlignment="1">
      <alignment/>
    </xf>
    <xf numFmtId="1" fontId="82" fillId="0" borderId="0" xfId="0" applyNumberFormat="1" applyFont="1" applyAlignment="1">
      <alignment/>
    </xf>
    <xf numFmtId="0" fontId="82" fillId="0" borderId="0" xfId="0" applyFont="1" applyAlignment="1">
      <alignment/>
    </xf>
    <xf numFmtId="0" fontId="16" fillId="0" borderId="19" xfId="0" applyFont="1" applyBorder="1" applyAlignment="1">
      <alignment horizontal="center" vertical="top" wrapText="1"/>
    </xf>
    <xf numFmtId="0" fontId="16" fillId="0" borderId="16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top" wrapText="1"/>
    </xf>
    <xf numFmtId="0" fontId="19" fillId="0" borderId="10" xfId="0" applyFont="1" applyFill="1" applyBorder="1" applyAlignment="1">
      <alignment horizontal="center"/>
    </xf>
    <xf numFmtId="0" fontId="17" fillId="0" borderId="10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/>
    </xf>
    <xf numFmtId="0" fontId="16" fillId="0" borderId="16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 vertical="top" wrapText="1"/>
    </xf>
    <xf numFmtId="0" fontId="2" fillId="33" borderId="0" xfId="0" applyFont="1" applyFill="1" applyBorder="1" applyAlignment="1">
      <alignment horizontal="left" vertical="center"/>
    </xf>
    <xf numFmtId="0" fontId="17" fillId="0" borderId="15" xfId="0" applyFont="1" applyBorder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wrapText="1"/>
    </xf>
    <xf numFmtId="0" fontId="2" fillId="33" borderId="0" xfId="0" applyFont="1" applyFill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2" fillId="0" borderId="22" xfId="0" applyFont="1" applyBorder="1" applyAlignment="1">
      <alignment horizontal="left" wrapText="1"/>
    </xf>
    <xf numFmtId="0" fontId="2" fillId="0" borderId="14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36" borderId="19" xfId="0" applyFont="1" applyFill="1" applyBorder="1" applyAlignment="1">
      <alignment horizontal="center"/>
    </xf>
    <xf numFmtId="0" fontId="2" fillId="36" borderId="26" xfId="0" applyFont="1" applyFill="1" applyBorder="1" applyAlignment="1">
      <alignment horizontal="center"/>
    </xf>
    <xf numFmtId="0" fontId="2" fillId="36" borderId="16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48" fillId="0" borderId="14" xfId="0" applyFont="1" applyBorder="1" applyAlignment="1">
      <alignment horizontal="center" vertical="center"/>
    </xf>
    <xf numFmtId="0" fontId="48" fillId="0" borderId="22" xfId="0" applyFont="1" applyBorder="1" applyAlignment="1">
      <alignment horizontal="center" vertical="center"/>
    </xf>
    <xf numFmtId="0" fontId="48" fillId="0" borderId="23" xfId="0" applyFont="1" applyBorder="1" applyAlignment="1">
      <alignment horizontal="center" vertical="center"/>
    </xf>
    <xf numFmtId="0" fontId="49" fillId="0" borderId="0" xfId="0" applyFont="1" applyAlignment="1">
      <alignment/>
    </xf>
    <xf numFmtId="0" fontId="48" fillId="0" borderId="24" xfId="0" applyFont="1" applyBorder="1" applyAlignment="1">
      <alignment horizontal="center" vertical="center"/>
    </xf>
    <xf numFmtId="0" fontId="48" fillId="0" borderId="0" xfId="0" applyFont="1" applyBorder="1" applyAlignment="1">
      <alignment horizontal="center" vertical="center"/>
    </xf>
    <xf numFmtId="0" fontId="48" fillId="0" borderId="25" xfId="0" applyFont="1" applyBorder="1" applyAlignment="1">
      <alignment horizontal="center" vertical="center"/>
    </xf>
    <xf numFmtId="0" fontId="48" fillId="0" borderId="11" xfId="0" applyFont="1" applyBorder="1" applyAlignment="1">
      <alignment vertical="center"/>
    </xf>
    <xf numFmtId="0" fontId="48" fillId="0" borderId="12" xfId="0" applyFont="1" applyBorder="1" applyAlignment="1">
      <alignment vertical="center"/>
    </xf>
    <xf numFmtId="0" fontId="50" fillId="0" borderId="12" xfId="0" applyFont="1" applyBorder="1" applyAlignment="1">
      <alignment vertical="center"/>
    </xf>
    <xf numFmtId="0" fontId="50" fillId="0" borderId="13" xfId="0" applyFont="1" applyBorder="1" applyAlignment="1">
      <alignment vertical="center"/>
    </xf>
    <xf numFmtId="0" fontId="48" fillId="36" borderId="19" xfId="0" applyFont="1" applyFill="1" applyBorder="1" applyAlignment="1">
      <alignment horizontal="center" vertical="center"/>
    </xf>
    <xf numFmtId="0" fontId="48" fillId="36" borderId="26" xfId="0" applyFont="1" applyFill="1" applyBorder="1" applyAlignment="1">
      <alignment horizontal="center" vertical="center"/>
    </xf>
    <xf numFmtId="0" fontId="48" fillId="36" borderId="16" xfId="0" applyFont="1" applyFill="1" applyBorder="1" applyAlignment="1">
      <alignment horizontal="center" vertical="center"/>
    </xf>
    <xf numFmtId="0" fontId="48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51" fillId="0" borderId="0" xfId="0" applyFont="1" applyAlignment="1">
      <alignment horizontal="center" vertical="center"/>
    </xf>
    <xf numFmtId="0" fontId="51" fillId="0" borderId="0" xfId="0" applyFont="1" applyAlignment="1">
      <alignment vertical="center"/>
    </xf>
    <xf numFmtId="0" fontId="48" fillId="0" borderId="0" xfId="0" applyFont="1" applyBorder="1" applyAlignment="1">
      <alignment horizontal="left" vertical="center" wrapText="1"/>
    </xf>
    <xf numFmtId="0" fontId="50" fillId="0" borderId="0" xfId="0" applyFont="1" applyBorder="1" applyAlignment="1">
      <alignment vertical="center"/>
    </xf>
    <xf numFmtId="0" fontId="51" fillId="0" borderId="0" xfId="0" applyFont="1" applyBorder="1" applyAlignment="1">
      <alignment vertical="center"/>
    </xf>
    <xf numFmtId="0" fontId="48" fillId="0" borderId="0" xfId="0" applyFont="1" applyBorder="1" applyAlignment="1">
      <alignment horizontal="left" vertical="center" wrapText="1"/>
    </xf>
    <xf numFmtId="0" fontId="48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vertical="center" wrapText="1"/>
    </xf>
    <xf numFmtId="0" fontId="50" fillId="0" borderId="10" xfId="0" applyFont="1" applyBorder="1" applyAlignment="1">
      <alignment horizontal="right" vertical="center"/>
    </xf>
    <xf numFmtId="1" fontId="50" fillId="33" borderId="16" xfId="0" applyNumberFormat="1" applyFont="1" applyFill="1" applyBorder="1" applyAlignment="1">
      <alignment horizontal="right" vertical="center"/>
    </xf>
    <xf numFmtId="1" fontId="50" fillId="0" borderId="10" xfId="0" applyNumberFormat="1" applyFont="1" applyBorder="1" applyAlignment="1">
      <alignment horizontal="right" vertical="center"/>
    </xf>
    <xf numFmtId="9" fontId="48" fillId="0" borderId="10" xfId="79" applyFont="1" applyBorder="1" applyAlignment="1">
      <alignment vertical="center"/>
    </xf>
    <xf numFmtId="1" fontId="50" fillId="33" borderId="16" xfId="66" applyNumberFormat="1" applyFont="1" applyFill="1" applyBorder="1" applyAlignment="1">
      <alignment horizontal="right" vertical="center"/>
      <protection/>
    </xf>
    <xf numFmtId="1" fontId="48" fillId="0" borderId="10" xfId="0" applyNumberFormat="1" applyFont="1" applyBorder="1" applyAlignment="1">
      <alignment horizontal="right" vertical="center"/>
    </xf>
    <xf numFmtId="1" fontId="50" fillId="0" borderId="0" xfId="0" applyNumberFormat="1" applyFont="1" applyAlignment="1">
      <alignment vertical="center"/>
    </xf>
    <xf numFmtId="9" fontId="50" fillId="0" borderId="0" xfId="79" applyFont="1" applyAlignment="1">
      <alignment vertical="center"/>
    </xf>
    <xf numFmtId="0" fontId="48" fillId="0" borderId="12" xfId="0" applyFont="1" applyBorder="1" applyAlignment="1">
      <alignment horizontal="left" vertical="center" wrapText="1"/>
    </xf>
    <xf numFmtId="0" fontId="50" fillId="0" borderId="10" xfId="0" applyFont="1" applyBorder="1" applyAlignment="1">
      <alignment horizontal="left" vertical="center" wrapText="1"/>
    </xf>
    <xf numFmtId="1" fontId="50" fillId="0" borderId="10" xfId="0" applyNumberFormat="1" applyFont="1" applyBorder="1" applyAlignment="1">
      <alignment vertical="center"/>
    </xf>
    <xf numFmtId="9" fontId="50" fillId="0" borderId="0" xfId="79" applyFont="1" applyBorder="1" applyAlignment="1">
      <alignment vertical="center"/>
    </xf>
    <xf numFmtId="0" fontId="48" fillId="0" borderId="12" xfId="0" applyFont="1" applyBorder="1" applyAlignment="1">
      <alignment horizontal="left" vertical="center" wrapText="1"/>
    </xf>
    <xf numFmtId="9" fontId="48" fillId="0" borderId="10" xfId="79" applyFont="1" applyBorder="1" applyAlignment="1">
      <alignment horizontal="center" vertical="center"/>
    </xf>
    <xf numFmtId="0" fontId="48" fillId="0" borderId="22" xfId="0" applyFont="1" applyBorder="1" applyAlignment="1">
      <alignment horizontal="left" vertical="center" wrapText="1"/>
    </xf>
    <xf numFmtId="0" fontId="50" fillId="0" borderId="0" xfId="0" applyFont="1" applyBorder="1" applyAlignment="1">
      <alignment horizontal="center" vertical="center"/>
    </xf>
    <xf numFmtId="9" fontId="48" fillId="0" borderId="0" xfId="79" applyFont="1" applyFill="1" applyBorder="1" applyAlignment="1">
      <alignment vertical="center"/>
    </xf>
    <xf numFmtId="9" fontId="48" fillId="0" borderId="10" xfId="79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 wrapText="1"/>
    </xf>
    <xf numFmtId="0" fontId="50" fillId="0" borderId="17" xfId="59" applyFont="1" applyBorder="1" applyAlignment="1" applyProtection="1">
      <alignment vertical="center" wrapText="1"/>
      <protection/>
    </xf>
    <xf numFmtId="9" fontId="50" fillId="33" borderId="10" xfId="79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left" vertical="center" wrapText="1"/>
    </xf>
    <xf numFmtId="0" fontId="48" fillId="33" borderId="10" xfId="0" applyFont="1" applyFill="1" applyBorder="1" applyAlignment="1">
      <alignment horizontal="center" vertical="center"/>
    </xf>
    <xf numFmtId="0" fontId="48" fillId="33" borderId="10" xfId="0" applyFont="1" applyFill="1" applyBorder="1" applyAlignment="1">
      <alignment horizontal="center" vertical="center" wrapText="1"/>
    </xf>
    <xf numFmtId="9" fontId="48" fillId="33" borderId="10" xfId="79" applyFont="1" applyFill="1" applyBorder="1" applyAlignment="1">
      <alignment horizontal="center" vertical="center" wrapText="1"/>
    </xf>
    <xf numFmtId="0" fontId="50" fillId="0" borderId="0" xfId="0" applyFont="1" applyBorder="1" applyAlignment="1">
      <alignment vertical="center" wrapText="1"/>
    </xf>
    <xf numFmtId="0" fontId="48" fillId="0" borderId="0" xfId="0" applyFont="1" applyBorder="1" applyAlignment="1">
      <alignment horizontal="center" vertical="center"/>
    </xf>
    <xf numFmtId="0" fontId="48" fillId="0" borderId="0" xfId="0" applyFont="1" applyBorder="1" applyAlignment="1">
      <alignment horizontal="right" vertical="center"/>
    </xf>
    <xf numFmtId="9" fontId="48" fillId="0" borderId="0" xfId="79" applyFont="1" applyBorder="1" applyAlignment="1">
      <alignment vertical="center"/>
    </xf>
    <xf numFmtId="0" fontId="50" fillId="0" borderId="0" xfId="0" applyFont="1" applyBorder="1" applyAlignment="1">
      <alignment horizontal="center" vertical="center" wrapText="1"/>
    </xf>
    <xf numFmtId="0" fontId="50" fillId="0" borderId="0" xfId="0" applyFont="1" applyBorder="1" applyAlignment="1">
      <alignment horizontal="right" vertical="center"/>
    </xf>
    <xf numFmtId="0" fontId="50" fillId="0" borderId="10" xfId="0" applyFont="1" applyBorder="1" applyAlignment="1">
      <alignment horizontal="center" vertical="center" wrapText="1"/>
    </xf>
    <xf numFmtId="9" fontId="50" fillId="0" borderId="10" xfId="79" applyFont="1" applyBorder="1" applyAlignment="1">
      <alignment horizontal="center" vertical="center" wrapText="1"/>
    </xf>
    <xf numFmtId="0" fontId="48" fillId="0" borderId="10" xfId="0" applyFont="1" applyBorder="1" applyAlignment="1">
      <alignment horizontal="left" vertical="center" wrapText="1"/>
    </xf>
    <xf numFmtId="9" fontId="48" fillId="0" borderId="10" xfId="79" applyFont="1" applyBorder="1" applyAlignment="1">
      <alignment horizontal="center" vertical="center" wrapText="1"/>
    </xf>
    <xf numFmtId="0" fontId="48" fillId="33" borderId="0" xfId="0" applyFont="1" applyFill="1" applyBorder="1" applyAlignment="1">
      <alignment horizontal="left" vertical="center" wrapText="1"/>
    </xf>
    <xf numFmtId="1" fontId="50" fillId="33" borderId="10" xfId="0" applyNumberFormat="1" applyFont="1" applyFill="1" applyBorder="1" applyAlignment="1">
      <alignment horizontal="center" vertical="center" wrapText="1"/>
    </xf>
    <xf numFmtId="9" fontId="50" fillId="33" borderId="0" xfId="79" applyFont="1" applyFill="1" applyAlignment="1">
      <alignment vertical="center"/>
    </xf>
    <xf numFmtId="0" fontId="50" fillId="33" borderId="0" xfId="0" applyFont="1" applyFill="1" applyAlignment="1">
      <alignment vertical="center"/>
    </xf>
    <xf numFmtId="0" fontId="50" fillId="33" borderId="17" xfId="59" applyFont="1" applyFill="1" applyBorder="1" applyAlignment="1" applyProtection="1">
      <alignment vertical="center" wrapText="1"/>
      <protection/>
    </xf>
    <xf numFmtId="0" fontId="49" fillId="33" borderId="0" xfId="0" applyFont="1" applyFill="1" applyAlignment="1">
      <alignment/>
    </xf>
    <xf numFmtId="0" fontId="49" fillId="35" borderId="0" xfId="0" applyFont="1" applyFill="1" applyAlignment="1">
      <alignment/>
    </xf>
    <xf numFmtId="1" fontId="48" fillId="0" borderId="10" xfId="0" applyNumberFormat="1" applyFont="1" applyBorder="1" applyAlignment="1">
      <alignment horizontal="center" vertical="center" wrapText="1"/>
    </xf>
    <xf numFmtId="1" fontId="50" fillId="0" borderId="10" xfId="0" applyNumberFormat="1" applyFont="1" applyBorder="1" applyAlignment="1">
      <alignment horizontal="center" vertical="center" wrapText="1"/>
    </xf>
    <xf numFmtId="1" fontId="48" fillId="0" borderId="0" xfId="0" applyNumberFormat="1" applyFont="1" applyBorder="1" applyAlignment="1">
      <alignment vertical="center"/>
    </xf>
    <xf numFmtId="1" fontId="48" fillId="0" borderId="0" xfId="66" applyNumberFormat="1" applyFont="1" applyBorder="1" applyAlignment="1">
      <alignment vertical="center"/>
      <protection/>
    </xf>
    <xf numFmtId="1" fontId="48" fillId="0" borderId="0" xfId="0" applyNumberFormat="1" applyFont="1" applyBorder="1" applyAlignment="1">
      <alignment horizontal="right" vertical="center"/>
    </xf>
    <xf numFmtId="0" fontId="50" fillId="0" borderId="18" xfId="59" applyFont="1" applyBorder="1" applyAlignment="1" applyProtection="1">
      <alignment vertical="center" wrapText="1"/>
      <protection/>
    </xf>
    <xf numFmtId="0" fontId="50" fillId="0" borderId="10" xfId="0" applyFont="1" applyBorder="1" applyAlignment="1">
      <alignment horizontal="center" vertical="center"/>
    </xf>
    <xf numFmtId="0" fontId="50" fillId="33" borderId="18" xfId="59" applyFont="1" applyFill="1" applyBorder="1" applyAlignment="1" applyProtection="1">
      <alignment vertical="center" wrapText="1"/>
      <protection/>
    </xf>
    <xf numFmtId="0" fontId="50" fillId="33" borderId="10" xfId="0" applyFont="1" applyFill="1" applyBorder="1" applyAlignment="1">
      <alignment horizontal="center" vertical="center"/>
    </xf>
    <xf numFmtId="0" fontId="48" fillId="0" borderId="19" xfId="0" applyFont="1" applyBorder="1" applyAlignment="1">
      <alignment horizontal="left" vertical="center" wrapText="1"/>
    </xf>
    <xf numFmtId="1" fontId="48" fillId="33" borderId="10" xfId="0" applyNumberFormat="1" applyFont="1" applyFill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 wrapText="1"/>
    </xf>
    <xf numFmtId="1" fontId="48" fillId="0" borderId="0" xfId="0" applyNumberFormat="1" applyFont="1" applyBorder="1" applyAlignment="1">
      <alignment horizontal="center" vertical="center" wrapText="1"/>
    </xf>
    <xf numFmtId="9" fontId="48" fillId="0" borderId="0" xfId="79" applyFont="1" applyBorder="1" applyAlignment="1">
      <alignment horizontal="center" vertical="center" wrapText="1"/>
    </xf>
    <xf numFmtId="0" fontId="48" fillId="0" borderId="0" xfId="0" applyFont="1" applyFill="1" applyAlignment="1">
      <alignment vertical="center"/>
    </xf>
    <xf numFmtId="0" fontId="50" fillId="0" borderId="0" xfId="0" applyFont="1" applyFill="1" applyAlignment="1">
      <alignment vertical="center"/>
    </xf>
    <xf numFmtId="0" fontId="50" fillId="0" borderId="14" xfId="0" applyFont="1" applyBorder="1" applyAlignment="1">
      <alignment horizontal="center" vertical="center" wrapText="1"/>
    </xf>
    <xf numFmtId="1" fontId="50" fillId="0" borderId="0" xfId="0" applyNumberFormat="1" applyFont="1" applyBorder="1" applyAlignment="1">
      <alignment horizontal="center" vertical="center"/>
    </xf>
    <xf numFmtId="1" fontId="50" fillId="33" borderId="10" xfId="0" applyNumberFormat="1" applyFont="1" applyFill="1" applyBorder="1" applyAlignment="1">
      <alignment horizontal="right" vertical="center" wrapText="1"/>
    </xf>
    <xf numFmtId="1" fontId="48" fillId="0" borderId="10" xfId="0" applyNumberFormat="1" applyFont="1" applyBorder="1" applyAlignment="1">
      <alignment horizontal="right" vertical="center" wrapText="1"/>
    </xf>
    <xf numFmtId="0" fontId="48" fillId="0" borderId="10" xfId="0" applyFont="1" applyBorder="1" applyAlignment="1">
      <alignment horizontal="right" vertical="center" wrapText="1"/>
    </xf>
    <xf numFmtId="0" fontId="50" fillId="33" borderId="15" xfId="0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vertical="center" wrapText="1"/>
    </xf>
    <xf numFmtId="2" fontId="50" fillId="0" borderId="10" xfId="0" applyNumberFormat="1" applyFont="1" applyBorder="1" applyAlignment="1">
      <alignment horizontal="right" vertical="center"/>
    </xf>
    <xf numFmtId="2" fontId="50" fillId="33" borderId="10" xfId="0" applyNumberFormat="1" applyFont="1" applyFill="1" applyBorder="1" applyAlignment="1">
      <alignment vertical="center"/>
    </xf>
    <xf numFmtId="9" fontId="48" fillId="33" borderId="10" xfId="79" applyFont="1" applyFill="1" applyBorder="1" applyAlignment="1" quotePrefix="1">
      <alignment horizontal="center" vertical="center"/>
    </xf>
    <xf numFmtId="9" fontId="48" fillId="33" borderId="10" xfId="79" applyFont="1" applyFill="1" applyBorder="1" applyAlignment="1">
      <alignment horizontal="center" vertical="center"/>
    </xf>
    <xf numFmtId="0" fontId="52" fillId="0" borderId="0" xfId="0" applyFont="1" applyAlignment="1">
      <alignment vertical="center"/>
    </xf>
    <xf numFmtId="0" fontId="48" fillId="0" borderId="0" xfId="0" applyFont="1" applyAlignment="1">
      <alignment horizontal="left" vertical="top"/>
    </xf>
    <xf numFmtId="0" fontId="50" fillId="0" borderId="0" xfId="0" applyFont="1" applyFill="1" applyAlignment="1">
      <alignment horizontal="right" vertical="center"/>
    </xf>
    <xf numFmtId="0" fontId="48" fillId="0" borderId="15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8" fillId="33" borderId="0" xfId="0" applyFont="1" applyFill="1" applyBorder="1" applyAlignment="1">
      <alignment horizontal="center" vertical="center" wrapText="1"/>
    </xf>
    <xf numFmtId="2" fontId="50" fillId="33" borderId="0" xfId="0" applyNumberFormat="1" applyFont="1" applyFill="1" applyBorder="1" applyAlignment="1">
      <alignment horizontal="center" vertical="center" wrapText="1"/>
    </xf>
    <xf numFmtId="2" fontId="50" fillId="33" borderId="0" xfId="79" applyNumberFormat="1" applyFont="1" applyFill="1" applyAlignment="1">
      <alignment vertical="center"/>
    </xf>
    <xf numFmtId="2" fontId="50" fillId="33" borderId="0" xfId="0" applyNumberFormat="1" applyFont="1" applyFill="1" applyAlignment="1">
      <alignment vertical="center"/>
    </xf>
    <xf numFmtId="2" fontId="48" fillId="0" borderId="10" xfId="0" applyNumberFormat="1" applyFont="1" applyBorder="1" applyAlignment="1">
      <alignment horizontal="right" vertical="center"/>
    </xf>
    <xf numFmtId="2" fontId="50" fillId="0" borderId="0" xfId="0" applyNumberFormat="1" applyFont="1" applyBorder="1" applyAlignment="1">
      <alignment vertical="center"/>
    </xf>
    <xf numFmtId="9" fontId="54" fillId="0" borderId="0" xfId="79" applyFont="1" applyBorder="1" applyAlignment="1">
      <alignment horizontal="right" vertical="center" wrapText="1"/>
    </xf>
    <xf numFmtId="0" fontId="50" fillId="33" borderId="0" xfId="0" applyFont="1" applyFill="1" applyBorder="1" applyAlignment="1">
      <alignment vertical="center"/>
    </xf>
    <xf numFmtId="2" fontId="50" fillId="33" borderId="0" xfId="0" applyNumberFormat="1" applyFont="1" applyFill="1" applyBorder="1" applyAlignment="1">
      <alignment vertical="center"/>
    </xf>
    <xf numFmtId="2" fontId="50" fillId="0" borderId="0" xfId="0" applyNumberFormat="1" applyFont="1" applyFill="1" applyAlignment="1">
      <alignment vertical="center"/>
    </xf>
    <xf numFmtId="0" fontId="48" fillId="0" borderId="0" xfId="0" applyFont="1" applyFill="1" applyBorder="1" applyAlignment="1">
      <alignment horizontal="center" vertical="center" wrapText="1"/>
    </xf>
    <xf numFmtId="9" fontId="50" fillId="0" borderId="10" xfId="79" applyFont="1" applyBorder="1" applyAlignment="1">
      <alignment horizontal="right" vertical="center" wrapText="1"/>
    </xf>
    <xf numFmtId="2" fontId="48" fillId="33" borderId="10" xfId="0" applyNumberFormat="1" applyFont="1" applyFill="1" applyBorder="1" applyAlignment="1">
      <alignment vertical="center"/>
    </xf>
    <xf numFmtId="9" fontId="48" fillId="0" borderId="10" xfId="79" applyFont="1" applyBorder="1" applyAlignment="1">
      <alignment horizontal="right" vertical="center" wrapText="1"/>
    </xf>
    <xf numFmtId="0" fontId="50" fillId="0" borderId="0" xfId="0" applyFont="1" applyAlignment="1">
      <alignment horizontal="right" vertical="center"/>
    </xf>
    <xf numFmtId="0" fontId="50" fillId="0" borderId="10" xfId="0" applyFont="1" applyFill="1" applyBorder="1" applyAlignment="1">
      <alignment horizontal="center" vertical="center" wrapText="1"/>
    </xf>
    <xf numFmtId="2" fontId="50" fillId="0" borderId="10" xfId="0" applyNumberFormat="1" applyFont="1" applyBorder="1" applyAlignment="1">
      <alignment horizontal="center" vertical="center" wrapText="1"/>
    </xf>
    <xf numFmtId="2" fontId="50" fillId="34" borderId="10" xfId="0" applyNumberFormat="1" applyFont="1" applyFill="1" applyBorder="1" applyAlignment="1">
      <alignment horizontal="center" vertical="center" wrapText="1"/>
    </xf>
    <xf numFmtId="2" fontId="50" fillId="0" borderId="0" xfId="0" applyNumberFormat="1" applyFont="1" applyBorder="1" applyAlignment="1">
      <alignment horizontal="center" vertical="center" wrapText="1"/>
    </xf>
    <xf numFmtId="0" fontId="52" fillId="0" borderId="0" xfId="0" applyFont="1" applyFill="1" applyBorder="1" applyAlignment="1">
      <alignment horizontal="left" vertical="center"/>
    </xf>
    <xf numFmtId="0" fontId="48" fillId="0" borderId="0" xfId="0" applyFont="1" applyFill="1" applyBorder="1" applyAlignment="1">
      <alignment horizontal="right" vertical="center"/>
    </xf>
    <xf numFmtId="2" fontId="55" fillId="0" borderId="0" xfId="0" applyNumberFormat="1" applyFont="1" applyBorder="1" applyAlignment="1">
      <alignment horizontal="center" vertical="center" wrapText="1"/>
    </xf>
    <xf numFmtId="9" fontId="55" fillId="0" borderId="0" xfId="79" applyFont="1" applyBorder="1" applyAlignment="1">
      <alignment horizontal="center" vertical="center" wrapText="1"/>
    </xf>
    <xf numFmtId="2" fontId="48" fillId="0" borderId="0" xfId="0" applyNumberFormat="1" applyFont="1" applyFill="1" applyBorder="1" applyAlignment="1">
      <alignment vertical="center"/>
    </xf>
    <xf numFmtId="0" fontId="50" fillId="0" borderId="16" xfId="0" applyFont="1" applyBorder="1" applyAlignment="1">
      <alignment horizontal="center" vertical="center" wrapText="1"/>
    </xf>
    <xf numFmtId="0" fontId="50" fillId="34" borderId="16" xfId="0" applyFont="1" applyFill="1" applyBorder="1" applyAlignment="1">
      <alignment horizontal="center" vertical="center" wrapText="1"/>
    </xf>
    <xf numFmtId="2" fontId="50" fillId="0" borderId="10" xfId="0" applyNumberFormat="1" applyFont="1" applyBorder="1" applyAlignment="1">
      <alignment horizontal="right" vertical="center" wrapText="1"/>
    </xf>
    <xf numFmtId="9" fontId="50" fillId="0" borderId="10" xfId="79" applyFont="1" applyBorder="1" applyAlignment="1">
      <alignment vertical="center"/>
    </xf>
    <xf numFmtId="2" fontId="48" fillId="0" borderId="10" xfId="0" applyNumberFormat="1" applyFont="1" applyBorder="1" applyAlignment="1">
      <alignment horizontal="right" vertical="center" wrapText="1"/>
    </xf>
    <xf numFmtId="0" fontId="50" fillId="0" borderId="0" xfId="0" applyFont="1" applyAlignment="1" quotePrefix="1">
      <alignment vertical="center"/>
    </xf>
    <xf numFmtId="2" fontId="50" fillId="0" borderId="10" xfId="0" applyNumberFormat="1" applyFont="1" applyBorder="1" applyAlignment="1">
      <alignment vertical="center"/>
    </xf>
    <xf numFmtId="0" fontId="53" fillId="0" borderId="10" xfId="0" applyFont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/>
    </xf>
    <xf numFmtId="9" fontId="50" fillId="0" borderId="0" xfId="79" applyNumberFormat="1" applyFont="1" applyBorder="1" applyAlignment="1">
      <alignment horizontal="right" vertical="center" wrapText="1"/>
    </xf>
    <xf numFmtId="2" fontId="48" fillId="0" borderId="0" xfId="0" applyNumberFormat="1" applyFont="1" applyBorder="1" applyAlignment="1">
      <alignment vertical="center"/>
    </xf>
    <xf numFmtId="9" fontId="48" fillId="0" borderId="0" xfId="79" applyNumberFormat="1" applyFont="1" applyBorder="1" applyAlignment="1">
      <alignment horizontal="right" vertical="center" wrapText="1"/>
    </xf>
    <xf numFmtId="0" fontId="48" fillId="0" borderId="0" xfId="66" applyFont="1" applyBorder="1" applyAlignment="1">
      <alignment horizontal="center" vertical="center" wrapText="1"/>
      <protection/>
    </xf>
    <xf numFmtId="2" fontId="50" fillId="0" borderId="10" xfId="79" applyNumberFormat="1" applyFont="1" applyBorder="1" applyAlignment="1">
      <alignment vertical="center"/>
    </xf>
    <xf numFmtId="0" fontId="52" fillId="0" borderId="10" xfId="0" applyFont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/>
    </xf>
    <xf numFmtId="2" fontId="50" fillId="33" borderId="10" xfId="0" applyNumberFormat="1" applyFont="1" applyFill="1" applyBorder="1" applyAlignment="1">
      <alignment horizontal="right" vertical="center"/>
    </xf>
    <xf numFmtId="2" fontId="50" fillId="33" borderId="10" xfId="0" applyNumberFormat="1" applyFont="1" applyFill="1" applyBorder="1" applyAlignment="1">
      <alignment horizontal="center" vertical="center"/>
    </xf>
    <xf numFmtId="9" fontId="50" fillId="33" borderId="10" xfId="79" applyFont="1" applyFill="1" applyBorder="1" applyAlignment="1">
      <alignment vertical="center"/>
    </xf>
    <xf numFmtId="2" fontId="48" fillId="0" borderId="10" xfId="64" applyNumberFormat="1" applyFont="1" applyFill="1" applyBorder="1" applyAlignment="1">
      <alignment horizontal="right" vertical="center"/>
      <protection/>
    </xf>
    <xf numFmtId="2" fontId="48" fillId="0" borderId="10" xfId="0" applyNumberFormat="1" applyFont="1" applyBorder="1" applyAlignment="1">
      <alignment horizontal="center" vertical="center"/>
    </xf>
    <xf numFmtId="2" fontId="48" fillId="0" borderId="0" xfId="64" applyNumberFormat="1" applyFont="1" applyFill="1" applyBorder="1" applyAlignment="1">
      <alignment horizontal="right" vertical="center"/>
      <protection/>
    </xf>
    <xf numFmtId="2" fontId="48" fillId="0" borderId="0" xfId="0" applyNumberFormat="1" applyFont="1" applyBorder="1" applyAlignment="1">
      <alignment horizontal="center" vertical="center"/>
    </xf>
    <xf numFmtId="2" fontId="50" fillId="0" borderId="0" xfId="0" applyNumberFormat="1" applyFont="1" applyBorder="1" applyAlignment="1">
      <alignment horizontal="center" vertical="center"/>
    </xf>
    <xf numFmtId="2" fontId="48" fillId="0" borderId="0" xfId="0" applyNumberFormat="1" applyFont="1" applyBorder="1" applyAlignment="1">
      <alignment horizontal="left" vertical="center"/>
    </xf>
    <xf numFmtId="9" fontId="50" fillId="0" borderId="0" xfId="79" applyFont="1" applyBorder="1" applyAlignment="1">
      <alignment horizontal="center" vertical="center" wrapText="1"/>
    </xf>
    <xf numFmtId="0" fontId="48" fillId="33" borderId="0" xfId="0" applyFont="1" applyFill="1" applyAlignment="1">
      <alignment vertical="center"/>
    </xf>
    <xf numFmtId="0" fontId="50" fillId="33" borderId="0" xfId="0" applyFont="1" applyFill="1" applyAlignment="1">
      <alignment horizontal="right" vertical="center"/>
    </xf>
    <xf numFmtId="0" fontId="48" fillId="33" borderId="15" xfId="0" applyFont="1" applyFill="1" applyBorder="1" applyAlignment="1">
      <alignment horizontal="center" vertical="center" wrapText="1"/>
    </xf>
    <xf numFmtId="2" fontId="48" fillId="0" borderId="10" xfId="0" applyNumberFormat="1" applyFont="1" applyBorder="1" applyAlignment="1">
      <alignment vertical="center"/>
    </xf>
    <xf numFmtId="0" fontId="50" fillId="0" borderId="0" xfId="0" applyFont="1" applyFill="1" applyBorder="1" applyAlignment="1" quotePrefix="1">
      <alignment horizontal="center" vertical="center"/>
    </xf>
    <xf numFmtId="2" fontId="55" fillId="0" borderId="0" xfId="0" applyNumberFormat="1" applyFont="1" applyBorder="1" applyAlignment="1">
      <alignment horizontal="right" vertical="center" wrapText="1"/>
    </xf>
    <xf numFmtId="9" fontId="55" fillId="0" borderId="0" xfId="79" applyFont="1" applyBorder="1" applyAlignment="1">
      <alignment horizontal="right" vertical="center" wrapText="1"/>
    </xf>
    <xf numFmtId="2" fontId="50" fillId="0" borderId="0" xfId="0" applyNumberFormat="1" applyFont="1" applyFill="1" applyBorder="1" applyAlignment="1">
      <alignment vertical="center"/>
    </xf>
    <xf numFmtId="0" fontId="83" fillId="0" borderId="0" xfId="0" applyFont="1" applyAlignment="1">
      <alignment/>
    </xf>
    <xf numFmtId="9" fontId="50" fillId="0" borderId="10" xfId="79" applyFont="1" applyBorder="1" applyAlignment="1">
      <alignment horizontal="center" vertical="center"/>
    </xf>
    <xf numFmtId="2" fontId="48" fillId="0" borderId="10" xfId="0" applyNumberFormat="1" applyFont="1" applyBorder="1" applyAlignment="1">
      <alignment horizontal="center" vertical="center" wrapText="1"/>
    </xf>
    <xf numFmtId="0" fontId="53" fillId="0" borderId="0" xfId="0" applyFont="1" applyFill="1" applyBorder="1" applyAlignment="1">
      <alignment horizontal="left" vertical="center"/>
    </xf>
    <xf numFmtId="9" fontId="50" fillId="0" borderId="10" xfId="79" applyFont="1" applyBorder="1" applyAlignment="1" quotePrefix="1">
      <alignment horizontal="right" vertical="center"/>
    </xf>
    <xf numFmtId="9" fontId="50" fillId="0" borderId="0" xfId="79" applyFont="1" applyBorder="1" applyAlignment="1" quotePrefix="1">
      <alignment horizontal="right" vertical="center"/>
    </xf>
    <xf numFmtId="0" fontId="50" fillId="0" borderId="0" xfId="0" applyFont="1" applyFill="1" applyBorder="1" applyAlignment="1">
      <alignment vertical="center"/>
    </xf>
    <xf numFmtId="1" fontId="53" fillId="0" borderId="0" xfId="0" applyNumberFormat="1" applyFont="1" applyBorder="1" applyAlignment="1">
      <alignment horizontal="center" vertical="center"/>
    </xf>
    <xf numFmtId="0" fontId="53" fillId="0" borderId="0" xfId="0" applyFont="1" applyAlignment="1">
      <alignment vertical="center"/>
    </xf>
    <xf numFmtId="0" fontId="57" fillId="0" borderId="0" xfId="0" applyFont="1" applyAlignment="1">
      <alignment/>
    </xf>
    <xf numFmtId="9" fontId="50" fillId="0" borderId="10" xfId="0" applyNumberFormat="1" applyFont="1" applyBorder="1" applyAlignment="1">
      <alignment horizontal="center" vertical="center" wrapText="1"/>
    </xf>
    <xf numFmtId="9" fontId="50" fillId="33" borderId="10" xfId="0" applyNumberFormat="1" applyFont="1" applyFill="1" applyBorder="1" applyAlignment="1">
      <alignment horizontal="center" vertical="center" wrapText="1"/>
    </xf>
    <xf numFmtId="9" fontId="48" fillId="0" borderId="10" xfId="0" applyNumberFormat="1" applyFont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 wrapText="1"/>
    </xf>
    <xf numFmtId="1" fontId="50" fillId="0" borderId="10" xfId="0" applyNumberFormat="1" applyFont="1" applyBorder="1" applyAlignment="1">
      <alignment horizontal="right" vertical="center" wrapText="1"/>
    </xf>
    <xf numFmtId="2" fontId="48" fillId="33" borderId="10" xfId="0" applyNumberFormat="1" applyFont="1" applyFill="1" applyBorder="1" applyAlignment="1">
      <alignment horizontal="right" vertical="center"/>
    </xf>
    <xf numFmtId="0" fontId="48" fillId="0" borderId="0" xfId="66" applyFont="1" applyAlignment="1">
      <alignment vertical="center"/>
      <protection/>
    </xf>
    <xf numFmtId="0" fontId="50" fillId="0" borderId="0" xfId="66" applyFont="1" applyAlignment="1">
      <alignment vertical="center"/>
      <protection/>
    </xf>
    <xf numFmtId="0" fontId="48" fillId="0" borderId="0" xfId="66" applyFont="1" applyFill="1" applyBorder="1" applyAlignment="1">
      <alignment horizontal="center" vertical="center" wrapText="1"/>
      <protection/>
    </xf>
    <xf numFmtId="2" fontId="48" fillId="0" borderId="0" xfId="66" applyNumberFormat="1" applyFont="1" applyBorder="1" applyAlignment="1">
      <alignment vertical="center" wrapText="1"/>
      <protection/>
    </xf>
    <xf numFmtId="0" fontId="52" fillId="0" borderId="10" xfId="66" applyFont="1" applyFill="1" applyBorder="1" applyAlignment="1">
      <alignment horizontal="center" vertical="center" wrapText="1"/>
      <protection/>
    </xf>
    <xf numFmtId="0" fontId="52" fillId="0" borderId="0" xfId="66" applyFont="1" applyFill="1" applyBorder="1" applyAlignment="1">
      <alignment horizontal="center" vertical="center" wrapText="1"/>
      <protection/>
    </xf>
    <xf numFmtId="1" fontId="48" fillId="0" borderId="10" xfId="0" applyNumberFormat="1" applyFont="1" applyBorder="1" applyAlignment="1">
      <alignment vertical="center"/>
    </xf>
    <xf numFmtId="0" fontId="48" fillId="33" borderId="0" xfId="0" applyFont="1" applyFill="1" applyBorder="1" applyAlignment="1">
      <alignment horizontal="center" vertical="center"/>
    </xf>
    <xf numFmtId="0" fontId="48" fillId="0" borderId="0" xfId="66" applyFont="1" applyBorder="1" applyAlignment="1">
      <alignment vertical="center"/>
      <protection/>
    </xf>
    <xf numFmtId="0" fontId="48" fillId="0" borderId="0" xfId="66" applyFont="1" applyFill="1" applyBorder="1" applyAlignment="1">
      <alignment horizontal="left" vertical="center" wrapText="1"/>
      <protection/>
    </xf>
    <xf numFmtId="2" fontId="55" fillId="0" borderId="0" xfId="76" applyNumberFormat="1" applyFont="1" applyBorder="1" applyAlignment="1">
      <alignment vertical="center"/>
      <protection/>
    </xf>
    <xf numFmtId="2" fontId="48" fillId="0" borderId="0" xfId="66" applyNumberFormat="1" applyFont="1" applyBorder="1" applyAlignment="1">
      <alignment vertical="center"/>
      <protection/>
    </xf>
    <xf numFmtId="2" fontId="50" fillId="0" borderId="0" xfId="66" applyNumberFormat="1" applyFont="1" applyAlignment="1">
      <alignment vertical="center"/>
      <protection/>
    </xf>
    <xf numFmtId="9" fontId="48" fillId="33" borderId="0" xfId="81" applyFont="1" applyFill="1" applyBorder="1" applyAlignment="1">
      <alignment vertical="center"/>
    </xf>
    <xf numFmtId="0" fontId="50" fillId="0" borderId="0" xfId="66" applyFont="1" applyBorder="1" applyAlignment="1">
      <alignment vertical="center"/>
      <protection/>
    </xf>
    <xf numFmtId="0" fontId="53" fillId="33" borderId="10" xfId="0" applyFont="1" applyFill="1" applyBorder="1" applyAlignment="1">
      <alignment horizontal="center" vertical="center" wrapText="1"/>
    </xf>
    <xf numFmtId="0" fontId="50" fillId="33" borderId="0" xfId="0" applyFont="1" applyFill="1" applyBorder="1" applyAlignment="1">
      <alignment vertical="center" wrapText="1"/>
    </xf>
    <xf numFmtId="0" fontId="48" fillId="33" borderId="10" xfId="0" applyFont="1" applyFill="1" applyBorder="1" applyAlignment="1">
      <alignment vertical="center"/>
    </xf>
    <xf numFmtId="2" fontId="48" fillId="33" borderId="10" xfId="0" applyNumberFormat="1" applyFont="1" applyFill="1" applyBorder="1" applyAlignment="1">
      <alignment horizontal="center" vertical="center"/>
    </xf>
    <xf numFmtId="0" fontId="48" fillId="0" borderId="0" xfId="0" applyFont="1" applyBorder="1" applyAlignment="1">
      <alignment vertical="center"/>
    </xf>
    <xf numFmtId="0" fontId="58" fillId="0" borderId="0" xfId="0" applyFont="1" applyAlignment="1">
      <alignment vertical="center"/>
    </xf>
    <xf numFmtId="0" fontId="59" fillId="0" borderId="0" xfId="0" applyFont="1" applyAlignment="1">
      <alignment/>
    </xf>
    <xf numFmtId="0" fontId="53" fillId="0" borderId="12" xfId="0" applyFont="1" applyBorder="1" applyAlignment="1">
      <alignment vertical="center"/>
    </xf>
    <xf numFmtId="0" fontId="53" fillId="0" borderId="0" xfId="0" applyFont="1" applyBorder="1" applyAlignment="1">
      <alignment vertical="center"/>
    </xf>
    <xf numFmtId="0" fontId="52" fillId="0" borderId="0" xfId="0" applyFont="1" applyBorder="1" applyAlignment="1">
      <alignment horizontal="center" vertical="center"/>
    </xf>
    <xf numFmtId="2" fontId="50" fillId="0" borderId="10" xfId="66" applyNumberFormat="1" applyFont="1" applyBorder="1" applyAlignment="1">
      <alignment horizontal="center" vertical="center"/>
      <protection/>
    </xf>
    <xf numFmtId="0" fontId="50" fillId="0" borderId="10" xfId="66" applyFont="1" applyBorder="1" applyAlignment="1">
      <alignment horizontal="center" vertical="center"/>
      <protection/>
    </xf>
    <xf numFmtId="2" fontId="50" fillId="0" borderId="0" xfId="66" applyNumberFormat="1" applyFont="1" applyBorder="1" applyAlignment="1">
      <alignment horizontal="center" vertical="center"/>
      <protection/>
    </xf>
    <xf numFmtId="0" fontId="50" fillId="0" borderId="0" xfId="66" applyFont="1" applyBorder="1" applyAlignment="1">
      <alignment horizontal="center" vertical="center" wrapText="1"/>
      <protection/>
    </xf>
    <xf numFmtId="0" fontId="48" fillId="0" borderId="10" xfId="0" applyFont="1" applyFill="1" applyBorder="1" applyAlignment="1">
      <alignment horizontal="center" vertical="center" wrapText="1"/>
    </xf>
    <xf numFmtId="2" fontId="48" fillId="0" borderId="10" xfId="66" applyNumberFormat="1" applyFont="1" applyBorder="1" applyAlignment="1">
      <alignment horizontal="center" vertical="center"/>
      <protection/>
    </xf>
    <xf numFmtId="2" fontId="48" fillId="0" borderId="10" xfId="66" applyNumberFormat="1" applyFont="1" applyBorder="1" applyAlignment="1">
      <alignment horizontal="center" vertical="center" wrapText="1"/>
      <protection/>
    </xf>
    <xf numFmtId="2" fontId="50" fillId="0" borderId="0" xfId="66" applyNumberFormat="1" applyFont="1" applyBorder="1" applyAlignment="1">
      <alignment horizontal="center" vertical="center" wrapText="1"/>
      <protection/>
    </xf>
    <xf numFmtId="0" fontId="48" fillId="33" borderId="0" xfId="0" applyFont="1" applyFill="1" applyBorder="1" applyAlignment="1">
      <alignment horizontal="left" vertical="center"/>
    </xf>
    <xf numFmtId="0" fontId="60" fillId="0" borderId="0" xfId="0" applyFont="1" applyAlignment="1">
      <alignment vertical="center"/>
    </xf>
    <xf numFmtId="2" fontId="50" fillId="0" borderId="0" xfId="66" applyNumberFormat="1" applyFont="1" applyBorder="1" applyAlignment="1">
      <alignment vertical="center" wrapText="1"/>
      <protection/>
    </xf>
    <xf numFmtId="0" fontId="50" fillId="0" borderId="0" xfId="66" applyFont="1" applyBorder="1" applyAlignment="1">
      <alignment vertical="center" wrapText="1"/>
      <protection/>
    </xf>
    <xf numFmtId="0" fontId="50" fillId="0" borderId="15" xfId="0" applyFont="1" applyBorder="1" applyAlignment="1">
      <alignment horizontal="center" vertical="center" wrapText="1"/>
    </xf>
    <xf numFmtId="9" fontId="50" fillId="33" borderId="10" xfId="79" applyFont="1" applyFill="1" applyBorder="1" applyAlignment="1" quotePrefix="1">
      <alignment vertical="center"/>
    </xf>
    <xf numFmtId="9" fontId="48" fillId="33" borderId="10" xfId="79" applyFont="1" applyFill="1" applyBorder="1" applyAlignment="1">
      <alignment vertical="center"/>
    </xf>
    <xf numFmtId="0" fontId="53" fillId="0" borderId="12" xfId="0" applyFont="1" applyBorder="1" applyAlignment="1">
      <alignment horizontal="right" vertical="center"/>
    </xf>
    <xf numFmtId="0" fontId="50" fillId="0" borderId="15" xfId="0" applyFont="1" applyBorder="1" applyAlignment="1">
      <alignment horizontal="center" vertical="center"/>
    </xf>
    <xf numFmtId="2" fontId="48" fillId="0" borderId="10" xfId="0" applyNumberFormat="1" applyFont="1" applyFill="1" applyBorder="1" applyAlignment="1">
      <alignment vertical="center" wrapText="1"/>
    </xf>
    <xf numFmtId="2" fontId="48" fillId="0" borderId="0" xfId="0" applyNumberFormat="1" applyFont="1" applyFill="1" applyBorder="1" applyAlignment="1">
      <alignment vertical="center" wrapText="1"/>
    </xf>
    <xf numFmtId="2" fontId="48" fillId="33" borderId="0" xfId="0" applyNumberFormat="1" applyFont="1" applyFill="1" applyBorder="1" applyAlignment="1">
      <alignment horizontal="center" vertical="center"/>
    </xf>
    <xf numFmtId="9" fontId="48" fillId="0" borderId="0" xfId="79" applyFont="1" applyBorder="1" applyAlignment="1">
      <alignment horizontal="center" vertical="center"/>
    </xf>
    <xf numFmtId="0" fontId="51" fillId="33" borderId="0" xfId="0" applyFont="1" applyFill="1" applyAlignment="1">
      <alignment vertical="center"/>
    </xf>
    <xf numFmtId="0" fontId="48" fillId="0" borderId="0" xfId="0" applyFont="1" applyBorder="1" applyAlignment="1">
      <alignment horizontal="left" vertical="center"/>
    </xf>
    <xf numFmtId="0" fontId="53" fillId="0" borderId="0" xfId="0" applyFont="1" applyBorder="1" applyAlignment="1">
      <alignment horizontal="center" vertical="center"/>
    </xf>
    <xf numFmtId="0" fontId="50" fillId="0" borderId="15" xfId="0" applyFont="1" applyBorder="1" applyAlignment="1">
      <alignment horizontal="center" vertical="center" wrapText="1"/>
    </xf>
    <xf numFmtId="0" fontId="50" fillId="0" borderId="21" xfId="0" applyFont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/>
    </xf>
    <xf numFmtId="0" fontId="50" fillId="0" borderId="20" xfId="0" applyFont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right" vertical="center"/>
    </xf>
    <xf numFmtId="0" fontId="48" fillId="0" borderId="15" xfId="0" applyFont="1" applyBorder="1" applyAlignment="1">
      <alignment horizontal="center" vertical="center"/>
    </xf>
    <xf numFmtId="0" fontId="48" fillId="0" borderId="19" xfId="0" applyFont="1" applyBorder="1" applyAlignment="1">
      <alignment horizontal="center" vertical="center"/>
    </xf>
    <xf numFmtId="0" fontId="48" fillId="0" borderId="16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48" fillId="0" borderId="20" xfId="0" applyFont="1" applyBorder="1" applyAlignment="1">
      <alignment horizontal="center" vertical="center"/>
    </xf>
    <xf numFmtId="0" fontId="48" fillId="0" borderId="19" xfId="0" applyFont="1" applyBorder="1" applyAlignment="1">
      <alignment horizontal="center" vertical="center"/>
    </xf>
    <xf numFmtId="0" fontId="48" fillId="0" borderId="16" xfId="0" applyFont="1" applyBorder="1" applyAlignment="1">
      <alignment horizontal="center" vertical="center"/>
    </xf>
    <xf numFmtId="0" fontId="50" fillId="0" borderId="10" xfId="0" applyFont="1" applyBorder="1" applyAlignment="1">
      <alignment vertical="center"/>
    </xf>
    <xf numFmtId="1" fontId="50" fillId="0" borderId="0" xfId="0" applyNumberFormat="1" applyFont="1" applyBorder="1" applyAlignment="1">
      <alignment vertical="center"/>
    </xf>
    <xf numFmtId="2" fontId="50" fillId="0" borderId="0" xfId="66" applyNumberFormat="1" applyFont="1" applyBorder="1" applyAlignment="1">
      <alignment vertical="center"/>
      <protection/>
    </xf>
    <xf numFmtId="0" fontId="48" fillId="0" borderId="10" xfId="0" applyFont="1" applyBorder="1" applyAlignment="1">
      <alignment horizontal="center" vertical="center" wrapText="1"/>
    </xf>
    <xf numFmtId="0" fontId="48" fillId="0" borderId="19" xfId="0" applyFont="1" applyBorder="1" applyAlignment="1">
      <alignment horizontal="center" vertical="center" wrapText="1"/>
    </xf>
    <xf numFmtId="0" fontId="48" fillId="0" borderId="16" xfId="0" applyFont="1" applyBorder="1" applyAlignment="1">
      <alignment horizontal="center" vertical="center" wrapText="1"/>
    </xf>
    <xf numFmtId="0" fontId="50" fillId="34" borderId="10" xfId="0" applyFont="1" applyFill="1" applyBorder="1" applyAlignment="1">
      <alignment vertical="center"/>
    </xf>
    <xf numFmtId="2" fontId="50" fillId="34" borderId="10" xfId="0" applyNumberFormat="1" applyFont="1" applyFill="1" applyBorder="1" applyAlignment="1">
      <alignment vertical="center"/>
    </xf>
    <xf numFmtId="9" fontId="50" fillId="34" borderId="10" xfId="79" applyFont="1" applyFill="1" applyBorder="1" applyAlignment="1">
      <alignment vertical="center"/>
    </xf>
    <xf numFmtId="2" fontId="50" fillId="0" borderId="0" xfId="0" applyNumberFormat="1" applyFont="1" applyAlignment="1">
      <alignment vertical="center"/>
    </xf>
    <xf numFmtId="0" fontId="52" fillId="0" borderId="10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vertical="center"/>
    </xf>
    <xf numFmtId="0" fontId="48" fillId="0" borderId="2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10" xfId="0" applyFont="1" applyFill="1" applyBorder="1" applyAlignment="1">
      <alignment vertical="center"/>
    </xf>
    <xf numFmtId="1" fontId="50" fillId="0" borderId="0" xfId="0" applyNumberFormat="1" applyFont="1" applyBorder="1" applyAlignment="1">
      <alignment horizontal="right" vertical="center"/>
    </xf>
    <xf numFmtId="1" fontId="50" fillId="0" borderId="10" xfId="0" applyNumberFormat="1" applyFont="1" applyFill="1" applyBorder="1" applyAlignment="1">
      <alignment vertical="center"/>
    </xf>
    <xf numFmtId="0" fontId="50" fillId="0" borderId="19" xfId="0" applyFont="1" applyFill="1" applyBorder="1" applyAlignment="1">
      <alignment horizontal="center" vertical="center"/>
    </xf>
    <xf numFmtId="0" fontId="48" fillId="0" borderId="19" xfId="0" applyFont="1" applyBorder="1" applyAlignment="1">
      <alignment vertical="center"/>
    </xf>
    <xf numFmtId="0" fontId="48" fillId="0" borderId="10" xfId="0" applyFont="1" applyBorder="1" applyAlignment="1">
      <alignment vertical="center"/>
    </xf>
    <xf numFmtId="0" fontId="50" fillId="0" borderId="10" xfId="0" applyFont="1" applyBorder="1" applyAlignment="1">
      <alignment horizontal="left" vertical="center"/>
    </xf>
    <xf numFmtId="9" fontId="50" fillId="34" borderId="10" xfId="79" applyNumberFormat="1" applyFont="1" applyFill="1" applyBorder="1" applyAlignment="1">
      <alignment horizontal="center" vertical="center"/>
    </xf>
    <xf numFmtId="9" fontId="50" fillId="34" borderId="10" xfId="79" applyFont="1" applyFill="1" applyBorder="1" applyAlignment="1">
      <alignment horizontal="center" vertical="center"/>
    </xf>
    <xf numFmtId="0" fontId="3" fillId="0" borderId="0" xfId="0" applyFont="1" applyAlignment="1">
      <alignment wrapText="1"/>
    </xf>
    <xf numFmtId="0" fontId="48" fillId="0" borderId="0" xfId="0" applyFont="1" applyFill="1" applyAlignment="1">
      <alignment horizontal="center" vertical="center" wrapText="1"/>
    </xf>
  </cellXfs>
  <cellStyles count="7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2 2 2" xfId="46"/>
    <cellStyle name="Comma 2 3" xfId="47"/>
    <cellStyle name="Comma 3" xfId="48"/>
    <cellStyle name="Comma 3 2" xfId="49"/>
    <cellStyle name="Currency" xfId="50"/>
    <cellStyle name="Currency [0]" xfId="51"/>
    <cellStyle name="Explanatory Text" xfId="52"/>
    <cellStyle name="Followed Hyperlink" xfId="53"/>
    <cellStyle name="Good" xfId="54"/>
    <cellStyle name="Heading 1" xfId="55"/>
    <cellStyle name="Heading 2" xfId="56"/>
    <cellStyle name="Heading 3" xfId="57"/>
    <cellStyle name="Heading 4" xfId="58"/>
    <cellStyle name="Hyperlink" xfId="59"/>
    <cellStyle name="Input" xfId="60"/>
    <cellStyle name="Linked Cell" xfId="61"/>
    <cellStyle name="Neutral" xfId="62"/>
    <cellStyle name="Normal 2" xfId="63"/>
    <cellStyle name="Normal 2 2" xfId="64"/>
    <cellStyle name="Normal 2 3" xfId="65"/>
    <cellStyle name="Normal 3" xfId="66"/>
    <cellStyle name="Normal 3 2" xfId="67"/>
    <cellStyle name="Normal 3 2 2" xfId="68"/>
    <cellStyle name="Normal 3 3" xfId="69"/>
    <cellStyle name="Normal 4" xfId="70"/>
    <cellStyle name="Normal 4 2" xfId="71"/>
    <cellStyle name="Normal 5" xfId="72"/>
    <cellStyle name="Normal 6" xfId="73"/>
    <cellStyle name="Normal 7" xfId="74"/>
    <cellStyle name="Normal 7 2" xfId="75"/>
    <cellStyle name="Normal_calculation -utt" xfId="76"/>
    <cellStyle name="Note" xfId="77"/>
    <cellStyle name="Output" xfId="78"/>
    <cellStyle name="Percent" xfId="79"/>
    <cellStyle name="Percent 2" xfId="80"/>
    <cellStyle name="Percent 2 2" xfId="81"/>
    <cellStyle name="Percent 2 2 2" xfId="82"/>
    <cellStyle name="Percent 2 3" xfId="83"/>
    <cellStyle name="Percent 2 3 2" xfId="84"/>
    <cellStyle name="Percent 6" xfId="85"/>
    <cellStyle name="Percent 6 2" xfId="86"/>
    <cellStyle name="Title" xfId="87"/>
    <cellStyle name="Total" xfId="88"/>
    <cellStyle name="Warning Text" xfId="8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376</xdr:row>
      <xdr:rowOff>0</xdr:rowOff>
    </xdr:from>
    <xdr:to>
      <xdr:col>6</xdr:col>
      <xdr:colOff>533400</xdr:colOff>
      <xdr:row>376</xdr:row>
      <xdr:rowOff>0</xdr:rowOff>
    </xdr:to>
    <xdr:sp>
      <xdr:nvSpPr>
        <xdr:cNvPr id="1" name="Text Box 13"/>
        <xdr:cNvSpPr txBox="1">
          <a:spLocks noChangeArrowheads="1"/>
        </xdr:cNvSpPr>
      </xdr:nvSpPr>
      <xdr:spPr>
        <a:xfrm>
          <a:off x="6715125" y="75571350"/>
          <a:ext cx="1762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Benchmark (85%)</a:t>
          </a:r>
        </a:p>
      </xdr:txBody>
    </xdr:sp>
    <xdr:clientData/>
  </xdr:twoCellAnchor>
  <xdr:twoCellAnchor>
    <xdr:from>
      <xdr:col>2</xdr:col>
      <xdr:colOff>638175</xdr:colOff>
      <xdr:row>376</xdr:row>
      <xdr:rowOff>0</xdr:rowOff>
    </xdr:from>
    <xdr:to>
      <xdr:col>3</xdr:col>
      <xdr:colOff>323850</xdr:colOff>
      <xdr:row>376</xdr:row>
      <xdr:rowOff>0</xdr:rowOff>
    </xdr:to>
    <xdr:sp>
      <xdr:nvSpPr>
        <xdr:cNvPr id="2" name="Text Box 14"/>
        <xdr:cNvSpPr txBox="1">
          <a:spLocks noChangeArrowheads="1"/>
        </xdr:cNvSpPr>
      </xdr:nvSpPr>
      <xdr:spPr>
        <a:xfrm>
          <a:off x="3352800" y="75571350"/>
          <a:ext cx="1104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100%</a:t>
          </a:r>
        </a:p>
      </xdr:txBody>
    </xdr:sp>
    <xdr:clientData/>
  </xdr:twoCellAnchor>
  <xdr:twoCellAnchor>
    <xdr:from>
      <xdr:col>4</xdr:col>
      <xdr:colOff>771525</xdr:colOff>
      <xdr:row>376</xdr:row>
      <xdr:rowOff>0</xdr:rowOff>
    </xdr:from>
    <xdr:to>
      <xdr:col>5</xdr:col>
      <xdr:colOff>285750</xdr:colOff>
      <xdr:row>376</xdr:row>
      <xdr:rowOff>0</xdr:rowOff>
    </xdr:to>
    <xdr:sp>
      <xdr:nvSpPr>
        <xdr:cNvPr id="3" name="Text Box 15"/>
        <xdr:cNvSpPr txBox="1">
          <a:spLocks noChangeArrowheads="1"/>
        </xdr:cNvSpPr>
      </xdr:nvSpPr>
      <xdr:spPr>
        <a:xfrm>
          <a:off x="6153150" y="75571350"/>
          <a:ext cx="790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68%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377</xdr:row>
      <xdr:rowOff>0</xdr:rowOff>
    </xdr:from>
    <xdr:to>
      <xdr:col>6</xdr:col>
      <xdr:colOff>533400</xdr:colOff>
      <xdr:row>377</xdr:row>
      <xdr:rowOff>0</xdr:rowOff>
    </xdr:to>
    <xdr:sp>
      <xdr:nvSpPr>
        <xdr:cNvPr id="1" name="Text Box 13"/>
        <xdr:cNvSpPr txBox="1">
          <a:spLocks noChangeArrowheads="1"/>
        </xdr:cNvSpPr>
      </xdr:nvSpPr>
      <xdr:spPr>
        <a:xfrm>
          <a:off x="5676900" y="69923025"/>
          <a:ext cx="16097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Benchmark (85%)</a:t>
          </a:r>
        </a:p>
      </xdr:txBody>
    </xdr:sp>
    <xdr:clientData/>
  </xdr:twoCellAnchor>
  <xdr:twoCellAnchor>
    <xdr:from>
      <xdr:col>2</xdr:col>
      <xdr:colOff>638175</xdr:colOff>
      <xdr:row>377</xdr:row>
      <xdr:rowOff>0</xdr:rowOff>
    </xdr:from>
    <xdr:to>
      <xdr:col>3</xdr:col>
      <xdr:colOff>323850</xdr:colOff>
      <xdr:row>377</xdr:row>
      <xdr:rowOff>0</xdr:rowOff>
    </xdr:to>
    <xdr:sp>
      <xdr:nvSpPr>
        <xdr:cNvPr id="2" name="Text Box 14"/>
        <xdr:cNvSpPr txBox="1">
          <a:spLocks noChangeArrowheads="1"/>
        </xdr:cNvSpPr>
      </xdr:nvSpPr>
      <xdr:spPr>
        <a:xfrm>
          <a:off x="3028950" y="69923025"/>
          <a:ext cx="866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100%</a:t>
          </a:r>
        </a:p>
      </xdr:txBody>
    </xdr:sp>
    <xdr:clientData/>
  </xdr:twoCellAnchor>
  <xdr:twoCellAnchor>
    <xdr:from>
      <xdr:col>4</xdr:col>
      <xdr:colOff>771525</xdr:colOff>
      <xdr:row>377</xdr:row>
      <xdr:rowOff>0</xdr:rowOff>
    </xdr:from>
    <xdr:to>
      <xdr:col>5</xdr:col>
      <xdr:colOff>285750</xdr:colOff>
      <xdr:row>377</xdr:row>
      <xdr:rowOff>0</xdr:rowOff>
    </xdr:to>
    <xdr:sp>
      <xdr:nvSpPr>
        <xdr:cNvPr id="3" name="Text Box 15"/>
        <xdr:cNvSpPr txBox="1">
          <a:spLocks noChangeArrowheads="1"/>
        </xdr:cNvSpPr>
      </xdr:nvSpPr>
      <xdr:spPr>
        <a:xfrm>
          <a:off x="5314950" y="69923025"/>
          <a:ext cx="590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68%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49"/>
  <sheetViews>
    <sheetView tabSelected="1" view="pageBreakPreview" zoomScaleNormal="106" zoomScaleSheetLayoutView="100" zoomScalePageLayoutView="0" workbookViewId="0" topLeftCell="A202">
      <selection activeCell="A1" sqref="A1:H1"/>
    </sheetView>
  </sheetViews>
  <sheetFormatPr defaultColWidth="9.140625" defaultRowHeight="12.75"/>
  <cols>
    <col min="1" max="1" width="15.8515625" style="363" customWidth="1"/>
    <col min="2" max="2" width="24.8515625" style="363" customWidth="1"/>
    <col min="3" max="3" width="21.28125" style="363" customWidth="1"/>
    <col min="4" max="4" width="18.7109375" style="363" customWidth="1"/>
    <col min="5" max="5" width="19.140625" style="363" customWidth="1"/>
    <col min="6" max="6" width="19.28125" style="363" customWidth="1"/>
    <col min="7" max="8" width="15.57421875" style="363" customWidth="1"/>
    <col min="9" max="9" width="14.140625" style="351" customWidth="1"/>
    <col min="10" max="10" width="11.00390625" style="10" customWidth="1"/>
    <col min="11" max="16384" width="9.140625" style="10" customWidth="1"/>
  </cols>
  <sheetData>
    <row r="1" spans="1:8" ht="18">
      <c r="A1" s="348" t="s">
        <v>0</v>
      </c>
      <c r="B1" s="349"/>
      <c r="C1" s="349"/>
      <c r="D1" s="349"/>
      <c r="E1" s="349"/>
      <c r="F1" s="349"/>
      <c r="G1" s="349"/>
      <c r="H1" s="350"/>
    </row>
    <row r="2" spans="1:8" ht="18">
      <c r="A2" s="352" t="s">
        <v>1</v>
      </c>
      <c r="B2" s="353"/>
      <c r="C2" s="353"/>
      <c r="D2" s="353"/>
      <c r="E2" s="353"/>
      <c r="F2" s="353"/>
      <c r="G2" s="353"/>
      <c r="H2" s="354"/>
    </row>
    <row r="3" spans="1:8" ht="18">
      <c r="A3" s="352" t="s">
        <v>131</v>
      </c>
      <c r="B3" s="353"/>
      <c r="C3" s="353"/>
      <c r="D3" s="353"/>
      <c r="E3" s="353"/>
      <c r="F3" s="353"/>
      <c r="G3" s="353"/>
      <c r="H3" s="354"/>
    </row>
    <row r="4" spans="1:8" ht="5.25" customHeight="1">
      <c r="A4" s="355"/>
      <c r="B4" s="356"/>
      <c r="C4" s="356"/>
      <c r="D4" s="356"/>
      <c r="E4" s="356"/>
      <c r="F4" s="356"/>
      <c r="G4" s="357"/>
      <c r="H4" s="358"/>
    </row>
    <row r="5" spans="1:8" ht="18">
      <c r="A5" s="359" t="s">
        <v>259</v>
      </c>
      <c r="B5" s="360"/>
      <c r="C5" s="360"/>
      <c r="D5" s="360"/>
      <c r="E5" s="360"/>
      <c r="F5" s="360"/>
      <c r="G5" s="360"/>
      <c r="H5" s="361"/>
    </row>
    <row r="6" spans="1:6" ht="5.25" customHeight="1">
      <c r="A6" s="362"/>
      <c r="B6" s="362"/>
      <c r="C6" s="362"/>
      <c r="D6" s="362"/>
      <c r="E6" s="362"/>
      <c r="F6" s="362"/>
    </row>
    <row r="7" spans="1:8" ht="18">
      <c r="A7" s="364" t="s">
        <v>2</v>
      </c>
      <c r="B7" s="364"/>
      <c r="C7" s="364"/>
      <c r="D7" s="364"/>
      <c r="E7" s="364"/>
      <c r="F7" s="364"/>
      <c r="G7" s="364"/>
      <c r="H7" s="364"/>
    </row>
    <row r="8" ht="4.5" customHeight="1"/>
    <row r="9" spans="1:8" ht="18">
      <c r="A9" s="364" t="s">
        <v>132</v>
      </c>
      <c r="B9" s="364"/>
      <c r="C9" s="364"/>
      <c r="D9" s="364"/>
      <c r="E9" s="364"/>
      <c r="F9" s="364"/>
      <c r="G9" s="364"/>
      <c r="H9" s="364"/>
    </row>
    <row r="10" ht="6.75" customHeight="1"/>
    <row r="11" spans="1:8" ht="18">
      <c r="A11" s="365" t="s">
        <v>3</v>
      </c>
      <c r="B11" s="365"/>
      <c r="C11" s="365"/>
      <c r="D11" s="365"/>
      <c r="E11" s="365"/>
      <c r="F11" s="365"/>
      <c r="G11" s="365"/>
      <c r="H11" s="365"/>
    </row>
    <row r="12" spans="1:8" ht="18">
      <c r="A12" s="365"/>
      <c r="B12" s="365"/>
      <c r="C12" s="365"/>
      <c r="D12" s="365"/>
      <c r="E12" s="365"/>
      <c r="F12" s="365"/>
      <c r="G12" s="365"/>
      <c r="H12" s="365"/>
    </row>
    <row r="13" spans="1:8" ht="12.75" customHeight="1">
      <c r="A13" s="366" t="s">
        <v>4</v>
      </c>
      <c r="B13" s="366"/>
      <c r="C13" s="367"/>
      <c r="D13" s="368"/>
      <c r="E13" s="368"/>
      <c r="F13" s="365"/>
      <c r="G13" s="365"/>
      <c r="H13" s="365"/>
    </row>
    <row r="14" spans="1:8" ht="6.75" customHeight="1">
      <c r="A14" s="369"/>
      <c r="B14" s="369"/>
      <c r="C14" s="367"/>
      <c r="D14" s="368"/>
      <c r="E14" s="368"/>
      <c r="F14" s="365"/>
      <c r="G14" s="365"/>
      <c r="H14" s="365"/>
    </row>
    <row r="15" spans="1:8" ht="96" customHeight="1">
      <c r="A15" s="370" t="s">
        <v>5</v>
      </c>
      <c r="B15" s="371" t="s">
        <v>260</v>
      </c>
      <c r="C15" s="371" t="s">
        <v>133</v>
      </c>
      <c r="D15" s="371" t="s">
        <v>6</v>
      </c>
      <c r="E15" s="370" t="s">
        <v>7</v>
      </c>
      <c r="F15" s="365"/>
      <c r="G15" s="365"/>
      <c r="H15" s="365"/>
    </row>
    <row r="16" spans="1:12" ht="18">
      <c r="A16" s="372" t="s">
        <v>8</v>
      </c>
      <c r="B16" s="373">
        <v>1750000</v>
      </c>
      <c r="C16" s="374">
        <v>1578895</v>
      </c>
      <c r="D16" s="375">
        <f>C16-B16</f>
        <v>-171105</v>
      </c>
      <c r="E16" s="376">
        <f>D16/B16</f>
        <v>-0.09777428571428572</v>
      </c>
      <c r="K16" s="10">
        <v>1228632</v>
      </c>
      <c r="L16" s="10">
        <v>724153</v>
      </c>
    </row>
    <row r="17" spans="1:12" ht="36">
      <c r="A17" s="372" t="s">
        <v>9</v>
      </c>
      <c r="B17" s="373">
        <v>1111000</v>
      </c>
      <c r="C17" s="377">
        <v>1008250</v>
      </c>
      <c r="D17" s="375">
        <f>C17-B17</f>
        <v>-102750</v>
      </c>
      <c r="E17" s="376">
        <f>D17/B17</f>
        <v>-0.09248424842484249</v>
      </c>
      <c r="F17" s="365"/>
      <c r="G17" s="368"/>
      <c r="H17" s="368"/>
      <c r="K17" s="10">
        <v>1568779</v>
      </c>
      <c r="L17" s="10">
        <v>1005634</v>
      </c>
    </row>
    <row r="18" spans="1:12" ht="18">
      <c r="A18" s="372" t="s">
        <v>121</v>
      </c>
      <c r="B18" s="373">
        <v>0</v>
      </c>
      <c r="C18" s="377">
        <v>0</v>
      </c>
      <c r="D18" s="375">
        <f>C18-B18</f>
        <v>0</v>
      </c>
      <c r="E18" s="376">
        <v>0</v>
      </c>
      <c r="F18" s="365"/>
      <c r="G18" s="368"/>
      <c r="H18" s="368"/>
      <c r="K18" s="10">
        <v>1637823</v>
      </c>
      <c r="L18" s="10">
        <v>1078444</v>
      </c>
    </row>
    <row r="19" spans="1:7" ht="18">
      <c r="A19" s="372" t="s">
        <v>10</v>
      </c>
      <c r="B19" s="378">
        <f>SUM(B16:B18)</f>
        <v>2861000</v>
      </c>
      <c r="C19" s="378">
        <f>SUM(C16:C18)</f>
        <v>2587145</v>
      </c>
      <c r="D19" s="375">
        <f>C19-B19</f>
        <v>-273855</v>
      </c>
      <c r="E19" s="376">
        <f>D19/B19</f>
        <v>-0.09572002796225096</v>
      </c>
      <c r="G19" s="379"/>
    </row>
    <row r="20" spans="7:8" ht="13.5" customHeight="1">
      <c r="G20" s="380"/>
      <c r="H20" s="380"/>
    </row>
    <row r="21" spans="1:4" ht="15.75" customHeight="1">
      <c r="A21" s="366" t="s">
        <v>11</v>
      </c>
      <c r="B21" s="366"/>
      <c r="C21" s="366"/>
      <c r="D21" s="366"/>
    </row>
    <row r="22" spans="1:4" ht="13.5" customHeight="1">
      <c r="A22" s="381"/>
      <c r="B22" s="381"/>
      <c r="C22" s="381"/>
      <c r="D22" s="381"/>
    </row>
    <row r="23" spans="1:7" ht="15" customHeight="1">
      <c r="A23" s="382" t="s">
        <v>13</v>
      </c>
      <c r="B23" s="383">
        <v>240</v>
      </c>
      <c r="C23" s="383">
        <v>233</v>
      </c>
      <c r="D23" s="383">
        <f>C23-B23</f>
        <v>-7</v>
      </c>
      <c r="E23" s="376">
        <f>D23/B23</f>
        <v>-0.029166666666666667</v>
      </c>
      <c r="G23" s="363" t="s">
        <v>12</v>
      </c>
    </row>
    <row r="24" spans="1:7" ht="15" customHeight="1">
      <c r="A24" s="382" t="s">
        <v>14</v>
      </c>
      <c r="B24" s="383">
        <v>240</v>
      </c>
      <c r="C24" s="383">
        <v>233</v>
      </c>
      <c r="D24" s="383">
        <f>C24-B24</f>
        <v>-7</v>
      </c>
      <c r="E24" s="376">
        <f>D24/B24</f>
        <v>-0.029166666666666667</v>
      </c>
      <c r="G24" s="363" t="s">
        <v>12</v>
      </c>
    </row>
    <row r="25" spans="1:5" ht="15" customHeight="1">
      <c r="A25" s="382" t="s">
        <v>121</v>
      </c>
      <c r="B25" s="383">
        <v>0</v>
      </c>
      <c r="C25" s="383">
        <v>0</v>
      </c>
      <c r="D25" s="383">
        <f>C25-B25</f>
        <v>0</v>
      </c>
      <c r="E25" s="376">
        <v>0</v>
      </c>
    </row>
    <row r="26" spans="1:5" ht="15" customHeight="1">
      <c r="A26" s="366"/>
      <c r="B26" s="366"/>
      <c r="C26" s="366"/>
      <c r="D26" s="366"/>
      <c r="E26" s="384"/>
    </row>
    <row r="27" spans="1:5" ht="16.5" customHeight="1">
      <c r="A27" s="385" t="s">
        <v>155</v>
      </c>
      <c r="B27" s="385"/>
      <c r="C27" s="385"/>
      <c r="D27" s="385"/>
      <c r="E27" s="384"/>
    </row>
    <row r="28" spans="1:7" ht="75.75" customHeight="1">
      <c r="A28" s="371" t="s">
        <v>5</v>
      </c>
      <c r="B28" s="371" t="s">
        <v>15</v>
      </c>
      <c r="C28" s="371" t="s">
        <v>16</v>
      </c>
      <c r="D28" s="371" t="s">
        <v>17</v>
      </c>
      <c r="E28" s="386" t="s">
        <v>7</v>
      </c>
      <c r="G28" s="363" t="s">
        <v>12</v>
      </c>
    </row>
    <row r="29" spans="1:8" ht="16.5" customHeight="1">
      <c r="A29" s="372" t="s">
        <v>13</v>
      </c>
      <c r="B29" s="383">
        <f>B16*B23</f>
        <v>420000000</v>
      </c>
      <c r="C29" s="375">
        <v>367537830</v>
      </c>
      <c r="D29" s="383">
        <f>C29-B29</f>
        <v>-52462170</v>
      </c>
      <c r="E29" s="376">
        <f>D29/B29</f>
        <v>-0.12490992857142857</v>
      </c>
      <c r="G29" s="363" t="s">
        <v>12</v>
      </c>
      <c r="H29" s="363" t="s">
        <v>12</v>
      </c>
    </row>
    <row r="30" spans="1:8" ht="19.5" customHeight="1">
      <c r="A30" s="372" t="s">
        <v>18</v>
      </c>
      <c r="B30" s="383">
        <f>B17*B24</f>
        <v>266640000</v>
      </c>
      <c r="C30" s="383">
        <v>234882699</v>
      </c>
      <c r="D30" s="383">
        <f>C30-B30</f>
        <v>-31757301</v>
      </c>
      <c r="E30" s="376">
        <f>D30/B30</f>
        <v>-0.1191017889288929</v>
      </c>
      <c r="G30" s="363" t="s">
        <v>12</v>
      </c>
      <c r="H30" s="363" t="s">
        <v>12</v>
      </c>
    </row>
    <row r="31" spans="1:5" ht="15" customHeight="1">
      <c r="A31" s="372" t="s">
        <v>121</v>
      </c>
      <c r="B31" s="383">
        <f>B18*B25</f>
        <v>0</v>
      </c>
      <c r="C31" s="383">
        <v>0</v>
      </c>
      <c r="D31" s="383">
        <f>C31-B31</f>
        <v>0</v>
      </c>
      <c r="E31" s="376">
        <v>0</v>
      </c>
    </row>
    <row r="32" spans="1:7" ht="17.25" customHeight="1">
      <c r="A32" s="372" t="s">
        <v>10</v>
      </c>
      <c r="B32" s="383">
        <f>SUM(B29:B31)</f>
        <v>686640000</v>
      </c>
      <c r="C32" s="383">
        <f>SUM(C29:C31)</f>
        <v>602420529</v>
      </c>
      <c r="D32" s="383">
        <f>C32-B32</f>
        <v>-84219471</v>
      </c>
      <c r="E32" s="376">
        <f>D32/B32</f>
        <v>-0.12265447832925551</v>
      </c>
      <c r="G32" s="363" t="s">
        <v>12</v>
      </c>
    </row>
    <row r="33" spans="1:7" ht="18">
      <c r="A33" s="369"/>
      <c r="B33" s="369"/>
      <c r="C33" s="369"/>
      <c r="D33" s="369"/>
      <c r="E33" s="384"/>
      <c r="G33" s="363" t="s">
        <v>12</v>
      </c>
    </row>
    <row r="34" spans="1:7" ht="18" customHeight="1">
      <c r="A34" s="387" t="s">
        <v>19</v>
      </c>
      <c r="B34" s="387"/>
      <c r="C34" s="387"/>
      <c r="D34" s="388"/>
      <c r="E34" s="389"/>
      <c r="G34" s="380"/>
    </row>
    <row r="35" spans="1:7" ht="18" customHeight="1">
      <c r="A35" s="366" t="s">
        <v>134</v>
      </c>
      <c r="B35" s="366"/>
      <c r="C35" s="366"/>
      <c r="D35" s="366"/>
      <c r="E35" s="366"/>
      <c r="F35" s="366"/>
      <c r="G35" s="366"/>
    </row>
    <row r="36" spans="1:7" ht="76.5" customHeight="1">
      <c r="A36" s="371" t="s">
        <v>20</v>
      </c>
      <c r="B36" s="371" t="s">
        <v>21</v>
      </c>
      <c r="C36" s="371" t="s">
        <v>22</v>
      </c>
      <c r="D36" s="371" t="s">
        <v>23</v>
      </c>
      <c r="E36" s="390" t="s">
        <v>24</v>
      </c>
      <c r="F36" s="371" t="s">
        <v>25</v>
      </c>
      <c r="G36" s="380"/>
    </row>
    <row r="37" spans="1:7" ht="12.75" customHeight="1">
      <c r="A37" s="371">
        <v>1</v>
      </c>
      <c r="B37" s="371">
        <v>2</v>
      </c>
      <c r="C37" s="371">
        <v>3</v>
      </c>
      <c r="D37" s="371">
        <v>4</v>
      </c>
      <c r="E37" s="371" t="s">
        <v>26</v>
      </c>
      <c r="F37" s="371">
        <v>6</v>
      </c>
      <c r="G37" s="380"/>
    </row>
    <row r="38" spans="1:7" ht="12.75" customHeight="1">
      <c r="A38" s="391">
        <v>1</v>
      </c>
      <c r="B38" s="392" t="s">
        <v>197</v>
      </c>
      <c r="C38" s="391">
        <v>825</v>
      </c>
      <c r="D38" s="391">
        <v>825</v>
      </c>
      <c r="E38" s="391">
        <f aca="true" t="shared" si="0" ref="E38:E43">C38-D38</f>
        <v>0</v>
      </c>
      <c r="F38" s="393">
        <f aca="true" t="shared" si="1" ref="F38:F43">E38/C38</f>
        <v>0</v>
      </c>
      <c r="G38" s="380"/>
    </row>
    <row r="39" spans="1:7" ht="12.75" customHeight="1">
      <c r="A39" s="391">
        <v>2</v>
      </c>
      <c r="B39" s="392" t="s">
        <v>198</v>
      </c>
      <c r="C39" s="391">
        <v>1192</v>
      </c>
      <c r="D39" s="391">
        <v>1192</v>
      </c>
      <c r="E39" s="391">
        <f t="shared" si="0"/>
        <v>0</v>
      </c>
      <c r="F39" s="393">
        <f t="shared" si="1"/>
        <v>0</v>
      </c>
      <c r="G39" s="380"/>
    </row>
    <row r="40" spans="1:7" ht="12.75" customHeight="1">
      <c r="A40" s="391">
        <v>3</v>
      </c>
      <c r="B40" s="392" t="s">
        <v>199</v>
      </c>
      <c r="C40" s="391">
        <v>1392</v>
      </c>
      <c r="D40" s="391">
        <v>1392</v>
      </c>
      <c r="E40" s="391">
        <f t="shared" si="0"/>
        <v>0</v>
      </c>
      <c r="F40" s="393">
        <f t="shared" si="1"/>
        <v>0</v>
      </c>
      <c r="G40" s="380"/>
    </row>
    <row r="41" spans="1:7" ht="12.75" customHeight="1">
      <c r="A41" s="391">
        <v>4</v>
      </c>
      <c r="B41" s="392" t="s">
        <v>200</v>
      </c>
      <c r="C41" s="391">
        <v>1540</v>
      </c>
      <c r="D41" s="391">
        <v>1540</v>
      </c>
      <c r="E41" s="391">
        <f t="shared" si="0"/>
        <v>0</v>
      </c>
      <c r="F41" s="393">
        <f t="shared" si="1"/>
        <v>0</v>
      </c>
      <c r="G41" s="380"/>
    </row>
    <row r="42" spans="1:7" ht="12.75" customHeight="1">
      <c r="A42" s="391">
        <v>5</v>
      </c>
      <c r="B42" s="392" t="s">
        <v>201</v>
      </c>
      <c r="C42" s="391">
        <v>745</v>
      </c>
      <c r="D42" s="391">
        <v>745</v>
      </c>
      <c r="E42" s="391">
        <f t="shared" si="0"/>
        <v>0</v>
      </c>
      <c r="F42" s="393">
        <f t="shared" si="1"/>
        <v>0</v>
      </c>
      <c r="G42" s="380"/>
    </row>
    <row r="43" spans="1:7" ht="12.75" customHeight="1">
      <c r="A43" s="391">
        <v>6</v>
      </c>
      <c r="B43" s="392" t="s">
        <v>202</v>
      </c>
      <c r="C43" s="391">
        <v>670</v>
      </c>
      <c r="D43" s="391">
        <v>670</v>
      </c>
      <c r="E43" s="391">
        <f t="shared" si="0"/>
        <v>0</v>
      </c>
      <c r="F43" s="393">
        <f t="shared" si="1"/>
        <v>0</v>
      </c>
      <c r="G43" s="380"/>
    </row>
    <row r="44" spans="1:7" ht="12.75" customHeight="1">
      <c r="A44" s="391">
        <v>7</v>
      </c>
      <c r="B44" s="392" t="s">
        <v>203</v>
      </c>
      <c r="C44" s="391">
        <v>1719</v>
      </c>
      <c r="D44" s="391">
        <v>1719</v>
      </c>
      <c r="E44" s="391">
        <f aca="true" t="shared" si="2" ref="E44:E65">C44-D44</f>
        <v>0</v>
      </c>
      <c r="F44" s="393">
        <f aca="true" t="shared" si="3" ref="F44:F65">E44/C44</f>
        <v>0</v>
      </c>
      <c r="G44" s="380"/>
    </row>
    <row r="45" spans="1:7" ht="12.75" customHeight="1">
      <c r="A45" s="391">
        <v>8</v>
      </c>
      <c r="B45" s="392" t="s">
        <v>204</v>
      </c>
      <c r="C45" s="391">
        <v>648</v>
      </c>
      <c r="D45" s="391">
        <v>648</v>
      </c>
      <c r="E45" s="391">
        <f t="shared" si="2"/>
        <v>0</v>
      </c>
      <c r="F45" s="393">
        <f t="shared" si="3"/>
        <v>0</v>
      </c>
      <c r="G45" s="380"/>
    </row>
    <row r="46" spans="1:7" ht="12.75" customHeight="1">
      <c r="A46" s="391">
        <v>9</v>
      </c>
      <c r="B46" s="392" t="s">
        <v>205</v>
      </c>
      <c r="C46" s="391">
        <v>885</v>
      </c>
      <c r="D46" s="391">
        <v>885</v>
      </c>
      <c r="E46" s="391">
        <f t="shared" si="2"/>
        <v>0</v>
      </c>
      <c r="F46" s="393">
        <f t="shared" si="3"/>
        <v>0</v>
      </c>
      <c r="G46" s="380"/>
    </row>
    <row r="47" spans="1:7" ht="12.75" customHeight="1">
      <c r="A47" s="391">
        <v>10</v>
      </c>
      <c r="B47" s="392" t="s">
        <v>206</v>
      </c>
      <c r="C47" s="391">
        <v>604</v>
      </c>
      <c r="D47" s="391">
        <v>604</v>
      </c>
      <c r="E47" s="391">
        <f t="shared" si="2"/>
        <v>0</v>
      </c>
      <c r="F47" s="393">
        <f t="shared" si="3"/>
        <v>0</v>
      </c>
      <c r="G47" s="380"/>
    </row>
    <row r="48" spans="1:7" ht="12.75" customHeight="1">
      <c r="A48" s="391">
        <v>11</v>
      </c>
      <c r="B48" s="392" t="s">
        <v>207</v>
      </c>
      <c r="C48" s="391">
        <v>982</v>
      </c>
      <c r="D48" s="391">
        <v>982</v>
      </c>
      <c r="E48" s="391">
        <f t="shared" si="2"/>
        <v>0</v>
      </c>
      <c r="F48" s="393">
        <f t="shared" si="3"/>
        <v>0</v>
      </c>
      <c r="G48" s="380"/>
    </row>
    <row r="49" spans="1:7" ht="12.75" customHeight="1">
      <c r="A49" s="391">
        <v>12</v>
      </c>
      <c r="B49" s="392" t="s">
        <v>208</v>
      </c>
      <c r="C49" s="391">
        <v>1554</v>
      </c>
      <c r="D49" s="391">
        <v>1554</v>
      </c>
      <c r="E49" s="391">
        <f t="shared" si="2"/>
        <v>0</v>
      </c>
      <c r="F49" s="393">
        <f t="shared" si="3"/>
        <v>0</v>
      </c>
      <c r="G49" s="380"/>
    </row>
    <row r="50" spans="1:7" ht="12.75" customHeight="1">
      <c r="A50" s="391">
        <v>13</v>
      </c>
      <c r="B50" s="392" t="s">
        <v>209</v>
      </c>
      <c r="C50" s="391">
        <v>1745</v>
      </c>
      <c r="D50" s="391">
        <v>1745</v>
      </c>
      <c r="E50" s="391">
        <f t="shared" si="2"/>
        <v>0</v>
      </c>
      <c r="F50" s="393">
        <f t="shared" si="3"/>
        <v>0</v>
      </c>
      <c r="G50" s="380"/>
    </row>
    <row r="51" spans="1:7" ht="12.75" customHeight="1">
      <c r="A51" s="391">
        <v>14</v>
      </c>
      <c r="B51" s="392" t="s">
        <v>210</v>
      </c>
      <c r="C51" s="391">
        <v>984</v>
      </c>
      <c r="D51" s="391">
        <v>984</v>
      </c>
      <c r="E51" s="391">
        <f t="shared" si="2"/>
        <v>0</v>
      </c>
      <c r="F51" s="393">
        <f t="shared" si="3"/>
        <v>0</v>
      </c>
      <c r="G51" s="380"/>
    </row>
    <row r="52" spans="1:7" ht="12.75" customHeight="1">
      <c r="A52" s="391">
        <v>15</v>
      </c>
      <c r="B52" s="392" t="s">
        <v>211</v>
      </c>
      <c r="C52" s="391">
        <v>1590</v>
      </c>
      <c r="D52" s="391">
        <v>1590</v>
      </c>
      <c r="E52" s="391">
        <f t="shared" si="2"/>
        <v>0</v>
      </c>
      <c r="F52" s="393">
        <f t="shared" si="3"/>
        <v>0</v>
      </c>
      <c r="G52" s="380"/>
    </row>
    <row r="53" spans="1:7" ht="12.75" customHeight="1">
      <c r="A53" s="391">
        <v>16</v>
      </c>
      <c r="B53" s="392" t="s">
        <v>212</v>
      </c>
      <c r="C53" s="391">
        <v>1229</v>
      </c>
      <c r="D53" s="391">
        <v>1229</v>
      </c>
      <c r="E53" s="391">
        <f t="shared" si="2"/>
        <v>0</v>
      </c>
      <c r="F53" s="393">
        <f t="shared" si="3"/>
        <v>0</v>
      </c>
      <c r="G53" s="380"/>
    </row>
    <row r="54" spans="1:7" ht="12.75" customHeight="1">
      <c r="A54" s="391">
        <v>17</v>
      </c>
      <c r="B54" s="392" t="s">
        <v>213</v>
      </c>
      <c r="C54" s="391">
        <v>1492</v>
      </c>
      <c r="D54" s="391">
        <v>1492</v>
      </c>
      <c r="E54" s="391">
        <f t="shared" si="2"/>
        <v>0</v>
      </c>
      <c r="F54" s="393">
        <f t="shared" si="3"/>
        <v>0</v>
      </c>
      <c r="G54" s="380"/>
    </row>
    <row r="55" spans="1:7" ht="12.75" customHeight="1">
      <c r="A55" s="391">
        <v>18</v>
      </c>
      <c r="B55" s="392" t="s">
        <v>214</v>
      </c>
      <c r="C55" s="391">
        <v>965</v>
      </c>
      <c r="D55" s="391">
        <v>965</v>
      </c>
      <c r="E55" s="391">
        <f t="shared" si="2"/>
        <v>0</v>
      </c>
      <c r="F55" s="393">
        <f t="shared" si="3"/>
        <v>0</v>
      </c>
      <c r="G55" s="380"/>
    </row>
    <row r="56" spans="1:7" ht="12.75" customHeight="1">
      <c r="A56" s="391">
        <v>19</v>
      </c>
      <c r="B56" s="392" t="s">
        <v>215</v>
      </c>
      <c r="C56" s="391">
        <v>1302</v>
      </c>
      <c r="D56" s="391">
        <v>1302</v>
      </c>
      <c r="E56" s="391">
        <f t="shared" si="2"/>
        <v>0</v>
      </c>
      <c r="F56" s="393">
        <f t="shared" si="3"/>
        <v>0</v>
      </c>
      <c r="G56" s="380"/>
    </row>
    <row r="57" spans="1:7" ht="12.75" customHeight="1">
      <c r="A57" s="391">
        <v>20</v>
      </c>
      <c r="B57" s="392" t="s">
        <v>216</v>
      </c>
      <c r="C57" s="391">
        <v>666</v>
      </c>
      <c r="D57" s="391">
        <v>666</v>
      </c>
      <c r="E57" s="391">
        <f t="shared" si="2"/>
        <v>0</v>
      </c>
      <c r="F57" s="393">
        <f t="shared" si="3"/>
        <v>0</v>
      </c>
      <c r="G57" s="380"/>
    </row>
    <row r="58" spans="1:7" ht="12.75" customHeight="1">
      <c r="A58" s="391">
        <v>21</v>
      </c>
      <c r="B58" s="392" t="s">
        <v>217</v>
      </c>
      <c r="C58" s="391">
        <v>436</v>
      </c>
      <c r="D58" s="391">
        <v>436</v>
      </c>
      <c r="E58" s="391">
        <f t="shared" si="2"/>
        <v>0</v>
      </c>
      <c r="F58" s="393">
        <f t="shared" si="3"/>
        <v>0</v>
      </c>
      <c r="G58" s="380"/>
    </row>
    <row r="59" spans="1:7" ht="12.75" customHeight="1">
      <c r="A59" s="391">
        <v>22</v>
      </c>
      <c r="B59" s="392" t="s">
        <v>218</v>
      </c>
      <c r="C59" s="391">
        <v>1985</v>
      </c>
      <c r="D59" s="391">
        <v>1985</v>
      </c>
      <c r="E59" s="391">
        <f t="shared" si="2"/>
        <v>0</v>
      </c>
      <c r="F59" s="393">
        <f t="shared" si="3"/>
        <v>0</v>
      </c>
      <c r="G59" s="380"/>
    </row>
    <row r="60" spans="1:7" ht="12.75" customHeight="1">
      <c r="A60" s="391">
        <v>23</v>
      </c>
      <c r="B60" s="392" t="s">
        <v>219</v>
      </c>
      <c r="C60" s="391">
        <v>799</v>
      </c>
      <c r="D60" s="391">
        <v>799</v>
      </c>
      <c r="E60" s="391">
        <f t="shared" si="2"/>
        <v>0</v>
      </c>
      <c r="F60" s="393">
        <f t="shared" si="3"/>
        <v>0</v>
      </c>
      <c r="G60" s="380"/>
    </row>
    <row r="61" spans="1:7" ht="12.75" customHeight="1">
      <c r="A61" s="391">
        <v>24</v>
      </c>
      <c r="B61" s="392" t="s">
        <v>220</v>
      </c>
      <c r="C61" s="391">
        <v>1857</v>
      </c>
      <c r="D61" s="391">
        <v>1857</v>
      </c>
      <c r="E61" s="391">
        <f t="shared" si="2"/>
        <v>0</v>
      </c>
      <c r="F61" s="393">
        <f t="shared" si="3"/>
        <v>0</v>
      </c>
      <c r="G61" s="380"/>
    </row>
    <row r="62" spans="1:7" ht="12.75" customHeight="1">
      <c r="A62" s="391">
        <v>25</v>
      </c>
      <c r="B62" s="392" t="s">
        <v>221</v>
      </c>
      <c r="C62" s="391">
        <v>708</v>
      </c>
      <c r="D62" s="391">
        <v>708</v>
      </c>
      <c r="E62" s="391">
        <f t="shared" si="2"/>
        <v>0</v>
      </c>
      <c r="F62" s="393">
        <f t="shared" si="3"/>
        <v>0</v>
      </c>
      <c r="G62" s="380" t="s">
        <v>12</v>
      </c>
    </row>
    <row r="63" spans="1:7" ht="12.75" customHeight="1">
      <c r="A63" s="391">
        <v>26</v>
      </c>
      <c r="B63" s="392" t="s">
        <v>222</v>
      </c>
      <c r="C63" s="391">
        <v>1405</v>
      </c>
      <c r="D63" s="391">
        <v>1405</v>
      </c>
      <c r="E63" s="391">
        <f t="shared" si="2"/>
        <v>0</v>
      </c>
      <c r="F63" s="393">
        <f t="shared" si="3"/>
        <v>0</v>
      </c>
      <c r="G63" s="380"/>
    </row>
    <row r="64" spans="1:7" ht="12.75" customHeight="1">
      <c r="A64" s="391">
        <v>27</v>
      </c>
      <c r="B64" s="392" t="s">
        <v>223</v>
      </c>
      <c r="C64" s="391">
        <v>1359</v>
      </c>
      <c r="D64" s="391">
        <v>1359</v>
      </c>
      <c r="E64" s="391">
        <f t="shared" si="2"/>
        <v>0</v>
      </c>
      <c r="F64" s="393">
        <f t="shared" si="3"/>
        <v>0</v>
      </c>
      <c r="G64" s="380"/>
    </row>
    <row r="65" spans="1:7" ht="17.25" customHeight="1">
      <c r="A65" s="391"/>
      <c r="B65" s="394" t="s">
        <v>27</v>
      </c>
      <c r="C65" s="395">
        <v>31278</v>
      </c>
      <c r="D65" s="395">
        <v>31278</v>
      </c>
      <c r="E65" s="396">
        <f t="shared" si="2"/>
        <v>0</v>
      </c>
      <c r="F65" s="397">
        <f t="shared" si="3"/>
        <v>0</v>
      </c>
      <c r="G65" s="380"/>
    </row>
    <row r="66" spans="1:7" ht="12.75" customHeight="1">
      <c r="A66" s="398"/>
      <c r="B66" s="399"/>
      <c r="C66" s="400"/>
      <c r="D66" s="400"/>
      <c r="E66" s="400"/>
      <c r="F66" s="401"/>
      <c r="G66" s="380"/>
    </row>
    <row r="67" spans="1:8" ht="18" customHeight="1">
      <c r="A67" s="366" t="s">
        <v>135</v>
      </c>
      <c r="B67" s="366"/>
      <c r="C67" s="366"/>
      <c r="D67" s="366"/>
      <c r="E67" s="366"/>
      <c r="F67" s="366"/>
      <c r="G67" s="366"/>
      <c r="H67" s="366"/>
    </row>
    <row r="68" spans="1:7" ht="69.75" customHeight="1">
      <c r="A68" s="371" t="s">
        <v>20</v>
      </c>
      <c r="B68" s="371" t="s">
        <v>21</v>
      </c>
      <c r="C68" s="371" t="s">
        <v>22</v>
      </c>
      <c r="D68" s="371" t="s">
        <v>23</v>
      </c>
      <c r="E68" s="390" t="s">
        <v>24</v>
      </c>
      <c r="F68" s="371" t="s">
        <v>25</v>
      </c>
      <c r="G68" s="380"/>
    </row>
    <row r="69" spans="1:7" ht="12.75" customHeight="1">
      <c r="A69" s="371">
        <v>1</v>
      </c>
      <c r="B69" s="371">
        <v>2</v>
      </c>
      <c r="C69" s="371">
        <v>3</v>
      </c>
      <c r="D69" s="371">
        <v>4</v>
      </c>
      <c r="E69" s="371" t="s">
        <v>26</v>
      </c>
      <c r="F69" s="371">
        <v>6</v>
      </c>
      <c r="G69" s="380"/>
    </row>
    <row r="70" spans="1:7" ht="12.75" customHeight="1">
      <c r="A70" s="391">
        <v>1</v>
      </c>
      <c r="B70" s="392" t="s">
        <v>197</v>
      </c>
      <c r="C70" s="391">
        <v>0</v>
      </c>
      <c r="D70" s="391">
        <v>0</v>
      </c>
      <c r="E70" s="391">
        <f>C70-D70</f>
        <v>0</v>
      </c>
      <c r="F70" s="391">
        <v>0</v>
      </c>
      <c r="G70" s="380"/>
    </row>
    <row r="71" spans="1:7" ht="12.75" customHeight="1">
      <c r="A71" s="391">
        <v>2</v>
      </c>
      <c r="B71" s="392" t="s">
        <v>198</v>
      </c>
      <c r="C71" s="391">
        <v>0</v>
      </c>
      <c r="D71" s="391">
        <v>0</v>
      </c>
      <c r="E71" s="391">
        <f>C71-D71</f>
        <v>0</v>
      </c>
      <c r="F71" s="391">
        <v>0</v>
      </c>
      <c r="G71" s="380"/>
    </row>
    <row r="72" spans="1:7" ht="12.75" customHeight="1">
      <c r="A72" s="391">
        <v>3</v>
      </c>
      <c r="B72" s="392" t="s">
        <v>199</v>
      </c>
      <c r="C72" s="391">
        <v>0</v>
      </c>
      <c r="D72" s="391">
        <v>0</v>
      </c>
      <c r="E72" s="391">
        <f>C72-D72</f>
        <v>0</v>
      </c>
      <c r="F72" s="391">
        <v>0</v>
      </c>
      <c r="G72" s="380"/>
    </row>
    <row r="73" spans="1:7" ht="12.75" customHeight="1">
      <c r="A73" s="391">
        <v>4</v>
      </c>
      <c r="B73" s="392" t="s">
        <v>200</v>
      </c>
      <c r="C73" s="391">
        <v>0</v>
      </c>
      <c r="D73" s="391">
        <v>0</v>
      </c>
      <c r="E73" s="391">
        <f aca="true" t="shared" si="4" ref="E73:E84">C73-D73</f>
        <v>0</v>
      </c>
      <c r="F73" s="391">
        <v>0</v>
      </c>
      <c r="G73" s="380"/>
    </row>
    <row r="74" spans="1:7" ht="12.75" customHeight="1">
      <c r="A74" s="391">
        <v>5</v>
      </c>
      <c r="B74" s="392" t="s">
        <v>201</v>
      </c>
      <c r="C74" s="391">
        <v>0</v>
      </c>
      <c r="D74" s="391">
        <v>0</v>
      </c>
      <c r="E74" s="391">
        <f t="shared" si="4"/>
        <v>0</v>
      </c>
      <c r="F74" s="391">
        <v>0</v>
      </c>
      <c r="G74" s="380"/>
    </row>
    <row r="75" spans="1:7" ht="12.75" customHeight="1">
      <c r="A75" s="391">
        <v>6</v>
      </c>
      <c r="B75" s="392" t="s">
        <v>202</v>
      </c>
      <c r="C75" s="391">
        <v>0</v>
      </c>
      <c r="D75" s="391">
        <v>0</v>
      </c>
      <c r="E75" s="391">
        <f t="shared" si="4"/>
        <v>0</v>
      </c>
      <c r="F75" s="391">
        <v>0</v>
      </c>
      <c r="G75" s="380"/>
    </row>
    <row r="76" spans="1:7" ht="12.75" customHeight="1">
      <c r="A76" s="391">
        <v>7</v>
      </c>
      <c r="B76" s="392" t="s">
        <v>203</v>
      </c>
      <c r="C76" s="391">
        <v>0</v>
      </c>
      <c r="D76" s="391">
        <v>0</v>
      </c>
      <c r="E76" s="391">
        <f t="shared" si="4"/>
        <v>0</v>
      </c>
      <c r="F76" s="391">
        <v>0</v>
      </c>
      <c r="G76" s="380"/>
    </row>
    <row r="77" spans="1:7" ht="12.75" customHeight="1">
      <c r="A77" s="391">
        <v>8</v>
      </c>
      <c r="B77" s="392" t="s">
        <v>204</v>
      </c>
      <c r="C77" s="391">
        <v>0</v>
      </c>
      <c r="D77" s="391">
        <v>0</v>
      </c>
      <c r="E77" s="391">
        <f t="shared" si="4"/>
        <v>0</v>
      </c>
      <c r="F77" s="391">
        <v>0</v>
      </c>
      <c r="G77" s="380"/>
    </row>
    <row r="78" spans="1:7" ht="12.75" customHeight="1">
      <c r="A78" s="391">
        <v>9</v>
      </c>
      <c r="B78" s="392" t="s">
        <v>205</v>
      </c>
      <c r="C78" s="391">
        <v>0</v>
      </c>
      <c r="D78" s="391">
        <v>0</v>
      </c>
      <c r="E78" s="391">
        <f t="shared" si="4"/>
        <v>0</v>
      </c>
      <c r="F78" s="391">
        <v>0</v>
      </c>
      <c r="G78" s="380"/>
    </row>
    <row r="79" spans="1:7" ht="12.75" customHeight="1">
      <c r="A79" s="391">
        <v>10</v>
      </c>
      <c r="B79" s="392" t="s">
        <v>206</v>
      </c>
      <c r="C79" s="391">
        <v>0</v>
      </c>
      <c r="D79" s="391">
        <v>0</v>
      </c>
      <c r="E79" s="391">
        <f t="shared" si="4"/>
        <v>0</v>
      </c>
      <c r="F79" s="391">
        <v>0</v>
      </c>
      <c r="G79" s="380"/>
    </row>
    <row r="80" spans="1:7" ht="12.75" customHeight="1">
      <c r="A80" s="391">
        <v>11</v>
      </c>
      <c r="B80" s="392" t="s">
        <v>207</v>
      </c>
      <c r="C80" s="391">
        <v>0</v>
      </c>
      <c r="D80" s="391">
        <v>0</v>
      </c>
      <c r="E80" s="391">
        <f t="shared" si="4"/>
        <v>0</v>
      </c>
      <c r="F80" s="391">
        <v>0</v>
      </c>
      <c r="G80" s="380"/>
    </row>
    <row r="81" spans="1:7" ht="12.75" customHeight="1">
      <c r="A81" s="391">
        <v>12</v>
      </c>
      <c r="B81" s="392" t="s">
        <v>208</v>
      </c>
      <c r="C81" s="391">
        <v>0</v>
      </c>
      <c r="D81" s="391">
        <v>0</v>
      </c>
      <c r="E81" s="391">
        <f t="shared" si="4"/>
        <v>0</v>
      </c>
      <c r="F81" s="391">
        <v>0</v>
      </c>
      <c r="G81" s="380"/>
    </row>
    <row r="82" spans="1:7" ht="12.75" customHeight="1">
      <c r="A82" s="391">
        <v>13</v>
      </c>
      <c r="B82" s="392" t="s">
        <v>209</v>
      </c>
      <c r="C82" s="391">
        <v>0</v>
      </c>
      <c r="D82" s="391">
        <v>0</v>
      </c>
      <c r="E82" s="391">
        <f t="shared" si="4"/>
        <v>0</v>
      </c>
      <c r="F82" s="391">
        <v>0</v>
      </c>
      <c r="G82" s="380"/>
    </row>
    <row r="83" spans="1:7" ht="12.75" customHeight="1">
      <c r="A83" s="391">
        <v>14</v>
      </c>
      <c r="B83" s="392" t="s">
        <v>210</v>
      </c>
      <c r="C83" s="391">
        <v>0</v>
      </c>
      <c r="D83" s="391">
        <v>0</v>
      </c>
      <c r="E83" s="391">
        <f t="shared" si="4"/>
        <v>0</v>
      </c>
      <c r="F83" s="391">
        <v>0</v>
      </c>
      <c r="G83" s="380"/>
    </row>
    <row r="84" spans="1:8" ht="12.75" customHeight="1">
      <c r="A84" s="391">
        <v>15</v>
      </c>
      <c r="B84" s="392" t="s">
        <v>211</v>
      </c>
      <c r="C84" s="391">
        <v>0</v>
      </c>
      <c r="D84" s="391">
        <v>0</v>
      </c>
      <c r="E84" s="391">
        <f t="shared" si="4"/>
        <v>0</v>
      </c>
      <c r="F84" s="391">
        <v>0</v>
      </c>
      <c r="G84" s="380"/>
      <c r="H84" s="363" t="s">
        <v>12</v>
      </c>
    </row>
    <row r="85" spans="1:7" ht="12.75" customHeight="1">
      <c r="A85" s="391">
        <v>16</v>
      </c>
      <c r="B85" s="392" t="s">
        <v>212</v>
      </c>
      <c r="C85" s="391">
        <v>0</v>
      </c>
      <c r="D85" s="391">
        <v>0</v>
      </c>
      <c r="E85" s="391">
        <f>C85-D85</f>
        <v>0</v>
      </c>
      <c r="F85" s="391">
        <v>0</v>
      </c>
      <c r="G85" s="380"/>
    </row>
    <row r="86" spans="1:7" ht="12.75" customHeight="1">
      <c r="A86" s="391">
        <v>17</v>
      </c>
      <c r="B86" s="392" t="s">
        <v>213</v>
      </c>
      <c r="C86" s="391">
        <v>0</v>
      </c>
      <c r="D86" s="391">
        <v>0</v>
      </c>
      <c r="E86" s="391">
        <f>C86-D86</f>
        <v>0</v>
      </c>
      <c r="F86" s="391">
        <v>0</v>
      </c>
      <c r="G86" s="380"/>
    </row>
    <row r="87" spans="1:7" ht="12.75" customHeight="1">
      <c r="A87" s="391">
        <v>18</v>
      </c>
      <c r="B87" s="392" t="s">
        <v>214</v>
      </c>
      <c r="C87" s="391">
        <v>0</v>
      </c>
      <c r="D87" s="391">
        <v>0</v>
      </c>
      <c r="E87" s="391">
        <f aca="true" t="shared" si="5" ref="E87:E93">C87-D87</f>
        <v>0</v>
      </c>
      <c r="F87" s="391">
        <v>0</v>
      </c>
      <c r="G87" s="380"/>
    </row>
    <row r="88" spans="1:7" ht="12.75" customHeight="1">
      <c r="A88" s="391">
        <v>19</v>
      </c>
      <c r="B88" s="392" t="s">
        <v>215</v>
      </c>
      <c r="C88" s="391">
        <v>0</v>
      </c>
      <c r="D88" s="391">
        <v>0</v>
      </c>
      <c r="E88" s="391">
        <f t="shared" si="5"/>
        <v>0</v>
      </c>
      <c r="F88" s="391">
        <v>0</v>
      </c>
      <c r="G88" s="380"/>
    </row>
    <row r="89" spans="1:7" ht="12.75" customHeight="1">
      <c r="A89" s="391">
        <v>20</v>
      </c>
      <c r="B89" s="392" t="s">
        <v>216</v>
      </c>
      <c r="C89" s="391">
        <v>0</v>
      </c>
      <c r="D89" s="391">
        <v>0</v>
      </c>
      <c r="E89" s="391">
        <f t="shared" si="5"/>
        <v>0</v>
      </c>
      <c r="F89" s="391">
        <v>0</v>
      </c>
      <c r="G89" s="380"/>
    </row>
    <row r="90" spans="1:7" ht="12.75" customHeight="1">
      <c r="A90" s="391">
        <v>21</v>
      </c>
      <c r="B90" s="392" t="s">
        <v>217</v>
      </c>
      <c r="C90" s="391">
        <v>0</v>
      </c>
      <c r="D90" s="391">
        <v>0</v>
      </c>
      <c r="E90" s="391">
        <f t="shared" si="5"/>
        <v>0</v>
      </c>
      <c r="F90" s="391">
        <v>0</v>
      </c>
      <c r="G90" s="380"/>
    </row>
    <row r="91" spans="1:7" ht="12.75" customHeight="1">
      <c r="A91" s="391">
        <v>22</v>
      </c>
      <c r="B91" s="392" t="s">
        <v>218</v>
      </c>
      <c r="C91" s="391">
        <v>0</v>
      </c>
      <c r="D91" s="391">
        <v>0</v>
      </c>
      <c r="E91" s="391">
        <f t="shared" si="5"/>
        <v>0</v>
      </c>
      <c r="F91" s="391">
        <v>0</v>
      </c>
      <c r="G91" s="380"/>
    </row>
    <row r="92" spans="1:7" ht="12.75" customHeight="1">
      <c r="A92" s="391">
        <v>23</v>
      </c>
      <c r="B92" s="392" t="s">
        <v>219</v>
      </c>
      <c r="C92" s="391">
        <v>0</v>
      </c>
      <c r="D92" s="391">
        <v>0</v>
      </c>
      <c r="E92" s="391">
        <f t="shared" si="5"/>
        <v>0</v>
      </c>
      <c r="F92" s="391">
        <v>0</v>
      </c>
      <c r="G92" s="380"/>
    </row>
    <row r="93" spans="1:7" ht="12.75" customHeight="1">
      <c r="A93" s="391">
        <v>24</v>
      </c>
      <c r="B93" s="392" t="s">
        <v>220</v>
      </c>
      <c r="C93" s="391">
        <v>0</v>
      </c>
      <c r="D93" s="391">
        <v>0</v>
      </c>
      <c r="E93" s="391">
        <f t="shared" si="5"/>
        <v>0</v>
      </c>
      <c r="F93" s="391">
        <v>0</v>
      </c>
      <c r="G93" s="380"/>
    </row>
    <row r="94" spans="1:7" ht="12.75" customHeight="1">
      <c r="A94" s="391">
        <v>25</v>
      </c>
      <c r="B94" s="392" t="s">
        <v>221</v>
      </c>
      <c r="C94" s="391">
        <v>0</v>
      </c>
      <c r="D94" s="391">
        <v>0</v>
      </c>
      <c r="E94" s="391">
        <f>C94-D94</f>
        <v>0</v>
      </c>
      <c r="F94" s="391">
        <v>0</v>
      </c>
      <c r="G94" s="380"/>
    </row>
    <row r="95" spans="1:7" ht="12.75" customHeight="1">
      <c r="A95" s="391">
        <v>26</v>
      </c>
      <c r="B95" s="392" t="s">
        <v>222</v>
      </c>
      <c r="C95" s="391">
        <v>0</v>
      </c>
      <c r="D95" s="391">
        <v>0</v>
      </c>
      <c r="E95" s="391">
        <f>C95-D95</f>
        <v>0</v>
      </c>
      <c r="F95" s="391">
        <v>0</v>
      </c>
      <c r="G95" s="380"/>
    </row>
    <row r="96" spans="1:7" ht="12.75" customHeight="1">
      <c r="A96" s="391">
        <v>27</v>
      </c>
      <c r="B96" s="392" t="s">
        <v>223</v>
      </c>
      <c r="C96" s="391">
        <v>0</v>
      </c>
      <c r="D96" s="391">
        <v>0</v>
      </c>
      <c r="E96" s="391">
        <f>C96-D96</f>
        <v>0</v>
      </c>
      <c r="F96" s="391">
        <v>0</v>
      </c>
      <c r="G96" s="380"/>
    </row>
    <row r="97" spans="1:7" ht="12.75" customHeight="1">
      <c r="A97" s="391"/>
      <c r="B97" s="394" t="s">
        <v>27</v>
      </c>
      <c r="C97" s="391">
        <v>0</v>
      </c>
      <c r="D97" s="391">
        <v>0</v>
      </c>
      <c r="E97" s="396">
        <f>C97-D97</f>
        <v>0</v>
      </c>
      <c r="F97" s="396">
        <v>0</v>
      </c>
      <c r="G97" s="380"/>
    </row>
    <row r="98" spans="1:7" ht="12.75" customHeight="1">
      <c r="A98" s="402"/>
      <c r="B98" s="369"/>
      <c r="C98" s="400"/>
      <c r="D98" s="400"/>
      <c r="E98" s="403"/>
      <c r="F98" s="384"/>
      <c r="G98" s="380"/>
    </row>
    <row r="99" spans="1:7" ht="12.75" customHeight="1">
      <c r="A99" s="402"/>
      <c r="B99" s="369"/>
      <c r="C99" s="400"/>
      <c r="D99" s="400"/>
      <c r="E99" s="403"/>
      <c r="F99" s="384"/>
      <c r="G99" s="380"/>
    </row>
    <row r="100" spans="1:8" ht="12.75" customHeight="1">
      <c r="A100" s="366" t="s">
        <v>136</v>
      </c>
      <c r="B100" s="366"/>
      <c r="C100" s="366"/>
      <c r="D100" s="366"/>
      <c r="E100" s="366"/>
      <c r="F100" s="366"/>
      <c r="G100" s="366"/>
      <c r="H100" s="366"/>
    </row>
    <row r="101" spans="1:7" ht="70.5" customHeight="1">
      <c r="A101" s="371" t="s">
        <v>20</v>
      </c>
      <c r="B101" s="371" t="s">
        <v>21</v>
      </c>
      <c r="C101" s="371" t="s">
        <v>22</v>
      </c>
      <c r="D101" s="371" t="s">
        <v>23</v>
      </c>
      <c r="E101" s="390" t="s">
        <v>24</v>
      </c>
      <c r="F101" s="371" t="s">
        <v>25</v>
      </c>
      <c r="G101" s="380"/>
    </row>
    <row r="102" spans="1:7" ht="15" customHeight="1">
      <c r="A102" s="371">
        <v>1</v>
      </c>
      <c r="B102" s="371">
        <v>2</v>
      </c>
      <c r="C102" s="371">
        <v>3</v>
      </c>
      <c r="D102" s="371">
        <v>4</v>
      </c>
      <c r="E102" s="371" t="s">
        <v>26</v>
      </c>
      <c r="F102" s="371">
        <v>6</v>
      </c>
      <c r="G102" s="380"/>
    </row>
    <row r="103" spans="1:7" ht="12.75" customHeight="1">
      <c r="A103" s="404">
        <v>1</v>
      </c>
      <c r="B103" s="392" t="s">
        <v>197</v>
      </c>
      <c r="C103" s="404">
        <v>413</v>
      </c>
      <c r="D103" s="404">
        <v>413</v>
      </c>
      <c r="E103" s="391">
        <f>C103-D103</f>
        <v>0</v>
      </c>
      <c r="F103" s="405">
        <f>E103/C103</f>
        <v>0</v>
      </c>
      <c r="G103" s="380"/>
    </row>
    <row r="104" spans="1:7" ht="12.75" customHeight="1">
      <c r="A104" s="404">
        <v>2</v>
      </c>
      <c r="B104" s="392" t="s">
        <v>198</v>
      </c>
      <c r="C104" s="404">
        <v>638</v>
      </c>
      <c r="D104" s="404">
        <v>638</v>
      </c>
      <c r="E104" s="391">
        <f aca="true" t="shared" si="6" ref="E104:E119">C104-D104</f>
        <v>0</v>
      </c>
      <c r="F104" s="405">
        <f aca="true" t="shared" si="7" ref="F104:F119">E104/C104</f>
        <v>0</v>
      </c>
      <c r="G104" s="380"/>
    </row>
    <row r="105" spans="1:7" ht="12.75" customHeight="1">
      <c r="A105" s="404">
        <v>3</v>
      </c>
      <c r="B105" s="392" t="s">
        <v>199</v>
      </c>
      <c r="C105" s="404">
        <v>566</v>
      </c>
      <c r="D105" s="404">
        <v>566</v>
      </c>
      <c r="E105" s="391">
        <f t="shared" si="6"/>
        <v>0</v>
      </c>
      <c r="F105" s="405">
        <f t="shared" si="7"/>
        <v>0</v>
      </c>
      <c r="G105" s="380"/>
    </row>
    <row r="106" spans="1:7" ht="12.75" customHeight="1">
      <c r="A106" s="404">
        <v>4</v>
      </c>
      <c r="B106" s="392" t="s">
        <v>200</v>
      </c>
      <c r="C106" s="404">
        <v>641</v>
      </c>
      <c r="D106" s="404">
        <v>641</v>
      </c>
      <c r="E106" s="391">
        <f t="shared" si="6"/>
        <v>0</v>
      </c>
      <c r="F106" s="405">
        <f t="shared" si="7"/>
        <v>0</v>
      </c>
      <c r="G106" s="380"/>
    </row>
    <row r="107" spans="1:7" ht="12.75" customHeight="1">
      <c r="A107" s="404">
        <v>5</v>
      </c>
      <c r="B107" s="392" t="s">
        <v>201</v>
      </c>
      <c r="C107" s="404">
        <v>389</v>
      </c>
      <c r="D107" s="404">
        <v>389</v>
      </c>
      <c r="E107" s="391">
        <f t="shared" si="6"/>
        <v>0</v>
      </c>
      <c r="F107" s="405">
        <f t="shared" si="7"/>
        <v>0</v>
      </c>
      <c r="G107" s="380"/>
    </row>
    <row r="108" spans="1:7" ht="12.75" customHeight="1">
      <c r="A108" s="404">
        <v>6</v>
      </c>
      <c r="B108" s="392" t="s">
        <v>202</v>
      </c>
      <c r="C108" s="404">
        <v>199</v>
      </c>
      <c r="D108" s="404">
        <v>199</v>
      </c>
      <c r="E108" s="391">
        <f t="shared" si="6"/>
        <v>0</v>
      </c>
      <c r="F108" s="405">
        <f t="shared" si="7"/>
        <v>0</v>
      </c>
      <c r="G108" s="380"/>
    </row>
    <row r="109" spans="1:7" ht="12.75" customHeight="1">
      <c r="A109" s="404">
        <v>7</v>
      </c>
      <c r="B109" s="392" t="s">
        <v>203</v>
      </c>
      <c r="C109" s="404">
        <v>784</v>
      </c>
      <c r="D109" s="404">
        <v>784</v>
      </c>
      <c r="E109" s="391">
        <f t="shared" si="6"/>
        <v>0</v>
      </c>
      <c r="F109" s="405">
        <f t="shared" si="7"/>
        <v>0</v>
      </c>
      <c r="G109" s="380"/>
    </row>
    <row r="110" spans="1:7" ht="12.75" customHeight="1">
      <c r="A110" s="404">
        <v>8</v>
      </c>
      <c r="B110" s="392" t="s">
        <v>204</v>
      </c>
      <c r="C110" s="404">
        <v>238</v>
      </c>
      <c r="D110" s="404">
        <v>238</v>
      </c>
      <c r="E110" s="391">
        <f t="shared" si="6"/>
        <v>0</v>
      </c>
      <c r="F110" s="405">
        <f t="shared" si="7"/>
        <v>0</v>
      </c>
      <c r="G110" s="380"/>
    </row>
    <row r="111" spans="1:7" ht="12.75" customHeight="1">
      <c r="A111" s="404">
        <v>9</v>
      </c>
      <c r="B111" s="392" t="s">
        <v>205</v>
      </c>
      <c r="C111" s="404">
        <v>451</v>
      </c>
      <c r="D111" s="404">
        <v>451</v>
      </c>
      <c r="E111" s="391">
        <f t="shared" si="6"/>
        <v>0</v>
      </c>
      <c r="F111" s="405">
        <f t="shared" si="7"/>
        <v>0</v>
      </c>
      <c r="G111" s="380"/>
    </row>
    <row r="112" spans="1:7" ht="12.75" customHeight="1">
      <c r="A112" s="404">
        <v>10</v>
      </c>
      <c r="B112" s="392" t="s">
        <v>206</v>
      </c>
      <c r="C112" s="404">
        <v>361</v>
      </c>
      <c r="D112" s="404">
        <v>361</v>
      </c>
      <c r="E112" s="391">
        <f t="shared" si="6"/>
        <v>0</v>
      </c>
      <c r="F112" s="405">
        <f t="shared" si="7"/>
        <v>0</v>
      </c>
      <c r="G112" s="380"/>
    </row>
    <row r="113" spans="1:7" ht="12.75" customHeight="1">
      <c r="A113" s="404">
        <v>11</v>
      </c>
      <c r="B113" s="392" t="s">
        <v>207</v>
      </c>
      <c r="C113" s="404">
        <v>450</v>
      </c>
      <c r="D113" s="404">
        <v>450</v>
      </c>
      <c r="E113" s="391">
        <f t="shared" si="6"/>
        <v>0</v>
      </c>
      <c r="F113" s="405">
        <f t="shared" si="7"/>
        <v>0</v>
      </c>
      <c r="G113" s="380"/>
    </row>
    <row r="114" spans="1:7" ht="12.75" customHeight="1">
      <c r="A114" s="404">
        <v>12</v>
      </c>
      <c r="B114" s="392" t="s">
        <v>208</v>
      </c>
      <c r="C114" s="404">
        <v>789</v>
      </c>
      <c r="D114" s="404">
        <v>789</v>
      </c>
      <c r="E114" s="391">
        <f t="shared" si="6"/>
        <v>0</v>
      </c>
      <c r="F114" s="405">
        <f t="shared" si="7"/>
        <v>0</v>
      </c>
      <c r="G114" s="380"/>
    </row>
    <row r="115" spans="1:7" ht="12.75" customHeight="1">
      <c r="A115" s="404">
        <v>13</v>
      </c>
      <c r="B115" s="392" t="s">
        <v>209</v>
      </c>
      <c r="C115" s="404">
        <v>520</v>
      </c>
      <c r="D115" s="404">
        <v>520</v>
      </c>
      <c r="E115" s="391">
        <f t="shared" si="6"/>
        <v>0</v>
      </c>
      <c r="F115" s="405">
        <f t="shared" si="7"/>
        <v>0</v>
      </c>
      <c r="G115" s="380"/>
    </row>
    <row r="116" spans="1:7" ht="12.75" customHeight="1">
      <c r="A116" s="404">
        <v>14</v>
      </c>
      <c r="B116" s="392" t="s">
        <v>210</v>
      </c>
      <c r="C116" s="404">
        <v>614</v>
      </c>
      <c r="D116" s="404">
        <v>614</v>
      </c>
      <c r="E116" s="391">
        <f t="shared" si="6"/>
        <v>0</v>
      </c>
      <c r="F116" s="405">
        <f t="shared" si="7"/>
        <v>0</v>
      </c>
      <c r="G116" s="380"/>
    </row>
    <row r="117" spans="1:7" ht="12.75" customHeight="1">
      <c r="A117" s="404">
        <v>15</v>
      </c>
      <c r="B117" s="392" t="s">
        <v>211</v>
      </c>
      <c r="C117" s="404">
        <v>495</v>
      </c>
      <c r="D117" s="404">
        <v>495</v>
      </c>
      <c r="E117" s="391">
        <f t="shared" si="6"/>
        <v>0</v>
      </c>
      <c r="F117" s="405">
        <f t="shared" si="7"/>
        <v>0</v>
      </c>
      <c r="G117" s="380"/>
    </row>
    <row r="118" spans="1:7" ht="12.75" customHeight="1">
      <c r="A118" s="404">
        <v>16</v>
      </c>
      <c r="B118" s="392" t="s">
        <v>212</v>
      </c>
      <c r="C118" s="404">
        <v>607</v>
      </c>
      <c r="D118" s="404">
        <v>607</v>
      </c>
      <c r="E118" s="391">
        <f t="shared" si="6"/>
        <v>0</v>
      </c>
      <c r="F118" s="405">
        <f t="shared" si="7"/>
        <v>0</v>
      </c>
      <c r="G118" s="380"/>
    </row>
    <row r="119" spans="1:7" ht="12.75" customHeight="1">
      <c r="A119" s="404">
        <v>17</v>
      </c>
      <c r="B119" s="392" t="s">
        <v>213</v>
      </c>
      <c r="C119" s="404">
        <v>523</v>
      </c>
      <c r="D119" s="404">
        <v>523</v>
      </c>
      <c r="E119" s="391">
        <f t="shared" si="6"/>
        <v>0</v>
      </c>
      <c r="F119" s="405">
        <f t="shared" si="7"/>
        <v>0</v>
      </c>
      <c r="G119" s="380"/>
    </row>
    <row r="120" spans="1:7" ht="12.75" customHeight="1">
      <c r="A120" s="404">
        <v>18</v>
      </c>
      <c r="B120" s="392" t="s">
        <v>214</v>
      </c>
      <c r="C120" s="404">
        <v>419</v>
      </c>
      <c r="D120" s="404">
        <v>419</v>
      </c>
      <c r="E120" s="391">
        <f>C120-D120</f>
        <v>0</v>
      </c>
      <c r="F120" s="405">
        <f>E120/C120</f>
        <v>0</v>
      </c>
      <c r="G120" s="380"/>
    </row>
    <row r="121" spans="1:7" ht="12.75" customHeight="1">
      <c r="A121" s="404">
        <v>19</v>
      </c>
      <c r="B121" s="392" t="s">
        <v>215</v>
      </c>
      <c r="C121" s="391">
        <v>495</v>
      </c>
      <c r="D121" s="391">
        <v>495</v>
      </c>
      <c r="E121" s="391">
        <f aca="true" t="shared" si="8" ref="E121:E129">C121-D121</f>
        <v>0</v>
      </c>
      <c r="F121" s="393">
        <f aca="true" t="shared" si="9" ref="F121:F129">E121/C121</f>
        <v>0</v>
      </c>
      <c r="G121" s="380"/>
    </row>
    <row r="122" spans="1:8" ht="12.75" customHeight="1">
      <c r="A122" s="404">
        <v>20</v>
      </c>
      <c r="B122" s="392" t="s">
        <v>216</v>
      </c>
      <c r="C122" s="391">
        <v>275</v>
      </c>
      <c r="D122" s="391">
        <v>275</v>
      </c>
      <c r="E122" s="391">
        <f t="shared" si="8"/>
        <v>0</v>
      </c>
      <c r="F122" s="393">
        <f t="shared" si="9"/>
        <v>0</v>
      </c>
      <c r="G122" s="380"/>
      <c r="H122" s="363" t="s">
        <v>12</v>
      </c>
    </row>
    <row r="123" spans="1:8" ht="12.75" customHeight="1">
      <c r="A123" s="404">
        <v>21</v>
      </c>
      <c r="B123" s="392" t="s">
        <v>217</v>
      </c>
      <c r="C123" s="391">
        <v>149</v>
      </c>
      <c r="D123" s="391">
        <v>149</v>
      </c>
      <c r="E123" s="391">
        <f t="shared" si="8"/>
        <v>0</v>
      </c>
      <c r="F123" s="393">
        <f t="shared" si="9"/>
        <v>0</v>
      </c>
      <c r="G123" s="380"/>
      <c r="H123" s="363" t="s">
        <v>12</v>
      </c>
    </row>
    <row r="124" spans="1:7" ht="12.75" customHeight="1">
      <c r="A124" s="404">
        <v>22</v>
      </c>
      <c r="B124" s="392" t="s">
        <v>218</v>
      </c>
      <c r="C124" s="391">
        <v>919</v>
      </c>
      <c r="D124" s="391">
        <v>919</v>
      </c>
      <c r="E124" s="391">
        <f t="shared" si="8"/>
        <v>0</v>
      </c>
      <c r="F124" s="393">
        <f t="shared" si="9"/>
        <v>0</v>
      </c>
      <c r="G124" s="380"/>
    </row>
    <row r="125" spans="1:7" ht="12.75" customHeight="1">
      <c r="A125" s="404">
        <v>23</v>
      </c>
      <c r="B125" s="392" t="s">
        <v>219</v>
      </c>
      <c r="C125" s="391">
        <v>478</v>
      </c>
      <c r="D125" s="391">
        <v>478</v>
      </c>
      <c r="E125" s="391">
        <f t="shared" si="8"/>
        <v>0</v>
      </c>
      <c r="F125" s="393">
        <f t="shared" si="9"/>
        <v>0</v>
      </c>
      <c r="G125" s="380"/>
    </row>
    <row r="126" spans="1:7" ht="12.75" customHeight="1">
      <c r="A126" s="404">
        <v>24</v>
      </c>
      <c r="B126" s="392" t="s">
        <v>220</v>
      </c>
      <c r="C126" s="391">
        <v>793</v>
      </c>
      <c r="D126" s="391">
        <v>793</v>
      </c>
      <c r="E126" s="391">
        <f t="shared" si="8"/>
        <v>0</v>
      </c>
      <c r="F126" s="393">
        <f t="shared" si="9"/>
        <v>0</v>
      </c>
      <c r="G126" s="380"/>
    </row>
    <row r="127" spans="1:7" ht="12.75" customHeight="1">
      <c r="A127" s="404">
        <v>25</v>
      </c>
      <c r="B127" s="392" t="s">
        <v>221</v>
      </c>
      <c r="C127" s="391">
        <v>213</v>
      </c>
      <c r="D127" s="391">
        <v>213</v>
      </c>
      <c r="E127" s="391">
        <f t="shared" si="8"/>
        <v>0</v>
      </c>
      <c r="F127" s="393">
        <f t="shared" si="9"/>
        <v>0</v>
      </c>
      <c r="G127" s="380"/>
    </row>
    <row r="128" spans="1:7" ht="12.75" customHeight="1">
      <c r="A128" s="404">
        <v>26</v>
      </c>
      <c r="B128" s="392" t="s">
        <v>222</v>
      </c>
      <c r="C128" s="391">
        <v>561</v>
      </c>
      <c r="D128" s="391">
        <v>561</v>
      </c>
      <c r="E128" s="391">
        <f t="shared" si="8"/>
        <v>0</v>
      </c>
      <c r="F128" s="393">
        <f t="shared" si="9"/>
        <v>0</v>
      </c>
      <c r="G128" s="380"/>
    </row>
    <row r="129" spans="1:7" ht="12.75" customHeight="1">
      <c r="A129" s="404">
        <v>27</v>
      </c>
      <c r="B129" s="392" t="s">
        <v>223</v>
      </c>
      <c r="C129" s="391">
        <v>575</v>
      </c>
      <c r="D129" s="391">
        <v>575</v>
      </c>
      <c r="E129" s="391">
        <f t="shared" si="8"/>
        <v>0</v>
      </c>
      <c r="F129" s="393">
        <f t="shared" si="9"/>
        <v>0</v>
      </c>
      <c r="G129" s="380"/>
    </row>
    <row r="130" spans="1:7" ht="17.25" customHeight="1">
      <c r="A130" s="404"/>
      <c r="B130" s="406" t="s">
        <v>27</v>
      </c>
      <c r="C130" s="395">
        <v>13555</v>
      </c>
      <c r="D130" s="395">
        <v>13555</v>
      </c>
      <c r="E130" s="396">
        <f>C130-D130</f>
        <v>0</v>
      </c>
      <c r="F130" s="407">
        <f>E130/C130</f>
        <v>0</v>
      </c>
      <c r="G130" s="380"/>
    </row>
    <row r="131" spans="1:7" ht="12.75" customHeight="1">
      <c r="A131" s="402"/>
      <c r="B131" s="369"/>
      <c r="C131" s="400"/>
      <c r="D131" s="400"/>
      <c r="E131" s="403"/>
      <c r="F131" s="384"/>
      <c r="G131" s="380"/>
    </row>
    <row r="132" spans="1:7" ht="12.75" customHeight="1">
      <c r="A132" s="402"/>
      <c r="B132" s="369"/>
      <c r="C132" s="400"/>
      <c r="D132" s="400"/>
      <c r="E132" s="403"/>
      <c r="F132" s="384"/>
      <c r="G132" s="380"/>
    </row>
    <row r="133" spans="1:7" ht="12.75" customHeight="1">
      <c r="A133" s="408" t="s">
        <v>137</v>
      </c>
      <c r="B133" s="408"/>
      <c r="C133" s="408"/>
      <c r="D133" s="408"/>
      <c r="E133" s="408"/>
      <c r="F133" s="408"/>
      <c r="G133" s="408"/>
    </row>
    <row r="134" spans="1:7" ht="85.5" customHeight="1">
      <c r="A134" s="371" t="s">
        <v>20</v>
      </c>
      <c r="B134" s="371" t="s">
        <v>21</v>
      </c>
      <c r="C134" s="371" t="s">
        <v>139</v>
      </c>
      <c r="D134" s="371" t="s">
        <v>99</v>
      </c>
      <c r="E134" s="390" t="s">
        <v>6</v>
      </c>
      <c r="F134" s="371" t="s">
        <v>28</v>
      </c>
      <c r="G134" s="380"/>
    </row>
    <row r="135" spans="1:7" ht="12.75" customHeight="1">
      <c r="A135" s="371">
        <v>1</v>
      </c>
      <c r="B135" s="371">
        <v>2</v>
      </c>
      <c r="C135" s="371">
        <v>3</v>
      </c>
      <c r="D135" s="371">
        <v>4</v>
      </c>
      <c r="E135" s="371" t="s">
        <v>29</v>
      </c>
      <c r="F135" s="371">
        <v>6</v>
      </c>
      <c r="G135" s="380"/>
    </row>
    <row r="136" spans="1:8" ht="12.75" customHeight="1">
      <c r="A136" s="391">
        <v>1</v>
      </c>
      <c r="B136" s="392" t="s">
        <v>197</v>
      </c>
      <c r="C136" s="391">
        <v>50255</v>
      </c>
      <c r="D136" s="409">
        <v>47909.898305084746</v>
      </c>
      <c r="E136" s="409">
        <f>D136-C136</f>
        <v>-2345.1016949152545</v>
      </c>
      <c r="F136" s="393">
        <f>E136/C136</f>
        <v>-0.046664047257292895</v>
      </c>
      <c r="G136" s="410"/>
      <c r="H136" s="411"/>
    </row>
    <row r="137" spans="1:8" ht="12.75" customHeight="1">
      <c r="A137" s="391">
        <v>2</v>
      </c>
      <c r="B137" s="392" t="s">
        <v>198</v>
      </c>
      <c r="C137" s="391">
        <v>119299</v>
      </c>
      <c r="D137" s="409">
        <v>99961.97844827586</v>
      </c>
      <c r="E137" s="409">
        <f>D137-C137</f>
        <v>-19337.021551724145</v>
      </c>
      <c r="F137" s="393">
        <f>E137/C137</f>
        <v>-0.1620887145049342</v>
      </c>
      <c r="G137" s="410"/>
      <c r="H137" s="411"/>
    </row>
    <row r="138" spans="1:8" ht="12.75" customHeight="1">
      <c r="A138" s="391">
        <v>3</v>
      </c>
      <c r="B138" s="392" t="s">
        <v>199</v>
      </c>
      <c r="C138" s="391">
        <v>75159</v>
      </c>
      <c r="D138" s="409">
        <v>59639.084388185656</v>
      </c>
      <c r="E138" s="409">
        <f aca="true" t="shared" si="10" ref="E138:E156">D138-C138</f>
        <v>-15519.915611814344</v>
      </c>
      <c r="F138" s="393">
        <f aca="true" t="shared" si="11" ref="F138:F156">E138/C138</f>
        <v>-0.2064944399448415</v>
      </c>
      <c r="G138" s="410"/>
      <c r="H138" s="411"/>
    </row>
    <row r="139" spans="1:8" ht="12.75" customHeight="1">
      <c r="A139" s="391">
        <v>4</v>
      </c>
      <c r="B139" s="392" t="s">
        <v>200</v>
      </c>
      <c r="C139" s="391">
        <v>70406</v>
      </c>
      <c r="D139" s="409">
        <v>57540.28510638298</v>
      </c>
      <c r="E139" s="409">
        <f t="shared" si="10"/>
        <v>-12865.71489361702</v>
      </c>
      <c r="F139" s="393">
        <f t="shared" si="11"/>
        <v>-0.1827360579157603</v>
      </c>
      <c r="G139" s="410"/>
      <c r="H139" s="411"/>
    </row>
    <row r="140" spans="1:8" ht="12.75" customHeight="1">
      <c r="A140" s="391">
        <v>5</v>
      </c>
      <c r="B140" s="392" t="s">
        <v>201</v>
      </c>
      <c r="C140" s="391">
        <v>75886</v>
      </c>
      <c r="D140" s="409">
        <v>62623.844155844155</v>
      </c>
      <c r="E140" s="409">
        <f t="shared" si="10"/>
        <v>-13262.155844155845</v>
      </c>
      <c r="F140" s="393">
        <f t="shared" si="11"/>
        <v>-0.17476419687631242</v>
      </c>
      <c r="G140" s="410"/>
      <c r="H140" s="411"/>
    </row>
    <row r="141" spans="1:9" s="195" customFormat="1" ht="12.75" customHeight="1">
      <c r="A141" s="391">
        <v>6</v>
      </c>
      <c r="B141" s="412" t="s">
        <v>202</v>
      </c>
      <c r="C141" s="391">
        <v>28762</v>
      </c>
      <c r="D141" s="409">
        <v>28445.88888888889</v>
      </c>
      <c r="E141" s="409">
        <f t="shared" si="10"/>
        <v>-316.1111111111095</v>
      </c>
      <c r="F141" s="393">
        <f t="shared" si="11"/>
        <v>-0.010990581708890532</v>
      </c>
      <c r="G141" s="410"/>
      <c r="H141" s="411"/>
      <c r="I141" s="413"/>
    </row>
    <row r="142" spans="1:8" ht="12.75" customHeight="1">
      <c r="A142" s="391">
        <v>7</v>
      </c>
      <c r="B142" s="392" t="s">
        <v>203</v>
      </c>
      <c r="C142" s="391">
        <v>154368</v>
      </c>
      <c r="D142" s="409">
        <v>120822.09956709956</v>
      </c>
      <c r="E142" s="409">
        <f t="shared" si="10"/>
        <v>-33545.90043290044</v>
      </c>
      <c r="F142" s="393">
        <f t="shared" si="11"/>
        <v>-0.21731123311113987</v>
      </c>
      <c r="G142" s="410"/>
      <c r="H142" s="411"/>
    </row>
    <row r="143" spans="1:8" ht="12.75" customHeight="1">
      <c r="A143" s="391">
        <v>8</v>
      </c>
      <c r="B143" s="392" t="s">
        <v>204</v>
      </c>
      <c r="C143" s="391">
        <v>27798</v>
      </c>
      <c r="D143" s="409">
        <v>21989.716738197425</v>
      </c>
      <c r="E143" s="409">
        <f t="shared" si="10"/>
        <v>-5808.283261802575</v>
      </c>
      <c r="F143" s="393">
        <f t="shared" si="11"/>
        <v>-0.2089460846752491</v>
      </c>
      <c r="G143" s="410"/>
      <c r="H143" s="411"/>
    </row>
    <row r="144" spans="1:8" ht="12.75" customHeight="1">
      <c r="A144" s="391">
        <v>9</v>
      </c>
      <c r="B144" s="392" t="s">
        <v>205</v>
      </c>
      <c r="C144" s="391">
        <v>49549</v>
      </c>
      <c r="D144" s="409">
        <v>47614.887931034486</v>
      </c>
      <c r="E144" s="409">
        <f t="shared" si="10"/>
        <v>-1934.1120689655145</v>
      </c>
      <c r="F144" s="393">
        <f t="shared" si="11"/>
        <v>-0.03903433104533925</v>
      </c>
      <c r="G144" s="410"/>
      <c r="H144" s="411"/>
    </row>
    <row r="145" spans="1:8" ht="12.75" customHeight="1">
      <c r="A145" s="391">
        <v>10</v>
      </c>
      <c r="B145" s="392" t="s">
        <v>206</v>
      </c>
      <c r="C145" s="391">
        <v>67063</v>
      </c>
      <c r="D145" s="409">
        <v>55133.36752136752</v>
      </c>
      <c r="E145" s="409">
        <f t="shared" si="10"/>
        <v>-11929.632478632477</v>
      </c>
      <c r="F145" s="393">
        <f t="shared" si="11"/>
        <v>-0.17788694926610019</v>
      </c>
      <c r="G145" s="410"/>
      <c r="H145" s="411"/>
    </row>
    <row r="146" spans="1:8" ht="12.75" customHeight="1">
      <c r="A146" s="391">
        <v>11</v>
      </c>
      <c r="B146" s="392" t="s">
        <v>207</v>
      </c>
      <c r="C146" s="391">
        <v>50538</v>
      </c>
      <c r="D146" s="409">
        <v>43194.179487179485</v>
      </c>
      <c r="E146" s="409">
        <f t="shared" si="10"/>
        <v>-7343.820512820515</v>
      </c>
      <c r="F146" s="393">
        <f t="shared" si="11"/>
        <v>-0.14531284405438513</v>
      </c>
      <c r="G146" s="410"/>
      <c r="H146" s="411"/>
    </row>
    <row r="147" spans="1:8" ht="12.75" customHeight="1">
      <c r="A147" s="391">
        <v>12</v>
      </c>
      <c r="B147" s="392" t="s">
        <v>208</v>
      </c>
      <c r="C147" s="391">
        <v>115003</v>
      </c>
      <c r="D147" s="409">
        <v>88284.0347826087</v>
      </c>
      <c r="E147" s="409">
        <f t="shared" si="10"/>
        <v>-26718.965217391305</v>
      </c>
      <c r="F147" s="393">
        <f t="shared" si="11"/>
        <v>-0.2323327671225212</v>
      </c>
      <c r="G147" s="410"/>
      <c r="H147" s="411"/>
    </row>
    <row r="148" spans="1:8" ht="12.75" customHeight="1">
      <c r="A148" s="391">
        <v>13</v>
      </c>
      <c r="B148" s="392" t="s">
        <v>209</v>
      </c>
      <c r="C148" s="391">
        <v>68694</v>
      </c>
      <c r="D148" s="409">
        <v>64982.770562770565</v>
      </c>
      <c r="E148" s="409">
        <f t="shared" si="10"/>
        <v>-3711.2294372294346</v>
      </c>
      <c r="F148" s="393">
        <f t="shared" si="11"/>
        <v>-0.05402552533306307</v>
      </c>
      <c r="G148" s="410"/>
      <c r="H148" s="411"/>
    </row>
    <row r="149" spans="1:8" ht="12.75" customHeight="1">
      <c r="A149" s="391">
        <v>14</v>
      </c>
      <c r="B149" s="392" t="s">
        <v>210</v>
      </c>
      <c r="C149" s="391">
        <v>54205</v>
      </c>
      <c r="D149" s="409">
        <v>51628.11255411255</v>
      </c>
      <c r="E149" s="409">
        <f t="shared" si="10"/>
        <v>-2576.887445887449</v>
      </c>
      <c r="F149" s="393">
        <f t="shared" si="11"/>
        <v>-0.047539663239321996</v>
      </c>
      <c r="G149" s="410"/>
      <c r="H149" s="411"/>
    </row>
    <row r="150" spans="1:8" ht="12.75" customHeight="1">
      <c r="A150" s="391">
        <v>15</v>
      </c>
      <c r="B150" s="392" t="s">
        <v>211</v>
      </c>
      <c r="C150" s="391">
        <v>80889</v>
      </c>
      <c r="D150" s="409">
        <v>64277.65800865801</v>
      </c>
      <c r="E150" s="409">
        <f t="shared" si="10"/>
        <v>-16611.341991341993</v>
      </c>
      <c r="F150" s="393">
        <f t="shared" si="11"/>
        <v>-0.20535971505819076</v>
      </c>
      <c r="G150" s="410"/>
      <c r="H150" s="411"/>
    </row>
    <row r="151" spans="1:8" ht="12.75" customHeight="1">
      <c r="A151" s="391">
        <v>16</v>
      </c>
      <c r="B151" s="392" t="s">
        <v>212</v>
      </c>
      <c r="C151" s="391">
        <v>54356</v>
      </c>
      <c r="D151" s="409">
        <v>45653.86026200873</v>
      </c>
      <c r="E151" s="409">
        <f t="shared" si="10"/>
        <v>-8702.139737991267</v>
      </c>
      <c r="F151" s="393">
        <f t="shared" si="11"/>
        <v>-0.1600952928469951</v>
      </c>
      <c r="G151" s="410"/>
      <c r="H151" s="411"/>
    </row>
    <row r="152" spans="1:11" ht="12.75" customHeight="1">
      <c r="A152" s="391">
        <v>17</v>
      </c>
      <c r="B152" s="392" t="s">
        <v>213</v>
      </c>
      <c r="C152" s="391">
        <v>78100</v>
      </c>
      <c r="D152" s="409">
        <v>62694.14102564102</v>
      </c>
      <c r="E152" s="409">
        <f t="shared" si="10"/>
        <v>-15405.858974358976</v>
      </c>
      <c r="F152" s="393">
        <f t="shared" si="11"/>
        <v>-0.1972581174693851</v>
      </c>
      <c r="G152" s="410"/>
      <c r="H152" s="411"/>
      <c r="K152" s="10" t="s">
        <v>12</v>
      </c>
    </row>
    <row r="153" spans="1:8" ht="12.75" customHeight="1">
      <c r="A153" s="391">
        <v>18</v>
      </c>
      <c r="B153" s="392" t="s">
        <v>214</v>
      </c>
      <c r="C153" s="391">
        <v>43537</v>
      </c>
      <c r="D153" s="409">
        <v>34056.88034188034</v>
      </c>
      <c r="E153" s="409">
        <f t="shared" si="10"/>
        <v>-9480.119658119656</v>
      </c>
      <c r="F153" s="393">
        <f t="shared" si="11"/>
        <v>-0.21774857381353002</v>
      </c>
      <c r="G153" s="410"/>
      <c r="H153" s="411"/>
    </row>
    <row r="154" spans="1:8" ht="12.75" customHeight="1">
      <c r="A154" s="391">
        <v>19</v>
      </c>
      <c r="B154" s="392" t="s">
        <v>215</v>
      </c>
      <c r="C154" s="391">
        <v>79900</v>
      </c>
      <c r="D154" s="409">
        <v>67903.65106382979</v>
      </c>
      <c r="E154" s="409">
        <f t="shared" si="10"/>
        <v>-11996.348936170209</v>
      </c>
      <c r="F154" s="393">
        <f t="shared" si="11"/>
        <v>-0.1501420392511916</v>
      </c>
      <c r="G154" s="410"/>
      <c r="H154" s="411"/>
    </row>
    <row r="155" spans="1:9" s="226" customFormat="1" ht="12.75" customHeight="1">
      <c r="A155" s="391">
        <v>20</v>
      </c>
      <c r="B155" s="392" t="s">
        <v>216</v>
      </c>
      <c r="C155" s="391">
        <v>69554</v>
      </c>
      <c r="D155" s="409">
        <v>54782.85531914893</v>
      </c>
      <c r="E155" s="409">
        <f t="shared" si="10"/>
        <v>-14771.144680851066</v>
      </c>
      <c r="F155" s="393">
        <f t="shared" si="11"/>
        <v>-0.21236944936094354</v>
      </c>
      <c r="G155" s="410"/>
      <c r="H155" s="411"/>
      <c r="I155" s="414"/>
    </row>
    <row r="156" spans="1:8" ht="12.75" customHeight="1">
      <c r="A156" s="391">
        <v>21</v>
      </c>
      <c r="B156" s="392" t="s">
        <v>217</v>
      </c>
      <c r="C156" s="391">
        <v>16263</v>
      </c>
      <c r="D156" s="409">
        <v>13679.120689655172</v>
      </c>
      <c r="E156" s="409">
        <f t="shared" si="10"/>
        <v>-2583.879310344828</v>
      </c>
      <c r="F156" s="393">
        <f t="shared" si="11"/>
        <v>-0.15888085287737982</v>
      </c>
      <c r="G156" s="410"/>
      <c r="H156" s="411"/>
    </row>
    <row r="157" spans="1:8" ht="12.75" customHeight="1">
      <c r="A157" s="391">
        <v>22</v>
      </c>
      <c r="B157" s="392" t="s">
        <v>218</v>
      </c>
      <c r="C157" s="391">
        <v>91939</v>
      </c>
      <c r="D157" s="409">
        <v>76450.99576271187</v>
      </c>
      <c r="E157" s="409">
        <f aca="true" t="shared" si="12" ref="E157:E163">D157-C157</f>
        <v>-15488.004237288129</v>
      </c>
      <c r="F157" s="393">
        <f aca="true" t="shared" si="13" ref="F157:F163">E157/C157</f>
        <v>-0.16845956816245694</v>
      </c>
      <c r="G157" s="410"/>
      <c r="H157" s="411"/>
    </row>
    <row r="158" spans="1:8" ht="12.75" customHeight="1">
      <c r="A158" s="391">
        <v>23</v>
      </c>
      <c r="B158" s="392" t="s">
        <v>219</v>
      </c>
      <c r="C158" s="391">
        <v>107156</v>
      </c>
      <c r="D158" s="409">
        <v>85022.76495726495</v>
      </c>
      <c r="E158" s="409">
        <f t="shared" si="12"/>
        <v>-22133.235042735047</v>
      </c>
      <c r="F158" s="393">
        <f t="shared" si="13"/>
        <v>-0.20655152341198857</v>
      </c>
      <c r="G158" s="410"/>
      <c r="H158" s="411"/>
    </row>
    <row r="159" spans="1:8" ht="12.75" customHeight="1">
      <c r="A159" s="391">
        <v>24</v>
      </c>
      <c r="B159" s="392" t="s">
        <v>220</v>
      </c>
      <c r="C159" s="391">
        <v>113248</v>
      </c>
      <c r="D159" s="409">
        <v>101491.90677966102</v>
      </c>
      <c r="E159" s="409">
        <f t="shared" si="12"/>
        <v>-11756.093220338982</v>
      </c>
      <c r="F159" s="393">
        <f t="shared" si="13"/>
        <v>-0.10380839591285482</v>
      </c>
      <c r="G159" s="410"/>
      <c r="H159" s="411" t="s">
        <v>12</v>
      </c>
    </row>
    <row r="160" spans="1:8" ht="12.75" customHeight="1">
      <c r="A160" s="391">
        <v>25</v>
      </c>
      <c r="B160" s="392" t="s">
        <v>221</v>
      </c>
      <c r="C160" s="391">
        <v>24995</v>
      </c>
      <c r="D160" s="409">
        <v>22937.03139013453</v>
      </c>
      <c r="E160" s="409">
        <f t="shared" si="12"/>
        <v>-2057.968609865471</v>
      </c>
      <c r="F160" s="393">
        <f t="shared" si="13"/>
        <v>-0.08233521143690622</v>
      </c>
      <c r="G160" s="410"/>
      <c r="H160" s="411"/>
    </row>
    <row r="161" spans="1:8" ht="12.75" customHeight="1">
      <c r="A161" s="391">
        <v>26</v>
      </c>
      <c r="B161" s="392" t="s">
        <v>222</v>
      </c>
      <c r="C161" s="391">
        <v>65575</v>
      </c>
      <c r="D161" s="409">
        <v>51477.42307692308</v>
      </c>
      <c r="E161" s="409">
        <f t="shared" si="12"/>
        <v>-14097.576923076922</v>
      </c>
      <c r="F161" s="393">
        <f t="shared" si="13"/>
        <v>-0.21498401712660192</v>
      </c>
      <c r="G161" s="410"/>
      <c r="H161" s="411"/>
    </row>
    <row r="162" spans="1:8" ht="12.75" customHeight="1">
      <c r="A162" s="391">
        <v>27</v>
      </c>
      <c r="B162" s="392" t="s">
        <v>223</v>
      </c>
      <c r="C162" s="391">
        <v>61997</v>
      </c>
      <c r="D162" s="409">
        <v>48696.97872340425</v>
      </c>
      <c r="E162" s="409">
        <f t="shared" si="12"/>
        <v>-13300.021276595748</v>
      </c>
      <c r="F162" s="393">
        <f t="shared" si="13"/>
        <v>-0.21452685253473147</v>
      </c>
      <c r="G162" s="410"/>
      <c r="H162" s="411"/>
    </row>
    <row r="163" spans="1:8" ht="12.75" customHeight="1">
      <c r="A163" s="404"/>
      <c r="B163" s="406" t="s">
        <v>27</v>
      </c>
      <c r="C163" s="371">
        <v>1894494</v>
      </c>
      <c r="D163" s="415">
        <v>1578895.4158379543</v>
      </c>
      <c r="E163" s="415">
        <f t="shared" si="12"/>
        <v>-315598.58416204574</v>
      </c>
      <c r="F163" s="407">
        <f t="shared" si="13"/>
        <v>-0.16658727035400783</v>
      </c>
      <c r="G163" s="380"/>
      <c r="H163" s="363" t="s">
        <v>12</v>
      </c>
    </row>
    <row r="164" spans="1:7" ht="12.75" customHeight="1">
      <c r="A164" s="398"/>
      <c r="B164" s="399"/>
      <c r="C164" s="400"/>
      <c r="D164" s="400"/>
      <c r="E164" s="400"/>
      <c r="F164" s="401"/>
      <c r="G164" s="380"/>
    </row>
    <row r="165" spans="1:7" ht="15.75" customHeight="1">
      <c r="A165" s="366" t="s">
        <v>138</v>
      </c>
      <c r="B165" s="366"/>
      <c r="C165" s="366"/>
      <c r="D165" s="366"/>
      <c r="E165" s="366"/>
      <c r="F165" s="366"/>
      <c r="G165" s="380"/>
    </row>
    <row r="166" spans="1:7" ht="94.5" customHeight="1">
      <c r="A166" s="371" t="s">
        <v>20</v>
      </c>
      <c r="B166" s="371" t="s">
        <v>21</v>
      </c>
      <c r="C166" s="371" t="s">
        <v>139</v>
      </c>
      <c r="D166" s="371" t="s">
        <v>99</v>
      </c>
      <c r="E166" s="390" t="s">
        <v>6</v>
      </c>
      <c r="F166" s="371" t="s">
        <v>28</v>
      </c>
      <c r="G166" s="380"/>
    </row>
    <row r="167" spans="1:7" ht="12.75" customHeight="1">
      <c r="A167" s="371">
        <v>1</v>
      </c>
      <c r="B167" s="371">
        <v>2</v>
      </c>
      <c r="C167" s="371">
        <v>3</v>
      </c>
      <c r="D167" s="371">
        <v>4</v>
      </c>
      <c r="E167" s="371" t="s">
        <v>29</v>
      </c>
      <c r="F167" s="371">
        <v>6</v>
      </c>
      <c r="G167" s="380"/>
    </row>
    <row r="168" spans="1:7" ht="12.75" customHeight="1">
      <c r="A168" s="391">
        <v>1</v>
      </c>
      <c r="B168" s="392" t="s">
        <v>197</v>
      </c>
      <c r="C168" s="391">
        <v>35833</v>
      </c>
      <c r="D168" s="409">
        <v>33665.088983050846</v>
      </c>
      <c r="E168" s="409">
        <f>D168-C168</f>
        <v>-2167.911016949154</v>
      </c>
      <c r="F168" s="393">
        <f>E168/C168</f>
        <v>-0.060500405127931076</v>
      </c>
      <c r="G168" s="380"/>
    </row>
    <row r="169" spans="1:7" ht="12.75" customHeight="1">
      <c r="A169" s="391">
        <v>2</v>
      </c>
      <c r="B169" s="392" t="s">
        <v>198</v>
      </c>
      <c r="C169" s="391">
        <v>79514</v>
      </c>
      <c r="D169" s="409">
        <v>66814.96551724138</v>
      </c>
      <c r="E169" s="409">
        <f>D169-C169</f>
        <v>-12699.034482758623</v>
      </c>
      <c r="F169" s="393">
        <f>E169/C169</f>
        <v>-0.15970815809490937</v>
      </c>
      <c r="G169" s="380"/>
    </row>
    <row r="170" spans="1:7" ht="12.75" customHeight="1">
      <c r="A170" s="391">
        <v>3</v>
      </c>
      <c r="B170" s="392" t="s">
        <v>199</v>
      </c>
      <c r="C170" s="391">
        <v>43397</v>
      </c>
      <c r="D170" s="409">
        <v>33850.81856540084</v>
      </c>
      <c r="E170" s="409">
        <f aca="true" t="shared" si="14" ref="E170:E187">D170-C170</f>
        <v>-9546.181434599159</v>
      </c>
      <c r="F170" s="393">
        <f aca="true" t="shared" si="15" ref="F170:F187">E170/C170</f>
        <v>-0.21997330309927318</v>
      </c>
      <c r="G170" s="380"/>
    </row>
    <row r="171" spans="1:7" ht="12.75" customHeight="1">
      <c r="A171" s="391">
        <v>4</v>
      </c>
      <c r="B171" s="392" t="s">
        <v>200</v>
      </c>
      <c r="C171" s="391">
        <v>40884</v>
      </c>
      <c r="D171" s="409">
        <v>32202.740425531916</v>
      </c>
      <c r="E171" s="409">
        <f t="shared" si="14"/>
        <v>-8681.259574468084</v>
      </c>
      <c r="F171" s="393">
        <f t="shared" si="15"/>
        <v>-0.21233880184101564</v>
      </c>
      <c r="G171" s="380"/>
    </row>
    <row r="172" spans="1:7" ht="12.75" customHeight="1">
      <c r="A172" s="391">
        <v>5</v>
      </c>
      <c r="B172" s="392" t="s">
        <v>201</v>
      </c>
      <c r="C172" s="391">
        <v>52253</v>
      </c>
      <c r="D172" s="409">
        <v>41438.268398268396</v>
      </c>
      <c r="E172" s="409">
        <f t="shared" si="14"/>
        <v>-10814.731601731604</v>
      </c>
      <c r="F172" s="393">
        <f t="shared" si="15"/>
        <v>-0.20696862575797761</v>
      </c>
      <c r="G172" s="380"/>
    </row>
    <row r="173" spans="1:9" s="195" customFormat="1" ht="12.75" customHeight="1">
      <c r="A173" s="391">
        <v>6</v>
      </c>
      <c r="B173" s="412" t="s">
        <v>202</v>
      </c>
      <c r="C173" s="391">
        <v>10825</v>
      </c>
      <c r="D173" s="409">
        <v>10626</v>
      </c>
      <c r="E173" s="409">
        <f t="shared" si="14"/>
        <v>-199</v>
      </c>
      <c r="F173" s="393">
        <f t="shared" si="15"/>
        <v>-0.01838337182448037</v>
      </c>
      <c r="G173" s="410"/>
      <c r="H173" s="411"/>
      <c r="I173" s="413"/>
    </row>
    <row r="174" spans="1:7" ht="12.75" customHeight="1">
      <c r="A174" s="391">
        <v>7</v>
      </c>
      <c r="B174" s="392" t="s">
        <v>203</v>
      </c>
      <c r="C174" s="391">
        <v>103053</v>
      </c>
      <c r="D174" s="409">
        <v>80129.36363636363</v>
      </c>
      <c r="E174" s="409">
        <f t="shared" si="14"/>
        <v>-22923.636363636368</v>
      </c>
      <c r="F174" s="393">
        <f t="shared" si="15"/>
        <v>-0.22244511429687994</v>
      </c>
      <c r="G174" s="380"/>
    </row>
    <row r="175" spans="1:7" ht="12.75" customHeight="1">
      <c r="A175" s="391">
        <v>8</v>
      </c>
      <c r="B175" s="392" t="s">
        <v>204</v>
      </c>
      <c r="C175" s="391">
        <v>11153</v>
      </c>
      <c r="D175" s="409">
        <v>9107.858369098713</v>
      </c>
      <c r="E175" s="409">
        <f t="shared" si="14"/>
        <v>-2045.1416309012875</v>
      </c>
      <c r="F175" s="393">
        <f t="shared" si="15"/>
        <v>-0.18337143646564041</v>
      </c>
      <c r="G175" s="380"/>
    </row>
    <row r="176" spans="1:7" ht="12.75" customHeight="1">
      <c r="A176" s="391">
        <v>9</v>
      </c>
      <c r="B176" s="392" t="s">
        <v>205</v>
      </c>
      <c r="C176" s="391">
        <v>36397</v>
      </c>
      <c r="D176" s="409">
        <v>34701.52155172414</v>
      </c>
      <c r="E176" s="409">
        <f t="shared" si="14"/>
        <v>-1695.4784482758623</v>
      </c>
      <c r="F176" s="393">
        <f t="shared" si="15"/>
        <v>-0.046582917500779246</v>
      </c>
      <c r="G176" s="380"/>
    </row>
    <row r="177" spans="1:7" ht="12.75" customHeight="1">
      <c r="A177" s="391">
        <v>10</v>
      </c>
      <c r="B177" s="392" t="s">
        <v>206</v>
      </c>
      <c r="C177" s="391">
        <v>51038</v>
      </c>
      <c r="D177" s="409">
        <v>41741.68376068376</v>
      </c>
      <c r="E177" s="409">
        <f t="shared" si="14"/>
        <v>-9296.316239316242</v>
      </c>
      <c r="F177" s="393">
        <f t="shared" si="15"/>
        <v>-0.182144994696427</v>
      </c>
      <c r="G177" s="380"/>
    </row>
    <row r="178" spans="1:7" ht="12.75" customHeight="1">
      <c r="A178" s="391">
        <v>11</v>
      </c>
      <c r="B178" s="392" t="s">
        <v>207</v>
      </c>
      <c r="C178" s="391">
        <v>31858</v>
      </c>
      <c r="D178" s="409">
        <v>26453.38888888889</v>
      </c>
      <c r="E178" s="409">
        <f t="shared" si="14"/>
        <v>-5404.6111111111095</v>
      </c>
      <c r="F178" s="393">
        <f t="shared" si="15"/>
        <v>-0.1696469053647784</v>
      </c>
      <c r="G178" s="380"/>
    </row>
    <row r="179" spans="1:7" ht="12.75" customHeight="1">
      <c r="A179" s="391">
        <v>12</v>
      </c>
      <c r="B179" s="392" t="s">
        <v>208</v>
      </c>
      <c r="C179" s="391">
        <v>77333</v>
      </c>
      <c r="D179" s="409">
        <v>58449.556521739134</v>
      </c>
      <c r="E179" s="409">
        <f t="shared" si="14"/>
        <v>-18883.443478260866</v>
      </c>
      <c r="F179" s="393">
        <f t="shared" si="15"/>
        <v>-0.2441835112857495</v>
      </c>
      <c r="G179" s="380"/>
    </row>
    <row r="180" spans="1:7" ht="12.75" customHeight="1">
      <c r="A180" s="391">
        <v>13</v>
      </c>
      <c r="B180" s="392" t="s">
        <v>209</v>
      </c>
      <c r="C180" s="391">
        <v>41200</v>
      </c>
      <c r="D180" s="409">
        <v>37284.207792207795</v>
      </c>
      <c r="E180" s="409">
        <f t="shared" si="14"/>
        <v>-3915.792207792205</v>
      </c>
      <c r="F180" s="393">
        <f t="shared" si="15"/>
        <v>-0.09504350018913119</v>
      </c>
      <c r="G180" s="380"/>
    </row>
    <row r="181" spans="1:7" ht="12.75" customHeight="1">
      <c r="A181" s="391">
        <v>14</v>
      </c>
      <c r="B181" s="392" t="s">
        <v>210</v>
      </c>
      <c r="C181" s="391">
        <v>37243</v>
      </c>
      <c r="D181" s="409">
        <v>34425.81385281385</v>
      </c>
      <c r="E181" s="409">
        <f t="shared" si="14"/>
        <v>-2817.1861471861484</v>
      </c>
      <c r="F181" s="393">
        <f t="shared" si="15"/>
        <v>-0.0756433731757954</v>
      </c>
      <c r="G181" s="380"/>
    </row>
    <row r="182" spans="1:7" ht="12.75" customHeight="1">
      <c r="A182" s="391">
        <v>15</v>
      </c>
      <c r="B182" s="392" t="s">
        <v>211</v>
      </c>
      <c r="C182" s="391">
        <v>51843</v>
      </c>
      <c r="D182" s="409">
        <v>40843.82251082251</v>
      </c>
      <c r="E182" s="409">
        <f t="shared" si="14"/>
        <v>-10999.177489177491</v>
      </c>
      <c r="F182" s="393">
        <f t="shared" si="15"/>
        <v>-0.21216321372562336</v>
      </c>
      <c r="G182" s="380"/>
    </row>
    <row r="183" spans="1:7" ht="12.75" customHeight="1">
      <c r="A183" s="391">
        <v>16</v>
      </c>
      <c r="B183" s="392" t="s">
        <v>212</v>
      </c>
      <c r="C183" s="391">
        <v>34698</v>
      </c>
      <c r="D183" s="409">
        <v>29969.689956331877</v>
      </c>
      <c r="E183" s="409">
        <f t="shared" si="14"/>
        <v>-4728.310043668123</v>
      </c>
      <c r="F183" s="393">
        <f t="shared" si="15"/>
        <v>-0.1362703914827403</v>
      </c>
      <c r="G183" s="380"/>
    </row>
    <row r="184" spans="1:7" ht="12.75" customHeight="1">
      <c r="A184" s="391">
        <v>17</v>
      </c>
      <c r="B184" s="392" t="s">
        <v>213</v>
      </c>
      <c r="C184" s="391">
        <v>52869</v>
      </c>
      <c r="D184" s="409">
        <v>39868.49572649573</v>
      </c>
      <c r="E184" s="409">
        <f t="shared" si="14"/>
        <v>-13000.504273504273</v>
      </c>
      <c r="F184" s="393">
        <f t="shared" si="15"/>
        <v>-0.24590032483126734</v>
      </c>
      <c r="G184" s="380"/>
    </row>
    <row r="185" spans="1:7" ht="12.75" customHeight="1">
      <c r="A185" s="391">
        <v>18</v>
      </c>
      <c r="B185" s="392" t="s">
        <v>214</v>
      </c>
      <c r="C185" s="391">
        <v>30113</v>
      </c>
      <c r="D185" s="409">
        <v>21417.726495726496</v>
      </c>
      <c r="E185" s="409">
        <f t="shared" si="14"/>
        <v>-8695.273504273504</v>
      </c>
      <c r="F185" s="393">
        <f t="shared" si="15"/>
        <v>-0.2887548070359481</v>
      </c>
      <c r="G185" s="380"/>
    </row>
    <row r="186" spans="1:7" ht="12.75" customHeight="1">
      <c r="A186" s="391">
        <v>19</v>
      </c>
      <c r="B186" s="392" t="s">
        <v>215</v>
      </c>
      <c r="C186" s="391">
        <v>56947</v>
      </c>
      <c r="D186" s="409">
        <v>45869.92765957447</v>
      </c>
      <c r="E186" s="409">
        <f t="shared" si="14"/>
        <v>-11077.072340425533</v>
      </c>
      <c r="F186" s="393">
        <f t="shared" si="15"/>
        <v>-0.19451546772306766</v>
      </c>
      <c r="G186" s="380"/>
    </row>
    <row r="187" spans="1:7" ht="12.75" customHeight="1">
      <c r="A187" s="391">
        <v>20</v>
      </c>
      <c r="B187" s="392" t="s">
        <v>216</v>
      </c>
      <c r="C187" s="391">
        <v>40814</v>
      </c>
      <c r="D187" s="409">
        <v>31273.608510638296</v>
      </c>
      <c r="E187" s="409">
        <f t="shared" si="14"/>
        <v>-9540.391489361704</v>
      </c>
      <c r="F187" s="393">
        <f t="shared" si="15"/>
        <v>-0.23375291540553986</v>
      </c>
      <c r="G187" s="380"/>
    </row>
    <row r="188" spans="1:7" ht="12.75" customHeight="1">
      <c r="A188" s="391">
        <v>21</v>
      </c>
      <c r="B188" s="392" t="s">
        <v>217</v>
      </c>
      <c r="C188" s="391">
        <v>7403</v>
      </c>
      <c r="D188" s="409">
        <v>6312.633620689655</v>
      </c>
      <c r="E188" s="409">
        <f aca="true" t="shared" si="16" ref="E188:E195">D188-C188</f>
        <v>-1090.366379310345</v>
      </c>
      <c r="F188" s="393">
        <f aca="true" t="shared" si="17" ref="F188:F195">E188/C188</f>
        <v>-0.14728709702962922</v>
      </c>
      <c r="G188" s="380"/>
    </row>
    <row r="189" spans="1:7" ht="12.75" customHeight="1">
      <c r="A189" s="391">
        <v>22</v>
      </c>
      <c r="B189" s="392" t="s">
        <v>218</v>
      </c>
      <c r="C189" s="391">
        <v>65146</v>
      </c>
      <c r="D189" s="409">
        <v>51459.8813559322</v>
      </c>
      <c r="E189" s="409">
        <f t="shared" si="16"/>
        <v>-13686.1186440678</v>
      </c>
      <c r="F189" s="393">
        <f t="shared" si="17"/>
        <v>-0.21008379093218002</v>
      </c>
      <c r="G189" s="380"/>
    </row>
    <row r="190" spans="1:8" ht="12.75" customHeight="1">
      <c r="A190" s="391">
        <v>23</v>
      </c>
      <c r="B190" s="392" t="s">
        <v>219</v>
      </c>
      <c r="C190" s="391">
        <v>77750</v>
      </c>
      <c r="D190" s="409">
        <v>63037.76495726496</v>
      </c>
      <c r="E190" s="409">
        <f t="shared" si="16"/>
        <v>-14712.23504273504</v>
      </c>
      <c r="F190" s="393">
        <f t="shared" si="17"/>
        <v>-0.1892248880094539</v>
      </c>
      <c r="G190" s="380" t="s">
        <v>12</v>
      </c>
      <c r="H190" s="363" t="s">
        <v>12</v>
      </c>
    </row>
    <row r="191" spans="1:8" ht="12.75" customHeight="1">
      <c r="A191" s="391">
        <v>24</v>
      </c>
      <c r="B191" s="392" t="s">
        <v>220</v>
      </c>
      <c r="C191" s="391">
        <v>78081</v>
      </c>
      <c r="D191" s="409">
        <v>68683.11440677966</v>
      </c>
      <c r="E191" s="409">
        <f t="shared" si="16"/>
        <v>-9397.885593220344</v>
      </c>
      <c r="F191" s="393">
        <f t="shared" si="17"/>
        <v>-0.12036072275227448</v>
      </c>
      <c r="G191" s="380"/>
      <c r="H191" s="363" t="s">
        <v>12</v>
      </c>
    </row>
    <row r="192" spans="1:7" ht="12.75" customHeight="1">
      <c r="A192" s="391">
        <v>25</v>
      </c>
      <c r="B192" s="392" t="s">
        <v>221</v>
      </c>
      <c r="C192" s="391">
        <v>9219</v>
      </c>
      <c r="D192" s="409">
        <v>8519.609865470851</v>
      </c>
      <c r="E192" s="409">
        <f t="shared" si="16"/>
        <v>-699.3901345291488</v>
      </c>
      <c r="F192" s="393">
        <f t="shared" si="17"/>
        <v>-0.07586399116272359</v>
      </c>
      <c r="G192" s="380"/>
    </row>
    <row r="193" spans="1:7" ht="12.75" customHeight="1">
      <c r="A193" s="391">
        <v>26</v>
      </c>
      <c r="B193" s="392" t="s">
        <v>222</v>
      </c>
      <c r="C193" s="391">
        <v>39931</v>
      </c>
      <c r="D193" s="409">
        <v>30729.97435897436</v>
      </c>
      <c r="E193" s="409">
        <f t="shared" si="16"/>
        <v>-9201.02564102564</v>
      </c>
      <c r="F193" s="393">
        <f t="shared" si="17"/>
        <v>-0.2304231209092094</v>
      </c>
      <c r="G193" s="380"/>
    </row>
    <row r="194" spans="1:8" ht="12.75" customHeight="1">
      <c r="A194" s="391">
        <v>27</v>
      </c>
      <c r="B194" s="392" t="s">
        <v>223</v>
      </c>
      <c r="C194" s="404">
        <v>38991</v>
      </c>
      <c r="D194" s="416">
        <v>29372.782978723404</v>
      </c>
      <c r="E194" s="416">
        <f t="shared" si="16"/>
        <v>-9618.217021276596</v>
      </c>
      <c r="F194" s="405">
        <f t="shared" si="17"/>
        <v>-0.24667787492694715</v>
      </c>
      <c r="G194" s="380"/>
      <c r="H194" s="363" t="s">
        <v>12</v>
      </c>
    </row>
    <row r="195" spans="1:7" ht="12.75" customHeight="1">
      <c r="A195" s="404"/>
      <c r="B195" s="406" t="s">
        <v>27</v>
      </c>
      <c r="C195" s="371">
        <v>1235786</v>
      </c>
      <c r="D195" s="415">
        <v>1008250.3086664377</v>
      </c>
      <c r="E195" s="415">
        <f t="shared" si="16"/>
        <v>-227535.69133356225</v>
      </c>
      <c r="F195" s="407">
        <f t="shared" si="17"/>
        <v>-0.18412224392699242</v>
      </c>
      <c r="G195" s="380"/>
    </row>
    <row r="196" spans="1:10" ht="12.75" customHeight="1">
      <c r="A196" s="402"/>
      <c r="B196" s="369"/>
      <c r="C196" s="417"/>
      <c r="D196" s="418"/>
      <c r="E196" s="419"/>
      <c r="F196" s="401"/>
      <c r="G196" s="380"/>
      <c r="J196" s="10" t="s">
        <v>12</v>
      </c>
    </row>
    <row r="197" spans="1:7" ht="12.75" customHeight="1">
      <c r="A197" s="398"/>
      <c r="B197" s="388"/>
      <c r="C197" s="388"/>
      <c r="D197" s="388"/>
      <c r="E197" s="388"/>
      <c r="G197" s="380"/>
    </row>
    <row r="198" spans="1:7" ht="12.75" customHeight="1">
      <c r="A198" s="366" t="s">
        <v>140</v>
      </c>
      <c r="B198" s="366"/>
      <c r="C198" s="366"/>
      <c r="D198" s="366"/>
      <c r="E198" s="366"/>
      <c r="F198" s="366"/>
      <c r="G198" s="366"/>
    </row>
    <row r="199" spans="1:7" ht="87" customHeight="1">
      <c r="A199" s="371" t="s">
        <v>20</v>
      </c>
      <c r="B199" s="371" t="s">
        <v>21</v>
      </c>
      <c r="C199" s="371" t="s">
        <v>141</v>
      </c>
      <c r="D199" s="371" t="s">
        <v>99</v>
      </c>
      <c r="E199" s="390" t="s">
        <v>6</v>
      </c>
      <c r="F199" s="371" t="s">
        <v>28</v>
      </c>
      <c r="G199" s="380"/>
    </row>
    <row r="200" spans="1:7" ht="12.75" customHeight="1">
      <c r="A200" s="371">
        <v>1</v>
      </c>
      <c r="B200" s="371">
        <v>2</v>
      </c>
      <c r="C200" s="371">
        <v>3</v>
      </c>
      <c r="D200" s="371">
        <v>4</v>
      </c>
      <c r="E200" s="371" t="s">
        <v>29</v>
      </c>
      <c r="F200" s="371">
        <v>6</v>
      </c>
      <c r="G200" s="380"/>
    </row>
    <row r="201" spans="1:12" ht="12.75" customHeight="1">
      <c r="A201" s="404">
        <v>1</v>
      </c>
      <c r="B201" s="420" t="s">
        <v>197</v>
      </c>
      <c r="C201" s="421">
        <v>50270</v>
      </c>
      <c r="D201" s="409">
        <v>47909.898305084746</v>
      </c>
      <c r="E201" s="416">
        <f>D201-C201</f>
        <v>-2360.1016949152545</v>
      </c>
      <c r="F201" s="405">
        <f aca="true" t="shared" si="18" ref="F201:F228">E201/C233</f>
        <v>-0.0630217547842467</v>
      </c>
      <c r="G201" s="380"/>
      <c r="J201" s="314">
        <v>47909.898305084746</v>
      </c>
      <c r="L201" s="127">
        <f>D201-J201</f>
        <v>0</v>
      </c>
    </row>
    <row r="202" spans="1:12" ht="12.75" customHeight="1">
      <c r="A202" s="404">
        <v>2</v>
      </c>
      <c r="B202" s="420" t="s">
        <v>198</v>
      </c>
      <c r="C202" s="421">
        <v>96755</v>
      </c>
      <c r="D202" s="409">
        <v>99961.97844827586</v>
      </c>
      <c r="E202" s="416">
        <f aca="true" t="shared" si="19" ref="E202:E228">D202-C202</f>
        <v>3206.978448275855</v>
      </c>
      <c r="F202" s="405">
        <f t="shared" si="18"/>
        <v>0.04990008166234915</v>
      </c>
      <c r="G202" s="380"/>
      <c r="J202" s="314">
        <v>99961.97844827586</v>
      </c>
      <c r="L202" s="127">
        <f aca="true" t="shared" si="20" ref="L202:L228">D202-J202</f>
        <v>0</v>
      </c>
    </row>
    <row r="203" spans="1:12" ht="12.75" customHeight="1">
      <c r="A203" s="404">
        <v>3</v>
      </c>
      <c r="B203" s="420" t="s">
        <v>199</v>
      </c>
      <c r="C203" s="421">
        <v>70838</v>
      </c>
      <c r="D203" s="409">
        <v>59639.084388185656</v>
      </c>
      <c r="E203" s="416">
        <f t="shared" si="19"/>
        <v>-11198.915611814344</v>
      </c>
      <c r="F203" s="405">
        <f t="shared" si="18"/>
        <v>-0.2790172561928979</v>
      </c>
      <c r="G203" s="380"/>
      <c r="J203" s="314">
        <v>59639.084388185656</v>
      </c>
      <c r="L203" s="127">
        <f t="shared" si="20"/>
        <v>0</v>
      </c>
    </row>
    <row r="204" spans="1:12" ht="12.75" customHeight="1">
      <c r="A204" s="404">
        <v>4</v>
      </c>
      <c r="B204" s="420" t="s">
        <v>200</v>
      </c>
      <c r="C204" s="421">
        <v>67777</v>
      </c>
      <c r="D204" s="409">
        <v>57540.28510638298</v>
      </c>
      <c r="E204" s="416">
        <f t="shared" si="19"/>
        <v>-10236.71489361702</v>
      </c>
      <c r="F204" s="405">
        <f t="shared" si="18"/>
        <v>-0.26811018290817473</v>
      </c>
      <c r="G204" s="380"/>
      <c r="J204" s="314">
        <v>57540.28510638298</v>
      </c>
      <c r="L204" s="127">
        <f t="shared" si="20"/>
        <v>0</v>
      </c>
    </row>
    <row r="205" spans="1:12" ht="12.75" customHeight="1">
      <c r="A205" s="404">
        <v>5</v>
      </c>
      <c r="B205" s="420" t="s">
        <v>201</v>
      </c>
      <c r="C205" s="421">
        <v>66272</v>
      </c>
      <c r="D205" s="409">
        <v>62623.844155844155</v>
      </c>
      <c r="E205" s="416">
        <f t="shared" si="19"/>
        <v>-3648.1558441558445</v>
      </c>
      <c r="F205" s="405">
        <f t="shared" si="18"/>
        <v>-0.08240881529187116</v>
      </c>
      <c r="G205" s="380"/>
      <c r="J205" s="314">
        <v>62623.844155844155</v>
      </c>
      <c r="L205" s="127">
        <f t="shared" si="20"/>
        <v>0</v>
      </c>
    </row>
    <row r="206" spans="1:12" ht="12.75" customHeight="1">
      <c r="A206" s="404">
        <v>6</v>
      </c>
      <c r="B206" s="420" t="s">
        <v>202</v>
      </c>
      <c r="C206" s="421">
        <v>30055</v>
      </c>
      <c r="D206" s="409">
        <v>28445.88888888889</v>
      </c>
      <c r="E206" s="416">
        <f t="shared" si="19"/>
        <v>-1609.1111111111095</v>
      </c>
      <c r="F206" s="405">
        <f t="shared" si="18"/>
        <v>-0.14819590266265514</v>
      </c>
      <c r="G206" s="380"/>
      <c r="J206" s="314">
        <v>28445.88888888889</v>
      </c>
      <c r="L206" s="127">
        <f t="shared" si="20"/>
        <v>0</v>
      </c>
    </row>
    <row r="207" spans="1:12" ht="12.75" customHeight="1">
      <c r="A207" s="404">
        <v>7</v>
      </c>
      <c r="B207" s="420" t="s">
        <v>203</v>
      </c>
      <c r="C207" s="421">
        <v>131722</v>
      </c>
      <c r="D207" s="409">
        <v>120822.09956709956</v>
      </c>
      <c r="E207" s="416">
        <f t="shared" si="19"/>
        <v>-10899.900432900438</v>
      </c>
      <c r="F207" s="405">
        <f t="shared" si="18"/>
        <v>-0.12734123595612457</v>
      </c>
      <c r="G207" s="380"/>
      <c r="J207" s="314">
        <v>120822.09956709956</v>
      </c>
      <c r="L207" s="127">
        <f t="shared" si="20"/>
        <v>0</v>
      </c>
    </row>
    <row r="208" spans="1:12" ht="12.75" customHeight="1">
      <c r="A208" s="404">
        <v>8</v>
      </c>
      <c r="B208" s="420" t="s">
        <v>204</v>
      </c>
      <c r="C208" s="421">
        <v>23658</v>
      </c>
      <c r="D208" s="409">
        <v>21989.716738197425</v>
      </c>
      <c r="E208" s="416">
        <f t="shared" si="19"/>
        <v>-1668.283261802575</v>
      </c>
      <c r="F208" s="405">
        <f t="shared" si="18"/>
        <v>-0.1810006793753472</v>
      </c>
      <c r="G208" s="380"/>
      <c r="J208" s="314">
        <v>21989.716738197425</v>
      </c>
      <c r="L208" s="127">
        <f t="shared" si="20"/>
        <v>0</v>
      </c>
    </row>
    <row r="209" spans="1:12" ht="12.75" customHeight="1">
      <c r="A209" s="404">
        <v>9</v>
      </c>
      <c r="B209" s="420" t="s">
        <v>205</v>
      </c>
      <c r="C209" s="421">
        <v>50085</v>
      </c>
      <c r="D209" s="409">
        <v>47614.887931034486</v>
      </c>
      <c r="E209" s="416">
        <f t="shared" si="19"/>
        <v>-2470.1120689655145</v>
      </c>
      <c r="F209" s="405">
        <f t="shared" si="18"/>
        <v>-0.06461018725551292</v>
      </c>
      <c r="G209" s="380"/>
      <c r="J209" s="314">
        <v>47614.887931034486</v>
      </c>
      <c r="L209" s="127">
        <f t="shared" si="20"/>
        <v>0</v>
      </c>
    </row>
    <row r="210" spans="1:12" ht="12.75" customHeight="1">
      <c r="A210" s="404">
        <v>10</v>
      </c>
      <c r="B210" s="420" t="s">
        <v>206</v>
      </c>
      <c r="C210" s="421">
        <v>59216</v>
      </c>
      <c r="D210" s="409">
        <v>55133.36752136752</v>
      </c>
      <c r="E210" s="416">
        <f t="shared" si="19"/>
        <v>-4082.6324786324767</v>
      </c>
      <c r="F210" s="405">
        <f t="shared" si="18"/>
        <v>-0.09177342261908189</v>
      </c>
      <c r="G210" s="380"/>
      <c r="J210" s="314">
        <v>55133.36752136752</v>
      </c>
      <c r="L210" s="127">
        <f t="shared" si="20"/>
        <v>0</v>
      </c>
    </row>
    <row r="211" spans="1:12" ht="12.75" customHeight="1">
      <c r="A211" s="404">
        <v>11</v>
      </c>
      <c r="B211" s="420" t="s">
        <v>207</v>
      </c>
      <c r="C211" s="421">
        <v>49073</v>
      </c>
      <c r="D211" s="409">
        <v>43194.179487179485</v>
      </c>
      <c r="E211" s="416">
        <f t="shared" si="19"/>
        <v>-5878.820512820515</v>
      </c>
      <c r="F211" s="405">
        <f t="shared" si="18"/>
        <v>-0.1996407278439405</v>
      </c>
      <c r="G211" s="380"/>
      <c r="J211" s="314">
        <v>43194.179487179485</v>
      </c>
      <c r="L211" s="127">
        <f t="shared" si="20"/>
        <v>0</v>
      </c>
    </row>
    <row r="212" spans="1:12" ht="12.75" customHeight="1">
      <c r="A212" s="404">
        <v>12</v>
      </c>
      <c r="B212" s="420" t="s">
        <v>208</v>
      </c>
      <c r="C212" s="421">
        <v>95169</v>
      </c>
      <c r="D212" s="409">
        <v>88284.0347826087</v>
      </c>
      <c r="E212" s="416">
        <f t="shared" si="19"/>
        <v>-6884.9652173913055</v>
      </c>
      <c r="F212" s="405">
        <f t="shared" si="18"/>
        <v>-0.10740640256764696</v>
      </c>
      <c r="G212" s="380"/>
      <c r="J212" s="314">
        <v>88284.0347826087</v>
      </c>
      <c r="L212" s="127">
        <f t="shared" si="20"/>
        <v>0</v>
      </c>
    </row>
    <row r="213" spans="1:12" ht="12.75" customHeight="1">
      <c r="A213" s="404">
        <v>13</v>
      </c>
      <c r="B213" s="420" t="s">
        <v>209</v>
      </c>
      <c r="C213" s="421">
        <v>69935</v>
      </c>
      <c r="D213" s="409">
        <v>64982.770562770565</v>
      </c>
      <c r="E213" s="416">
        <f t="shared" si="19"/>
        <v>-4952.229437229435</v>
      </c>
      <c r="F213" s="405">
        <f t="shared" si="18"/>
        <v>-0.12020557884434765</v>
      </c>
      <c r="G213" s="380"/>
      <c r="J213" s="314">
        <v>64982.770562770565</v>
      </c>
      <c r="L213" s="127">
        <f t="shared" si="20"/>
        <v>0</v>
      </c>
    </row>
    <row r="214" spans="1:12" ht="12.75" customHeight="1">
      <c r="A214" s="404">
        <v>14</v>
      </c>
      <c r="B214" s="420" t="s">
        <v>210</v>
      </c>
      <c r="C214" s="421">
        <v>55419</v>
      </c>
      <c r="D214" s="409">
        <v>51628.11255411255</v>
      </c>
      <c r="E214" s="416">
        <f t="shared" si="19"/>
        <v>-3790.887445887449</v>
      </c>
      <c r="F214" s="405">
        <f t="shared" si="18"/>
        <v>-0.09687931116502553</v>
      </c>
      <c r="G214" s="380"/>
      <c r="J214" s="314">
        <v>51628.11255411255</v>
      </c>
      <c r="L214" s="127">
        <f t="shared" si="20"/>
        <v>0</v>
      </c>
    </row>
    <row r="215" spans="1:12" ht="12.75" customHeight="1">
      <c r="A215" s="404">
        <v>15</v>
      </c>
      <c r="B215" s="420" t="s">
        <v>211</v>
      </c>
      <c r="C215" s="421">
        <v>71673</v>
      </c>
      <c r="D215" s="409">
        <v>64277.65800865801</v>
      </c>
      <c r="E215" s="416">
        <f t="shared" si="19"/>
        <v>-7395.341991341993</v>
      </c>
      <c r="F215" s="405">
        <f t="shared" si="18"/>
        <v>-0.16110803196614584</v>
      </c>
      <c r="G215" s="380"/>
      <c r="J215" s="314">
        <v>64277.65800865801</v>
      </c>
      <c r="L215" s="127">
        <f t="shared" si="20"/>
        <v>0</v>
      </c>
    </row>
    <row r="216" spans="1:12" ht="12.75" customHeight="1">
      <c r="A216" s="404">
        <v>16</v>
      </c>
      <c r="B216" s="420" t="s">
        <v>212</v>
      </c>
      <c r="C216" s="421">
        <v>55009</v>
      </c>
      <c r="D216" s="409">
        <v>45653.86026200873</v>
      </c>
      <c r="E216" s="416">
        <f t="shared" si="19"/>
        <v>-9355.139737991267</v>
      </c>
      <c r="F216" s="405">
        <f t="shared" si="18"/>
        <v>-0.2637107748552859</v>
      </c>
      <c r="G216" s="380"/>
      <c r="J216" s="314">
        <v>45653.86026200873</v>
      </c>
      <c r="L216" s="127">
        <f t="shared" si="20"/>
        <v>0</v>
      </c>
    </row>
    <row r="217" spans="1:12" ht="12.75" customHeight="1">
      <c r="A217" s="404">
        <v>17</v>
      </c>
      <c r="B217" s="420" t="s">
        <v>213</v>
      </c>
      <c r="C217" s="421">
        <v>76754</v>
      </c>
      <c r="D217" s="409">
        <v>62694.14102564102</v>
      </c>
      <c r="E217" s="416">
        <f t="shared" si="19"/>
        <v>-14059.858974358976</v>
      </c>
      <c r="F217" s="405">
        <f t="shared" si="18"/>
        <v>-0.2864098385487671</v>
      </c>
      <c r="G217" s="380"/>
      <c r="J217" s="314">
        <v>62694.14102564102</v>
      </c>
      <c r="L217" s="127">
        <f t="shared" si="20"/>
        <v>0</v>
      </c>
    </row>
    <row r="218" spans="1:12" ht="12.75" customHeight="1">
      <c r="A218" s="404">
        <v>18</v>
      </c>
      <c r="B218" s="420" t="s">
        <v>214</v>
      </c>
      <c r="C218" s="421">
        <v>39060</v>
      </c>
      <c r="D218" s="409">
        <v>34056.88034188034</v>
      </c>
      <c r="E218" s="416">
        <f t="shared" si="19"/>
        <v>-5003.119658119656</v>
      </c>
      <c r="F218" s="405">
        <f t="shared" si="18"/>
        <v>-0.19640102293003284</v>
      </c>
      <c r="G218" s="380"/>
      <c r="J218" s="314">
        <v>34056.88034188034</v>
      </c>
      <c r="L218" s="127">
        <f t="shared" si="20"/>
        <v>0</v>
      </c>
    </row>
    <row r="219" spans="1:12" ht="12.75" customHeight="1">
      <c r="A219" s="404">
        <v>19</v>
      </c>
      <c r="B219" s="420" t="s">
        <v>215</v>
      </c>
      <c r="C219" s="421">
        <v>78393</v>
      </c>
      <c r="D219" s="409">
        <v>67903.65106382979</v>
      </c>
      <c r="E219" s="416">
        <f t="shared" si="19"/>
        <v>-10489.348936170209</v>
      </c>
      <c r="F219" s="405">
        <f t="shared" si="18"/>
        <v>-0.19879368778868964</v>
      </c>
      <c r="G219" s="380"/>
      <c r="J219" s="314">
        <v>67903.65106382979</v>
      </c>
      <c r="L219" s="127">
        <f t="shared" si="20"/>
        <v>0</v>
      </c>
    </row>
    <row r="220" spans="1:12" ht="12.75" customHeight="1">
      <c r="A220" s="404">
        <v>20</v>
      </c>
      <c r="B220" s="420" t="s">
        <v>216</v>
      </c>
      <c r="C220" s="421">
        <v>60860</v>
      </c>
      <c r="D220" s="409">
        <v>54782.85531914893</v>
      </c>
      <c r="E220" s="416">
        <f t="shared" si="19"/>
        <v>-6077.144680851066</v>
      </c>
      <c r="F220" s="405">
        <f t="shared" si="18"/>
        <v>-0.17567556097623988</v>
      </c>
      <c r="G220" s="380"/>
      <c r="J220" s="314">
        <v>54782.85531914893</v>
      </c>
      <c r="L220" s="127">
        <f t="shared" si="20"/>
        <v>0</v>
      </c>
    </row>
    <row r="221" spans="1:12" ht="12.75" customHeight="1">
      <c r="A221" s="404">
        <v>21</v>
      </c>
      <c r="B221" s="420" t="s">
        <v>217</v>
      </c>
      <c r="C221" s="421">
        <v>16386</v>
      </c>
      <c r="D221" s="409">
        <v>13679.120689655172</v>
      </c>
      <c r="E221" s="416">
        <f t="shared" si="19"/>
        <v>-2706.879310344828</v>
      </c>
      <c r="F221" s="405">
        <f t="shared" si="18"/>
        <v>-0.388751875677844</v>
      </c>
      <c r="G221" s="380"/>
      <c r="J221" s="314">
        <v>13679.120689655172</v>
      </c>
      <c r="L221" s="127">
        <f t="shared" si="20"/>
        <v>0</v>
      </c>
    </row>
    <row r="222" spans="1:12" ht="12.75" customHeight="1">
      <c r="A222" s="404">
        <v>22</v>
      </c>
      <c r="B222" s="420" t="s">
        <v>218</v>
      </c>
      <c r="C222" s="421">
        <v>88200</v>
      </c>
      <c r="D222" s="409">
        <v>76450.99576271187</v>
      </c>
      <c r="E222" s="416">
        <f t="shared" si="19"/>
        <v>-11749.004237288129</v>
      </c>
      <c r="F222" s="405">
        <f t="shared" si="18"/>
        <v>-0.19720373690436283</v>
      </c>
      <c r="G222" s="380"/>
      <c r="J222" s="314">
        <v>76450.99576271187</v>
      </c>
      <c r="L222" s="127">
        <f t="shared" si="20"/>
        <v>0</v>
      </c>
    </row>
    <row r="223" spans="1:12" ht="12.75" customHeight="1">
      <c r="A223" s="404">
        <v>23</v>
      </c>
      <c r="B223" s="420" t="s">
        <v>219</v>
      </c>
      <c r="C223" s="421">
        <v>97417</v>
      </c>
      <c r="D223" s="409">
        <v>85022.76495726495</v>
      </c>
      <c r="E223" s="416">
        <f t="shared" si="19"/>
        <v>-12394.235042735047</v>
      </c>
      <c r="F223" s="405">
        <f t="shared" si="18"/>
        <v>-0.18402997880792657</v>
      </c>
      <c r="G223" s="380"/>
      <c r="J223" s="314">
        <v>85022.76495726495</v>
      </c>
      <c r="L223" s="127">
        <f t="shared" si="20"/>
        <v>0</v>
      </c>
    </row>
    <row r="224" spans="1:12" ht="12.75" customHeight="1">
      <c r="A224" s="404">
        <v>24</v>
      </c>
      <c r="B224" s="420" t="s">
        <v>220</v>
      </c>
      <c r="C224" s="421">
        <v>113613</v>
      </c>
      <c r="D224" s="409">
        <v>101491.90677966102</v>
      </c>
      <c r="E224" s="416">
        <f t="shared" si="19"/>
        <v>-12121.093220338982</v>
      </c>
      <c r="F224" s="405">
        <f t="shared" si="18"/>
        <v>-0.15940626810372285</v>
      </c>
      <c r="G224" s="380"/>
      <c r="J224" s="314">
        <v>101491.90677966102</v>
      </c>
      <c r="L224" s="127">
        <f t="shared" si="20"/>
        <v>0</v>
      </c>
    </row>
    <row r="225" spans="1:12" s="195" customFormat="1" ht="12.75" customHeight="1">
      <c r="A225" s="391">
        <v>25</v>
      </c>
      <c r="B225" s="422" t="s">
        <v>221</v>
      </c>
      <c r="C225" s="423">
        <v>24076</v>
      </c>
      <c r="D225" s="409">
        <v>22937.03139013453</v>
      </c>
      <c r="E225" s="416">
        <f t="shared" si="19"/>
        <v>-1138.968609865471</v>
      </c>
      <c r="F225" s="393">
        <f t="shared" si="18"/>
        <v>-0.13501287456916441</v>
      </c>
      <c r="G225" s="410"/>
      <c r="H225" s="411"/>
      <c r="I225" s="413"/>
      <c r="J225" s="314">
        <v>22937.03139013453</v>
      </c>
      <c r="L225" s="252">
        <f t="shared" si="20"/>
        <v>0</v>
      </c>
    </row>
    <row r="226" spans="1:12" ht="12.75" customHeight="1">
      <c r="A226" s="404">
        <v>26</v>
      </c>
      <c r="B226" s="420" t="s">
        <v>222</v>
      </c>
      <c r="C226" s="421">
        <v>58139</v>
      </c>
      <c r="D226" s="409">
        <v>51477.42307692308</v>
      </c>
      <c r="E226" s="416">
        <f t="shared" si="19"/>
        <v>-6661.576923076922</v>
      </c>
      <c r="F226" s="405">
        <f t="shared" si="18"/>
        <v>-0.21226705296105924</v>
      </c>
      <c r="G226" s="380"/>
      <c r="J226" s="314">
        <v>51477.42307692308</v>
      </c>
      <c r="L226" s="127">
        <f t="shared" si="20"/>
        <v>0</v>
      </c>
    </row>
    <row r="227" spans="1:12" ht="12.75" customHeight="1">
      <c r="A227" s="404">
        <v>27</v>
      </c>
      <c r="B227" s="420" t="s">
        <v>223</v>
      </c>
      <c r="C227" s="421">
        <v>54176</v>
      </c>
      <c r="D227" s="409">
        <v>48696.97872340425</v>
      </c>
      <c r="E227" s="416">
        <f t="shared" si="19"/>
        <v>-5479.021276595748</v>
      </c>
      <c r="F227" s="405">
        <f t="shared" si="18"/>
        <v>-0.1745856443487158</v>
      </c>
      <c r="G227" s="380"/>
      <c r="J227" s="314">
        <v>48696.97872340425</v>
      </c>
      <c r="L227" s="127">
        <f t="shared" si="20"/>
        <v>0</v>
      </c>
    </row>
    <row r="228" spans="1:12" ht="12.75" customHeight="1">
      <c r="A228" s="404"/>
      <c r="B228" s="424" t="s">
        <v>27</v>
      </c>
      <c r="C228" s="370">
        <v>1750000</v>
      </c>
      <c r="D228" s="425">
        <v>1578895.4158379543</v>
      </c>
      <c r="E228" s="415">
        <f t="shared" si="19"/>
        <v>-171104.58416204574</v>
      </c>
      <c r="F228" s="407">
        <f t="shared" si="18"/>
        <v>-0.154009526698511</v>
      </c>
      <c r="G228" s="380"/>
      <c r="J228" s="314">
        <v>1578895.4158379543</v>
      </c>
      <c r="L228" s="127">
        <f t="shared" si="20"/>
        <v>0</v>
      </c>
    </row>
    <row r="229" spans="1:7" ht="12.75" customHeight="1">
      <c r="A229" s="398"/>
      <c r="B229" s="399"/>
      <c r="C229" s="400"/>
      <c r="D229" s="400"/>
      <c r="E229" s="400"/>
      <c r="F229" s="401"/>
      <c r="G229" s="380"/>
    </row>
    <row r="230" spans="1:7" ht="12.75" customHeight="1">
      <c r="A230" s="366" t="s">
        <v>142</v>
      </c>
      <c r="B230" s="366"/>
      <c r="C230" s="366"/>
      <c r="D230" s="366"/>
      <c r="E230" s="366"/>
      <c r="F230" s="366"/>
      <c r="G230" s="380"/>
    </row>
    <row r="231" spans="1:7" ht="87.75" customHeight="1">
      <c r="A231" s="371" t="s">
        <v>20</v>
      </c>
      <c r="B231" s="371" t="s">
        <v>21</v>
      </c>
      <c r="C231" s="371" t="s">
        <v>141</v>
      </c>
      <c r="D231" s="371" t="s">
        <v>99</v>
      </c>
      <c r="E231" s="390" t="s">
        <v>6</v>
      </c>
      <c r="F231" s="371" t="s">
        <v>28</v>
      </c>
      <c r="G231" s="380"/>
    </row>
    <row r="232" spans="1:7" ht="12.75" customHeight="1">
      <c r="A232" s="371">
        <v>1</v>
      </c>
      <c r="B232" s="371">
        <v>2</v>
      </c>
      <c r="C232" s="371">
        <v>3</v>
      </c>
      <c r="D232" s="371">
        <v>4</v>
      </c>
      <c r="E232" s="371" t="s">
        <v>29</v>
      </c>
      <c r="F232" s="371">
        <v>6</v>
      </c>
      <c r="G232" s="380"/>
    </row>
    <row r="233" spans="1:7" ht="12.75" customHeight="1">
      <c r="A233" s="391">
        <v>1</v>
      </c>
      <c r="B233" s="392" t="s">
        <v>197</v>
      </c>
      <c r="C233" s="416">
        <v>37449</v>
      </c>
      <c r="D233" s="409">
        <v>33665.088983050846</v>
      </c>
      <c r="E233" s="409">
        <f>D233-C233</f>
        <v>-3783.911016949154</v>
      </c>
      <c r="F233" s="393">
        <f>E233/C233</f>
        <v>-0.10104171051160656</v>
      </c>
      <c r="G233" s="380"/>
    </row>
    <row r="234" spans="1:7" ht="12.75" customHeight="1">
      <c r="A234" s="391">
        <v>2</v>
      </c>
      <c r="B234" s="392" t="s">
        <v>198</v>
      </c>
      <c r="C234" s="416">
        <v>64268</v>
      </c>
      <c r="D234" s="409">
        <v>66814.96551724138</v>
      </c>
      <c r="E234" s="409">
        <f aca="true" t="shared" si="21" ref="E234:E260">D234-C234</f>
        <v>2546.965517241377</v>
      </c>
      <c r="F234" s="393">
        <f aca="true" t="shared" si="22" ref="F234:F260">E234/C234</f>
        <v>0.03963038397400537</v>
      </c>
      <c r="G234" s="380"/>
    </row>
    <row r="235" spans="1:7" ht="12.75" customHeight="1">
      <c r="A235" s="391">
        <v>3</v>
      </c>
      <c r="B235" s="392" t="s">
        <v>199</v>
      </c>
      <c r="C235" s="416">
        <v>40137</v>
      </c>
      <c r="D235" s="409">
        <v>33850.81856540084</v>
      </c>
      <c r="E235" s="409">
        <f t="shared" si="21"/>
        <v>-6286.181434599159</v>
      </c>
      <c r="F235" s="393">
        <f t="shared" si="22"/>
        <v>-0.15661811880806137</v>
      </c>
      <c r="G235" s="380"/>
    </row>
    <row r="236" spans="1:7" ht="12.75" customHeight="1">
      <c r="A236" s="391">
        <v>4</v>
      </c>
      <c r="B236" s="392" t="s">
        <v>200</v>
      </c>
      <c r="C236" s="416">
        <v>38181</v>
      </c>
      <c r="D236" s="409">
        <v>32202.740425531916</v>
      </c>
      <c r="E236" s="409">
        <f t="shared" si="21"/>
        <v>-5978.259574468084</v>
      </c>
      <c r="F236" s="393">
        <f t="shared" si="22"/>
        <v>-0.15657682026316974</v>
      </c>
      <c r="G236" s="380"/>
    </row>
    <row r="237" spans="1:7" ht="12.75" customHeight="1">
      <c r="A237" s="391">
        <v>5</v>
      </c>
      <c r="B237" s="392" t="s">
        <v>201</v>
      </c>
      <c r="C237" s="416">
        <v>44269</v>
      </c>
      <c r="D237" s="409">
        <v>41438.268398268396</v>
      </c>
      <c r="E237" s="409">
        <f t="shared" si="21"/>
        <v>-2830.7316017316043</v>
      </c>
      <c r="F237" s="393">
        <f t="shared" si="22"/>
        <v>-0.06394387950330037</v>
      </c>
      <c r="G237" s="380"/>
    </row>
    <row r="238" spans="1:7" ht="12.75" customHeight="1">
      <c r="A238" s="391">
        <v>6</v>
      </c>
      <c r="B238" s="392" t="s">
        <v>202</v>
      </c>
      <c r="C238" s="416">
        <v>10858</v>
      </c>
      <c r="D238" s="409">
        <v>10626</v>
      </c>
      <c r="E238" s="409">
        <f t="shared" si="21"/>
        <v>-232</v>
      </c>
      <c r="F238" s="393">
        <f t="shared" si="22"/>
        <v>-0.021366734205194325</v>
      </c>
      <c r="G238" s="380"/>
    </row>
    <row r="239" spans="1:7" ht="12.75" customHeight="1">
      <c r="A239" s="391">
        <v>7</v>
      </c>
      <c r="B239" s="392" t="s">
        <v>203</v>
      </c>
      <c r="C239" s="416">
        <v>85596</v>
      </c>
      <c r="D239" s="409">
        <v>80129.36363636363</v>
      </c>
      <c r="E239" s="409">
        <f t="shared" si="21"/>
        <v>-5466.636363636368</v>
      </c>
      <c r="F239" s="393">
        <f t="shared" si="22"/>
        <v>-0.06386555871344884</v>
      </c>
      <c r="G239" s="380"/>
    </row>
    <row r="240" spans="1:7" ht="12.75" customHeight="1">
      <c r="A240" s="391">
        <v>8</v>
      </c>
      <c r="B240" s="392" t="s">
        <v>204</v>
      </c>
      <c r="C240" s="416">
        <v>9217</v>
      </c>
      <c r="D240" s="409">
        <v>9107.858369098713</v>
      </c>
      <c r="E240" s="409">
        <f t="shared" si="21"/>
        <v>-109.1416309012875</v>
      </c>
      <c r="F240" s="393">
        <f t="shared" si="22"/>
        <v>-0.011841340013159108</v>
      </c>
      <c r="G240" s="380"/>
    </row>
    <row r="241" spans="1:7" ht="12.75" customHeight="1">
      <c r="A241" s="391">
        <v>9</v>
      </c>
      <c r="B241" s="392" t="s">
        <v>205</v>
      </c>
      <c r="C241" s="416">
        <v>38231</v>
      </c>
      <c r="D241" s="409">
        <v>34701.52155172414</v>
      </c>
      <c r="E241" s="409">
        <f t="shared" si="21"/>
        <v>-3529.4784482758623</v>
      </c>
      <c r="F241" s="393">
        <f t="shared" si="22"/>
        <v>-0.0923198045637274</v>
      </c>
      <c r="G241" s="380"/>
    </row>
    <row r="242" spans="1:7" ht="12.75" customHeight="1">
      <c r="A242" s="391">
        <v>10</v>
      </c>
      <c r="B242" s="392" t="s">
        <v>206</v>
      </c>
      <c r="C242" s="416">
        <v>44486</v>
      </c>
      <c r="D242" s="409">
        <v>41741.68376068376</v>
      </c>
      <c r="E242" s="409">
        <f t="shared" si="21"/>
        <v>-2744.316239316242</v>
      </c>
      <c r="F242" s="393">
        <f t="shared" si="22"/>
        <v>-0.06168943576217781</v>
      </c>
      <c r="G242" s="380"/>
    </row>
    <row r="243" spans="1:7" ht="12.75" customHeight="1">
      <c r="A243" s="391">
        <v>11</v>
      </c>
      <c r="B243" s="392" t="s">
        <v>207</v>
      </c>
      <c r="C243" s="416">
        <v>29447</v>
      </c>
      <c r="D243" s="409">
        <v>26453.38888888889</v>
      </c>
      <c r="E243" s="409">
        <f t="shared" si="21"/>
        <v>-2993.6111111111095</v>
      </c>
      <c r="F243" s="393">
        <f t="shared" si="22"/>
        <v>-0.10166098791425644</v>
      </c>
      <c r="G243" s="380"/>
    </row>
    <row r="244" spans="1:7" ht="12.75" customHeight="1">
      <c r="A244" s="391">
        <v>12</v>
      </c>
      <c r="B244" s="392" t="s">
        <v>208</v>
      </c>
      <c r="C244" s="416">
        <v>64102</v>
      </c>
      <c r="D244" s="409">
        <v>58449.556521739134</v>
      </c>
      <c r="E244" s="409">
        <f t="shared" si="21"/>
        <v>-5652.443478260866</v>
      </c>
      <c r="F244" s="393">
        <f t="shared" si="22"/>
        <v>-0.08817889423513878</v>
      </c>
      <c r="G244" s="380"/>
    </row>
    <row r="245" spans="1:7" ht="12.75" customHeight="1">
      <c r="A245" s="391">
        <v>13</v>
      </c>
      <c r="B245" s="392" t="s">
        <v>209</v>
      </c>
      <c r="C245" s="416">
        <v>41198</v>
      </c>
      <c r="D245" s="409">
        <v>37284.207792207795</v>
      </c>
      <c r="E245" s="409">
        <f t="shared" si="21"/>
        <v>-3913.792207792205</v>
      </c>
      <c r="F245" s="393">
        <f t="shared" si="22"/>
        <v>-0.09499956812933164</v>
      </c>
      <c r="G245" s="380"/>
    </row>
    <row r="246" spans="1:7" ht="12.75" customHeight="1">
      <c r="A246" s="391">
        <v>14</v>
      </c>
      <c r="B246" s="392" t="s">
        <v>210</v>
      </c>
      <c r="C246" s="416">
        <v>39130</v>
      </c>
      <c r="D246" s="409">
        <v>34425.81385281385</v>
      </c>
      <c r="E246" s="409">
        <f t="shared" si="21"/>
        <v>-4704.186147186148</v>
      </c>
      <c r="F246" s="393">
        <f t="shared" si="22"/>
        <v>-0.12021942619949268</v>
      </c>
      <c r="G246" s="380"/>
    </row>
    <row r="247" spans="1:7" ht="12.75" customHeight="1">
      <c r="A247" s="391">
        <v>15</v>
      </c>
      <c r="B247" s="392" t="s">
        <v>211</v>
      </c>
      <c r="C247" s="416">
        <v>45903</v>
      </c>
      <c r="D247" s="409">
        <v>40843.82251082251</v>
      </c>
      <c r="E247" s="409">
        <f t="shared" si="21"/>
        <v>-5059.177489177491</v>
      </c>
      <c r="F247" s="393">
        <f t="shared" si="22"/>
        <v>-0.11021452822642291</v>
      </c>
      <c r="G247" s="380"/>
    </row>
    <row r="248" spans="1:7" ht="12.75" customHeight="1">
      <c r="A248" s="391">
        <v>16</v>
      </c>
      <c r="B248" s="392" t="s">
        <v>212</v>
      </c>
      <c r="C248" s="416">
        <v>35475</v>
      </c>
      <c r="D248" s="409">
        <v>29969.689956331877</v>
      </c>
      <c r="E248" s="409">
        <f t="shared" si="21"/>
        <v>-5505.310043668123</v>
      </c>
      <c r="F248" s="393">
        <f t="shared" si="22"/>
        <v>-0.1551884437961416</v>
      </c>
      <c r="G248" s="380"/>
    </row>
    <row r="249" spans="1:7" ht="12.75" customHeight="1">
      <c r="A249" s="391">
        <v>17</v>
      </c>
      <c r="B249" s="392" t="s">
        <v>213</v>
      </c>
      <c r="C249" s="416">
        <v>49090</v>
      </c>
      <c r="D249" s="409">
        <v>39868.49572649573</v>
      </c>
      <c r="E249" s="409">
        <f t="shared" si="21"/>
        <v>-9221.504273504273</v>
      </c>
      <c r="F249" s="393">
        <f t="shared" si="22"/>
        <v>-0.18784893610723719</v>
      </c>
      <c r="G249" s="380"/>
    </row>
    <row r="250" spans="1:7" ht="12.75" customHeight="1">
      <c r="A250" s="391">
        <v>18</v>
      </c>
      <c r="B250" s="392" t="s">
        <v>214</v>
      </c>
      <c r="C250" s="416">
        <v>25474</v>
      </c>
      <c r="D250" s="409">
        <v>21417.726495726496</v>
      </c>
      <c r="E250" s="409">
        <f t="shared" si="21"/>
        <v>-4056.273504273504</v>
      </c>
      <c r="F250" s="393">
        <f t="shared" si="22"/>
        <v>-0.15923190328466294</v>
      </c>
      <c r="G250" s="380"/>
    </row>
    <row r="251" spans="1:7" ht="12.75" customHeight="1">
      <c r="A251" s="391">
        <v>19</v>
      </c>
      <c r="B251" s="392" t="s">
        <v>215</v>
      </c>
      <c r="C251" s="416">
        <v>52765</v>
      </c>
      <c r="D251" s="409">
        <v>45869.92765957447</v>
      </c>
      <c r="E251" s="409">
        <f t="shared" si="21"/>
        <v>-6895.072340425533</v>
      </c>
      <c r="F251" s="393">
        <f t="shared" si="22"/>
        <v>-0.13067511305648694</v>
      </c>
      <c r="G251" s="380"/>
    </row>
    <row r="252" spans="1:8" ht="12.75" customHeight="1">
      <c r="A252" s="391">
        <v>20</v>
      </c>
      <c r="B252" s="392" t="s">
        <v>216</v>
      </c>
      <c r="C252" s="416">
        <v>34593</v>
      </c>
      <c r="D252" s="409">
        <v>31273.608510638296</v>
      </c>
      <c r="E252" s="409">
        <f t="shared" si="21"/>
        <v>-3319.391489361704</v>
      </c>
      <c r="F252" s="393">
        <f t="shared" si="22"/>
        <v>-0.0959555831920245</v>
      </c>
      <c r="G252" s="380"/>
      <c r="H252" s="363" t="s">
        <v>12</v>
      </c>
    </row>
    <row r="253" spans="1:7" ht="12.75" customHeight="1">
      <c r="A253" s="391">
        <v>21</v>
      </c>
      <c r="B253" s="392" t="s">
        <v>217</v>
      </c>
      <c r="C253" s="416">
        <v>6963</v>
      </c>
      <c r="D253" s="409">
        <v>6312.633620689655</v>
      </c>
      <c r="E253" s="409">
        <f t="shared" si="21"/>
        <v>-650.3663793103451</v>
      </c>
      <c r="F253" s="393">
        <f t="shared" si="22"/>
        <v>-0.0934031853095426</v>
      </c>
      <c r="G253" s="380"/>
    </row>
    <row r="254" spans="1:7" ht="12.75" customHeight="1">
      <c r="A254" s="391">
        <v>22</v>
      </c>
      <c r="B254" s="392" t="s">
        <v>218</v>
      </c>
      <c r="C254" s="416">
        <v>59578</v>
      </c>
      <c r="D254" s="409">
        <v>51459.8813559322</v>
      </c>
      <c r="E254" s="409">
        <f t="shared" si="21"/>
        <v>-8118.118644067799</v>
      </c>
      <c r="F254" s="393">
        <f t="shared" si="22"/>
        <v>-0.1362603418051596</v>
      </c>
      <c r="G254" s="380"/>
    </row>
    <row r="255" spans="1:7" ht="12.75" customHeight="1">
      <c r="A255" s="391">
        <v>23</v>
      </c>
      <c r="B255" s="392" t="s">
        <v>219</v>
      </c>
      <c r="C255" s="416">
        <v>67349</v>
      </c>
      <c r="D255" s="409">
        <v>63037.76495726496</v>
      </c>
      <c r="E255" s="409">
        <f t="shared" si="21"/>
        <v>-4311.235042735039</v>
      </c>
      <c r="F255" s="393">
        <f t="shared" si="22"/>
        <v>-0.06401334901386864</v>
      </c>
      <c r="G255" s="380"/>
    </row>
    <row r="256" spans="1:7" ht="12.75" customHeight="1">
      <c r="A256" s="391">
        <v>24</v>
      </c>
      <c r="B256" s="392" t="s">
        <v>220</v>
      </c>
      <c r="C256" s="416">
        <v>76039</v>
      </c>
      <c r="D256" s="409">
        <v>68683.11440677966</v>
      </c>
      <c r="E256" s="409">
        <f t="shared" si="21"/>
        <v>-7355.885593220344</v>
      </c>
      <c r="F256" s="393">
        <f t="shared" si="22"/>
        <v>-0.09673832629598422</v>
      </c>
      <c r="G256" s="380"/>
    </row>
    <row r="257" spans="1:7" ht="12.75" customHeight="1">
      <c r="A257" s="391">
        <v>25</v>
      </c>
      <c r="B257" s="392" t="s">
        <v>221</v>
      </c>
      <c r="C257" s="416">
        <v>8436</v>
      </c>
      <c r="D257" s="409">
        <v>8519.609865470851</v>
      </c>
      <c r="E257" s="409">
        <f t="shared" si="21"/>
        <v>83.60986547085122</v>
      </c>
      <c r="F257" s="393">
        <f t="shared" si="22"/>
        <v>0.009911079358801709</v>
      </c>
      <c r="G257" s="380"/>
    </row>
    <row r="258" spans="1:7" ht="12.75" customHeight="1">
      <c r="A258" s="391">
        <v>26</v>
      </c>
      <c r="B258" s="392" t="s">
        <v>222</v>
      </c>
      <c r="C258" s="416">
        <v>31383</v>
      </c>
      <c r="D258" s="409">
        <v>30729.97435897436</v>
      </c>
      <c r="E258" s="409">
        <f t="shared" si="21"/>
        <v>-653.0256410256407</v>
      </c>
      <c r="F258" s="393">
        <f t="shared" si="22"/>
        <v>-0.020808260555894614</v>
      </c>
      <c r="G258" s="380" t="s">
        <v>12</v>
      </c>
    </row>
    <row r="259" spans="1:7" ht="12.75" customHeight="1">
      <c r="A259" s="391">
        <v>27</v>
      </c>
      <c r="B259" s="392" t="s">
        <v>223</v>
      </c>
      <c r="C259" s="416">
        <v>31383</v>
      </c>
      <c r="D259" s="409">
        <v>29372.782978723404</v>
      </c>
      <c r="E259" s="409">
        <f t="shared" si="21"/>
        <v>-2010.217021276596</v>
      </c>
      <c r="F259" s="393">
        <f t="shared" si="22"/>
        <v>-0.0640543294546919</v>
      </c>
      <c r="G259" s="380" t="s">
        <v>12</v>
      </c>
    </row>
    <row r="260" spans="1:7" ht="12.75" customHeight="1">
      <c r="A260" s="404"/>
      <c r="B260" s="406" t="s">
        <v>27</v>
      </c>
      <c r="C260" s="415">
        <v>1111000</v>
      </c>
      <c r="D260" s="415">
        <v>1008250.3086664377</v>
      </c>
      <c r="E260" s="425">
        <f t="shared" si="21"/>
        <v>-102749.69133356225</v>
      </c>
      <c r="F260" s="397">
        <f t="shared" si="22"/>
        <v>-0.09248397059726575</v>
      </c>
      <c r="G260" s="380"/>
    </row>
    <row r="261" spans="1:7" ht="12.75" customHeight="1">
      <c r="A261" s="402"/>
      <c r="B261" s="369"/>
      <c r="C261" s="426"/>
      <c r="D261" s="427"/>
      <c r="E261" s="427"/>
      <c r="F261" s="428"/>
      <c r="G261" s="380"/>
    </row>
    <row r="262" spans="1:12" ht="34.5" customHeight="1">
      <c r="A262" s="608" t="s">
        <v>143</v>
      </c>
      <c r="B262" s="608"/>
      <c r="C262" s="608"/>
      <c r="D262" s="608"/>
      <c r="E262" s="608"/>
      <c r="F262" s="608"/>
      <c r="G262" s="608"/>
      <c r="H262" s="608"/>
      <c r="I262" s="608"/>
      <c r="J262" s="607"/>
      <c r="K262" s="607"/>
      <c r="L262" s="607"/>
    </row>
    <row r="263" spans="1:6" ht="75" customHeight="1">
      <c r="A263" s="404" t="s">
        <v>30</v>
      </c>
      <c r="B263" s="404" t="s">
        <v>31</v>
      </c>
      <c r="C263" s="431" t="s">
        <v>144</v>
      </c>
      <c r="D263" s="431" t="s">
        <v>145</v>
      </c>
      <c r="E263" s="404" t="s">
        <v>32</v>
      </c>
      <c r="F263" s="432"/>
    </row>
    <row r="264" spans="1:6" ht="13.5" customHeight="1">
      <c r="A264" s="404">
        <v>1</v>
      </c>
      <c r="B264" s="404">
        <v>2</v>
      </c>
      <c r="C264" s="431">
        <v>3</v>
      </c>
      <c r="D264" s="431">
        <v>4</v>
      </c>
      <c r="E264" s="404">
        <v>5</v>
      </c>
      <c r="F264" s="432"/>
    </row>
    <row r="265" spans="1:12" ht="12.75" customHeight="1">
      <c r="A265" s="404">
        <v>1</v>
      </c>
      <c r="B265" s="392" t="s">
        <v>197</v>
      </c>
      <c r="C265" s="433">
        <v>21052560</v>
      </c>
      <c r="D265" s="433">
        <v>19251697</v>
      </c>
      <c r="E265" s="393">
        <f aca="true" t="shared" si="23" ref="E265:E292">D265/C265</f>
        <v>0.9144587166596366</v>
      </c>
      <c r="F265" s="426"/>
      <c r="G265" s="380"/>
      <c r="J265" s="315">
        <v>19251697</v>
      </c>
      <c r="L265" s="127">
        <f>D265-J265</f>
        <v>0</v>
      </c>
    </row>
    <row r="266" spans="1:12" ht="12.75" customHeight="1">
      <c r="A266" s="404">
        <v>2</v>
      </c>
      <c r="B266" s="392" t="s">
        <v>198</v>
      </c>
      <c r="C266" s="433">
        <v>38645520</v>
      </c>
      <c r="D266" s="433">
        <v>38692251</v>
      </c>
      <c r="E266" s="393">
        <f t="shared" si="23"/>
        <v>1.0012092216639858</v>
      </c>
      <c r="F266" s="426"/>
      <c r="G266" s="380"/>
      <c r="J266" s="315">
        <v>38692251</v>
      </c>
      <c r="L266" s="127">
        <f aca="true" t="shared" si="24" ref="L266:L292">D266-J266</f>
        <v>0</v>
      </c>
    </row>
    <row r="267" spans="1:12" ht="12.75" customHeight="1">
      <c r="A267" s="404">
        <v>3</v>
      </c>
      <c r="B267" s="392" t="s">
        <v>199</v>
      </c>
      <c r="C267" s="433">
        <v>26634000</v>
      </c>
      <c r="D267" s="433">
        <v>22157107</v>
      </c>
      <c r="E267" s="393">
        <f t="shared" si="23"/>
        <v>0.8319106029886612</v>
      </c>
      <c r="F267" s="426"/>
      <c r="G267" s="380"/>
      <c r="J267" s="315">
        <v>22157107</v>
      </c>
      <c r="L267" s="127">
        <f t="shared" si="24"/>
        <v>0</v>
      </c>
    </row>
    <row r="268" spans="1:12" ht="12.75" customHeight="1">
      <c r="A268" s="404">
        <v>4</v>
      </c>
      <c r="B268" s="392" t="s">
        <v>200</v>
      </c>
      <c r="C268" s="433">
        <v>25429920</v>
      </c>
      <c r="D268" s="433">
        <v>21089611</v>
      </c>
      <c r="E268" s="393">
        <f t="shared" si="23"/>
        <v>0.829322742659041</v>
      </c>
      <c r="F268" s="426"/>
      <c r="G268" s="380"/>
      <c r="J268" s="315">
        <v>21089611</v>
      </c>
      <c r="L268" s="127">
        <f t="shared" si="24"/>
        <v>0</v>
      </c>
    </row>
    <row r="269" spans="1:12" ht="12.75" customHeight="1">
      <c r="A269" s="404">
        <v>5</v>
      </c>
      <c r="B269" s="392" t="s">
        <v>201</v>
      </c>
      <c r="C269" s="433">
        <v>26529840</v>
      </c>
      <c r="D269" s="433">
        <v>24038348</v>
      </c>
      <c r="E269" s="393">
        <f t="shared" si="23"/>
        <v>0.9060871833377058</v>
      </c>
      <c r="F269" s="426"/>
      <c r="G269" s="380"/>
      <c r="J269" s="315">
        <v>24038348</v>
      </c>
      <c r="L269" s="127">
        <f t="shared" si="24"/>
        <v>0</v>
      </c>
    </row>
    <row r="270" spans="1:12" ht="12.75" customHeight="1">
      <c r="A270" s="404">
        <v>6</v>
      </c>
      <c r="B270" s="392" t="s">
        <v>202</v>
      </c>
      <c r="C270" s="433">
        <v>9819120</v>
      </c>
      <c r="D270" s="433">
        <v>8439528</v>
      </c>
      <c r="E270" s="393">
        <f t="shared" si="23"/>
        <v>0.8594994256104417</v>
      </c>
      <c r="F270" s="426"/>
      <c r="G270" s="380"/>
      <c r="J270" s="315">
        <v>8439528</v>
      </c>
      <c r="L270" s="127">
        <f t="shared" si="24"/>
        <v>0</v>
      </c>
    </row>
    <row r="271" spans="1:12" ht="12.75" customHeight="1">
      <c r="A271" s="404">
        <v>7</v>
      </c>
      <c r="B271" s="392" t="s">
        <v>203</v>
      </c>
      <c r="C271" s="433">
        <v>52156320</v>
      </c>
      <c r="D271" s="433">
        <v>46419788</v>
      </c>
      <c r="E271" s="393">
        <f t="shared" si="23"/>
        <v>0.8900127156210408</v>
      </c>
      <c r="F271" s="426"/>
      <c r="G271" s="380"/>
      <c r="J271" s="315">
        <v>46419788</v>
      </c>
      <c r="L271" s="127">
        <f t="shared" si="24"/>
        <v>0</v>
      </c>
    </row>
    <row r="272" spans="1:12" ht="12.75" customHeight="1">
      <c r="A272" s="404">
        <v>8</v>
      </c>
      <c r="B272" s="392" t="s">
        <v>204</v>
      </c>
      <c r="C272" s="433">
        <v>7890000</v>
      </c>
      <c r="D272" s="433">
        <v>7245735</v>
      </c>
      <c r="E272" s="393">
        <f t="shared" si="23"/>
        <v>0.9183441064638783</v>
      </c>
      <c r="F272" s="426"/>
      <c r="G272" s="380"/>
      <c r="J272" s="315">
        <v>7245735</v>
      </c>
      <c r="L272" s="127">
        <f t="shared" si="24"/>
        <v>0</v>
      </c>
    </row>
    <row r="273" spans="1:12" ht="12.75" customHeight="1">
      <c r="A273" s="404">
        <v>9</v>
      </c>
      <c r="B273" s="392" t="s">
        <v>205</v>
      </c>
      <c r="C273" s="433">
        <v>21195840</v>
      </c>
      <c r="D273" s="433">
        <v>19097407</v>
      </c>
      <c r="E273" s="393">
        <f t="shared" si="23"/>
        <v>0.9009978844905415</v>
      </c>
      <c r="F273" s="426"/>
      <c r="G273" s="380"/>
      <c r="J273" s="315">
        <v>19097407</v>
      </c>
      <c r="L273" s="127">
        <f t="shared" si="24"/>
        <v>0</v>
      </c>
    </row>
    <row r="274" spans="1:12" ht="12.75" customHeight="1">
      <c r="A274" s="404">
        <v>10</v>
      </c>
      <c r="B274" s="392" t="s">
        <v>206</v>
      </c>
      <c r="C274" s="433">
        <v>24888480</v>
      </c>
      <c r="D274" s="433">
        <v>22668762</v>
      </c>
      <c r="E274" s="393">
        <f t="shared" si="23"/>
        <v>0.9108134365778866</v>
      </c>
      <c r="F274" s="426"/>
      <c r="G274" s="380"/>
      <c r="J274" s="315">
        <v>22668762</v>
      </c>
      <c r="L274" s="127">
        <f t="shared" si="24"/>
        <v>0</v>
      </c>
    </row>
    <row r="275" spans="1:12" ht="12.75" customHeight="1">
      <c r="A275" s="404">
        <v>11</v>
      </c>
      <c r="B275" s="392" t="s">
        <v>207</v>
      </c>
      <c r="C275" s="433">
        <v>18844800</v>
      </c>
      <c r="D275" s="433">
        <v>16297531</v>
      </c>
      <c r="E275" s="393">
        <f t="shared" si="23"/>
        <v>0.8648290775174053</v>
      </c>
      <c r="F275" s="426"/>
      <c r="G275" s="380"/>
      <c r="J275" s="315">
        <v>16297531</v>
      </c>
      <c r="L275" s="127">
        <f t="shared" si="24"/>
        <v>0</v>
      </c>
    </row>
    <row r="276" spans="1:12" ht="12.75" customHeight="1">
      <c r="A276" s="404">
        <v>12</v>
      </c>
      <c r="B276" s="392" t="s">
        <v>208</v>
      </c>
      <c r="C276" s="433">
        <v>38225040</v>
      </c>
      <c r="D276" s="433">
        <v>33748726</v>
      </c>
      <c r="E276" s="393">
        <f t="shared" si="23"/>
        <v>0.8828957667539393</v>
      </c>
      <c r="F276" s="426"/>
      <c r="G276" s="380"/>
      <c r="J276" s="315">
        <v>33748726</v>
      </c>
      <c r="L276" s="127">
        <f t="shared" si="24"/>
        <v>0</v>
      </c>
    </row>
    <row r="277" spans="1:12" ht="12.75" customHeight="1">
      <c r="A277" s="404">
        <v>13</v>
      </c>
      <c r="B277" s="392" t="s">
        <v>209</v>
      </c>
      <c r="C277" s="433">
        <v>26671920</v>
      </c>
      <c r="D277" s="433">
        <v>23623672</v>
      </c>
      <c r="E277" s="393">
        <f t="shared" si="23"/>
        <v>0.8857132144967441</v>
      </c>
      <c r="F277" s="426"/>
      <c r="G277" s="380" t="s">
        <v>12</v>
      </c>
      <c r="J277" s="315">
        <v>23623672</v>
      </c>
      <c r="L277" s="127">
        <f t="shared" si="24"/>
        <v>0</v>
      </c>
    </row>
    <row r="278" spans="1:12" ht="12.75" customHeight="1">
      <c r="A278" s="404">
        <v>14</v>
      </c>
      <c r="B278" s="392" t="s">
        <v>210</v>
      </c>
      <c r="C278" s="433">
        <v>22691760</v>
      </c>
      <c r="D278" s="433">
        <v>19878457</v>
      </c>
      <c r="E278" s="393">
        <f t="shared" si="23"/>
        <v>0.8760209432851396</v>
      </c>
      <c r="F278" s="426"/>
      <c r="G278" s="380"/>
      <c r="J278" s="315">
        <v>19878457</v>
      </c>
      <c r="L278" s="127">
        <f t="shared" si="24"/>
        <v>0</v>
      </c>
    </row>
    <row r="279" spans="1:12" ht="12.75" customHeight="1">
      <c r="A279" s="404">
        <v>15</v>
      </c>
      <c r="B279" s="392" t="s">
        <v>211</v>
      </c>
      <c r="C279" s="433">
        <v>28218240</v>
      </c>
      <c r="D279" s="433">
        <v>24283062</v>
      </c>
      <c r="E279" s="393">
        <f t="shared" si="23"/>
        <v>0.8605448816084915</v>
      </c>
      <c r="F279" s="426"/>
      <c r="G279" s="380"/>
      <c r="J279" s="315">
        <v>24283062</v>
      </c>
      <c r="L279" s="127">
        <f t="shared" si="24"/>
        <v>0</v>
      </c>
    </row>
    <row r="280" spans="1:12" ht="12.75" customHeight="1">
      <c r="A280" s="404">
        <v>16</v>
      </c>
      <c r="B280" s="392" t="s">
        <v>212</v>
      </c>
      <c r="C280" s="433">
        <v>21716160</v>
      </c>
      <c r="D280" s="433">
        <v>17317793</v>
      </c>
      <c r="E280" s="393">
        <f t="shared" si="23"/>
        <v>0.7974611073044221</v>
      </c>
      <c r="F280" s="426"/>
      <c r="G280" s="380"/>
      <c r="J280" s="315">
        <v>17317793</v>
      </c>
      <c r="L280" s="127">
        <f t="shared" si="24"/>
        <v>0</v>
      </c>
    </row>
    <row r="281" spans="1:12" ht="12.75" customHeight="1">
      <c r="A281" s="404">
        <v>17</v>
      </c>
      <c r="B281" s="392" t="s">
        <v>213</v>
      </c>
      <c r="C281" s="433">
        <v>30202560</v>
      </c>
      <c r="D281" s="433">
        <v>23999657</v>
      </c>
      <c r="E281" s="393">
        <f t="shared" si="23"/>
        <v>0.7946232703452952</v>
      </c>
      <c r="F281" s="426"/>
      <c r="G281" s="380"/>
      <c r="J281" s="315">
        <v>23999657</v>
      </c>
      <c r="L281" s="127">
        <f t="shared" si="24"/>
        <v>0</v>
      </c>
    </row>
    <row r="282" spans="1:12" ht="12.75" customHeight="1">
      <c r="A282" s="404">
        <v>18</v>
      </c>
      <c r="B282" s="392" t="s">
        <v>214</v>
      </c>
      <c r="C282" s="433">
        <v>15488160</v>
      </c>
      <c r="D282" s="433">
        <v>12981058</v>
      </c>
      <c r="E282" s="393">
        <f t="shared" si="23"/>
        <v>0.8381278344231982</v>
      </c>
      <c r="F282" s="426"/>
      <c r="G282" s="380"/>
      <c r="J282" s="315">
        <v>12981058</v>
      </c>
      <c r="L282" s="127">
        <f t="shared" si="24"/>
        <v>0</v>
      </c>
    </row>
    <row r="283" spans="1:12" ht="12.75" customHeight="1">
      <c r="A283" s="404">
        <v>19</v>
      </c>
      <c r="B283" s="392" t="s">
        <v>215</v>
      </c>
      <c r="C283" s="433">
        <v>31477920</v>
      </c>
      <c r="D283" s="433">
        <v>26736791</v>
      </c>
      <c r="E283" s="393">
        <f t="shared" si="23"/>
        <v>0.8493823924833661</v>
      </c>
      <c r="F283" s="426"/>
      <c r="G283" s="380" t="s">
        <v>12</v>
      </c>
      <c r="J283" s="315">
        <v>26736791</v>
      </c>
      <c r="L283" s="127">
        <f t="shared" si="24"/>
        <v>0</v>
      </c>
    </row>
    <row r="284" spans="1:12" ht="12.75" customHeight="1">
      <c r="A284" s="404">
        <v>20</v>
      </c>
      <c r="B284" s="392" t="s">
        <v>216</v>
      </c>
      <c r="C284" s="433">
        <v>22908720</v>
      </c>
      <c r="D284" s="433">
        <v>20223269</v>
      </c>
      <c r="E284" s="393">
        <f t="shared" si="23"/>
        <v>0.8827760346278622</v>
      </c>
      <c r="F284" s="426"/>
      <c r="G284" s="380"/>
      <c r="J284" s="315">
        <v>20223269</v>
      </c>
      <c r="L284" s="127">
        <f t="shared" si="24"/>
        <v>0</v>
      </c>
    </row>
    <row r="285" spans="1:12" ht="12.75" customHeight="1">
      <c r="A285" s="404">
        <v>21</v>
      </c>
      <c r="B285" s="392" t="s">
        <v>217</v>
      </c>
      <c r="C285" s="433">
        <v>5603760</v>
      </c>
      <c r="D285" s="433">
        <v>4638087</v>
      </c>
      <c r="E285" s="393">
        <f t="shared" si="23"/>
        <v>0.8276740973917512</v>
      </c>
      <c r="F285" s="426" t="s">
        <v>12</v>
      </c>
      <c r="G285" s="380"/>
      <c r="J285" s="315">
        <v>4638087</v>
      </c>
      <c r="L285" s="127">
        <f t="shared" si="24"/>
        <v>0</v>
      </c>
    </row>
    <row r="286" spans="1:12" ht="12.75" customHeight="1">
      <c r="A286" s="404">
        <v>22</v>
      </c>
      <c r="B286" s="392" t="s">
        <v>218</v>
      </c>
      <c r="C286" s="433">
        <v>35466720</v>
      </c>
      <c r="D286" s="433">
        <v>30186967</v>
      </c>
      <c r="E286" s="393">
        <f t="shared" si="23"/>
        <v>0.8511350076917178</v>
      </c>
      <c r="F286" s="426"/>
      <c r="G286" s="380"/>
      <c r="H286" s="363" t="s">
        <v>12</v>
      </c>
      <c r="J286" s="315">
        <v>30186967</v>
      </c>
      <c r="L286" s="127">
        <f t="shared" si="24"/>
        <v>0</v>
      </c>
    </row>
    <row r="287" spans="1:12" ht="12.75" customHeight="1">
      <c r="A287" s="404">
        <v>23</v>
      </c>
      <c r="B287" s="392" t="s">
        <v>219</v>
      </c>
      <c r="C287" s="433">
        <v>39543840</v>
      </c>
      <c r="D287" s="433">
        <v>34646164</v>
      </c>
      <c r="E287" s="393">
        <f t="shared" si="23"/>
        <v>0.8761456651655479</v>
      </c>
      <c r="F287" s="426"/>
      <c r="G287" s="380" t="s">
        <v>12</v>
      </c>
      <c r="J287" s="315">
        <v>34646164</v>
      </c>
      <c r="L287" s="127">
        <f t="shared" si="24"/>
        <v>0</v>
      </c>
    </row>
    <row r="288" spans="1:12" ht="12.75" customHeight="1">
      <c r="A288" s="404">
        <v>24</v>
      </c>
      <c r="B288" s="392" t="s">
        <v>220</v>
      </c>
      <c r="C288" s="433">
        <v>45516480</v>
      </c>
      <c r="D288" s="433">
        <v>40161305</v>
      </c>
      <c r="E288" s="393">
        <f t="shared" si="23"/>
        <v>0.8823464600074522</v>
      </c>
      <c r="F288" s="426"/>
      <c r="G288" s="380" t="s">
        <v>12</v>
      </c>
      <c r="H288" s="363" t="s">
        <v>12</v>
      </c>
      <c r="J288" s="315">
        <v>40161305</v>
      </c>
      <c r="L288" s="127">
        <f t="shared" si="24"/>
        <v>0</v>
      </c>
    </row>
    <row r="289" spans="1:12" ht="12.75" customHeight="1">
      <c r="A289" s="404">
        <v>25</v>
      </c>
      <c r="B289" s="392" t="s">
        <v>221</v>
      </c>
      <c r="C289" s="433">
        <v>7802880</v>
      </c>
      <c r="D289" s="433">
        <v>7014831</v>
      </c>
      <c r="E289" s="393">
        <f t="shared" si="23"/>
        <v>0.8990053672490157</v>
      </c>
      <c r="F289" s="426"/>
      <c r="G289" s="380"/>
      <c r="J289" s="315">
        <v>7014831</v>
      </c>
      <c r="L289" s="127">
        <f t="shared" si="24"/>
        <v>0</v>
      </c>
    </row>
    <row r="290" spans="1:12" ht="12.75" customHeight="1">
      <c r="A290" s="404">
        <v>26</v>
      </c>
      <c r="B290" s="392" t="s">
        <v>222</v>
      </c>
      <c r="C290" s="433">
        <v>21485280</v>
      </c>
      <c r="D290" s="433">
        <v>19236531</v>
      </c>
      <c r="E290" s="393">
        <f t="shared" si="23"/>
        <v>0.8953353644914099</v>
      </c>
      <c r="F290" s="426"/>
      <c r="G290" s="380"/>
      <c r="J290" s="315">
        <v>19236531</v>
      </c>
      <c r="L290" s="127">
        <f t="shared" si="24"/>
        <v>0</v>
      </c>
    </row>
    <row r="291" spans="1:12" ht="12.75" customHeight="1">
      <c r="A291" s="404">
        <v>27</v>
      </c>
      <c r="B291" s="392" t="s">
        <v>223</v>
      </c>
      <c r="C291" s="433">
        <v>20534160</v>
      </c>
      <c r="D291" s="433">
        <v>18346394</v>
      </c>
      <c r="E291" s="393">
        <f t="shared" si="23"/>
        <v>0.8934572439291405</v>
      </c>
      <c r="F291" s="426"/>
      <c r="G291" s="380"/>
      <c r="J291" s="315">
        <v>18346394</v>
      </c>
      <c r="L291" s="127">
        <f t="shared" si="24"/>
        <v>0</v>
      </c>
    </row>
    <row r="292" spans="1:12" ht="16.5" customHeight="1">
      <c r="A292" s="404"/>
      <c r="B292" s="406" t="s">
        <v>27</v>
      </c>
      <c r="C292" s="434">
        <v>686640000</v>
      </c>
      <c r="D292" s="435">
        <v>602420529</v>
      </c>
      <c r="E292" s="407">
        <f t="shared" si="23"/>
        <v>0.8773455216707445</v>
      </c>
      <c r="F292" s="384"/>
      <c r="G292" s="380"/>
      <c r="J292" s="315">
        <v>602420529</v>
      </c>
      <c r="L292" s="127">
        <f t="shared" si="24"/>
        <v>0</v>
      </c>
    </row>
    <row r="293" spans="1:7" ht="16.5" customHeight="1">
      <c r="A293" s="402"/>
      <c r="B293" s="369"/>
      <c r="C293" s="426"/>
      <c r="D293" s="426"/>
      <c r="E293" s="428"/>
      <c r="F293" s="384"/>
      <c r="G293" s="380"/>
    </row>
    <row r="294" ht="15.75" customHeight="1">
      <c r="A294" s="362" t="s">
        <v>263</v>
      </c>
    </row>
    <row r="295" ht="18">
      <c r="A295" s="362"/>
    </row>
    <row r="296" ht="18">
      <c r="A296" s="362" t="s">
        <v>33</v>
      </c>
    </row>
    <row r="297" spans="1:7" ht="46.5" customHeight="1">
      <c r="A297" s="391" t="s">
        <v>20</v>
      </c>
      <c r="B297" s="391"/>
      <c r="C297" s="436" t="s">
        <v>34</v>
      </c>
      <c r="D297" s="436" t="s">
        <v>35</v>
      </c>
      <c r="E297" s="436" t="s">
        <v>6</v>
      </c>
      <c r="F297" s="436" t="s">
        <v>28</v>
      </c>
      <c r="G297" s="411"/>
    </row>
    <row r="298" spans="1:7" ht="16.5" customHeight="1">
      <c r="A298" s="391">
        <v>1</v>
      </c>
      <c r="B298" s="391">
        <v>2</v>
      </c>
      <c r="C298" s="436">
        <v>3</v>
      </c>
      <c r="D298" s="436">
        <v>4</v>
      </c>
      <c r="E298" s="436" t="s">
        <v>36</v>
      </c>
      <c r="F298" s="436">
        <v>6</v>
      </c>
      <c r="G298" s="411"/>
    </row>
    <row r="299" spans="1:7" ht="27" customHeight="1">
      <c r="A299" s="423">
        <v>1</v>
      </c>
      <c r="B299" s="437" t="s">
        <v>146</v>
      </c>
      <c r="C299" s="438">
        <v>899.4</v>
      </c>
      <c r="D299" s="438">
        <v>899.4</v>
      </c>
      <c r="E299" s="439">
        <f>D299-C299</f>
        <v>0</v>
      </c>
      <c r="F299" s="440">
        <v>0</v>
      </c>
      <c r="G299" s="411"/>
    </row>
    <row r="300" spans="1:8" ht="36">
      <c r="A300" s="423">
        <v>2</v>
      </c>
      <c r="B300" s="437" t="s">
        <v>147</v>
      </c>
      <c r="C300" s="438">
        <v>83137.75</v>
      </c>
      <c r="D300" s="438">
        <v>83137.75</v>
      </c>
      <c r="E300" s="439">
        <f>D300-C300</f>
        <v>0</v>
      </c>
      <c r="F300" s="441">
        <f>E300/C300</f>
        <v>0</v>
      </c>
      <c r="G300" s="411"/>
      <c r="H300" s="363" t="s">
        <v>12</v>
      </c>
    </row>
    <row r="301" spans="1:7" ht="36">
      <c r="A301" s="423">
        <v>3</v>
      </c>
      <c r="B301" s="437" t="s">
        <v>148</v>
      </c>
      <c r="C301" s="439">
        <v>72141.18</v>
      </c>
      <c r="D301" s="439">
        <v>72141.18</v>
      </c>
      <c r="E301" s="439">
        <f>D301-C301</f>
        <v>0</v>
      </c>
      <c r="F301" s="441">
        <f>E301/C301</f>
        <v>0</v>
      </c>
      <c r="G301" s="411" t="s">
        <v>12</v>
      </c>
    </row>
    <row r="302" ht="18.75">
      <c r="A302" s="442"/>
    </row>
    <row r="303" spans="1:9" ht="18">
      <c r="A303" s="443" t="s">
        <v>156</v>
      </c>
      <c r="B303" s="443"/>
      <c r="C303" s="443"/>
      <c r="D303" s="443"/>
      <c r="E303" s="443"/>
      <c r="F303" s="443"/>
      <c r="G303" s="443"/>
      <c r="H303" s="443"/>
      <c r="I303" s="443"/>
    </row>
    <row r="304" spans="1:5" ht="18.75">
      <c r="A304" s="430"/>
      <c r="B304" s="430"/>
      <c r="C304" s="430"/>
      <c r="D304" s="430"/>
      <c r="E304" s="444" t="s">
        <v>264</v>
      </c>
    </row>
    <row r="305" spans="1:8" ht="60.75" customHeight="1">
      <c r="A305" s="445" t="s">
        <v>37</v>
      </c>
      <c r="B305" s="445" t="s">
        <v>38</v>
      </c>
      <c r="C305" s="446" t="s">
        <v>163</v>
      </c>
      <c r="D305" s="396" t="s">
        <v>160</v>
      </c>
      <c r="E305" s="446" t="s">
        <v>159</v>
      </c>
      <c r="F305" s="447"/>
      <c r="G305" s="447"/>
      <c r="H305" s="411"/>
    </row>
    <row r="306" spans="1:8" ht="15.75" customHeight="1">
      <c r="A306" s="445">
        <v>1</v>
      </c>
      <c r="B306" s="445">
        <v>2</v>
      </c>
      <c r="C306" s="446">
        <v>3</v>
      </c>
      <c r="D306" s="396">
        <v>4</v>
      </c>
      <c r="E306" s="446">
        <v>5</v>
      </c>
      <c r="F306" s="447"/>
      <c r="G306" s="447"/>
      <c r="H306" s="411"/>
    </row>
    <row r="307" spans="1:11" ht="12.75" customHeight="1">
      <c r="A307" s="404">
        <v>1</v>
      </c>
      <c r="B307" s="392" t="s">
        <v>197</v>
      </c>
      <c r="C307" s="438">
        <v>2554.6400000000003</v>
      </c>
      <c r="D307" s="438">
        <v>27.81501655541746</v>
      </c>
      <c r="E307" s="405">
        <f aca="true" t="shared" si="25" ref="E307:E334">D307/C307</f>
        <v>0.010888037670833252</v>
      </c>
      <c r="F307" s="448"/>
      <c r="G307" s="449"/>
      <c r="H307" s="450"/>
      <c r="J307" s="316">
        <f>C307-G307</f>
        <v>2554.6400000000003</v>
      </c>
      <c r="K307" s="255">
        <f>D307-H307</f>
        <v>27.81501655541746</v>
      </c>
    </row>
    <row r="308" spans="1:11" ht="12.75" customHeight="1">
      <c r="A308" s="404">
        <v>2</v>
      </c>
      <c r="B308" s="392" t="s">
        <v>198</v>
      </c>
      <c r="C308" s="438">
        <v>5035.77</v>
      </c>
      <c r="D308" s="438">
        <v>50.74296168676834</v>
      </c>
      <c r="E308" s="405">
        <f t="shared" si="25"/>
        <v>0.010076505020437457</v>
      </c>
      <c r="F308" s="448"/>
      <c r="G308" s="449"/>
      <c r="H308" s="450"/>
      <c r="J308" s="316">
        <f aca="true" t="shared" si="26" ref="J308:J334">C308-G308</f>
        <v>5035.77</v>
      </c>
      <c r="K308" s="255">
        <f aca="true" t="shared" si="27" ref="K308:K334">D308-H308</f>
        <v>50.74296168676834</v>
      </c>
    </row>
    <row r="309" spans="1:11" ht="12.75" customHeight="1">
      <c r="A309" s="404">
        <v>3</v>
      </c>
      <c r="B309" s="392" t="s">
        <v>199</v>
      </c>
      <c r="C309" s="438">
        <v>3145.04</v>
      </c>
      <c r="D309" s="438">
        <v>34.67769625761808</v>
      </c>
      <c r="E309" s="405">
        <f t="shared" si="25"/>
        <v>0.011026154280269275</v>
      </c>
      <c r="F309" s="448"/>
      <c r="G309" s="449"/>
      <c r="H309" s="450"/>
      <c r="J309" s="316">
        <f t="shared" si="26"/>
        <v>3145.04</v>
      </c>
      <c r="K309" s="255">
        <f t="shared" si="27"/>
        <v>34.67769625761808</v>
      </c>
    </row>
    <row r="310" spans="1:11" ht="12.75" customHeight="1">
      <c r="A310" s="404">
        <v>4</v>
      </c>
      <c r="B310" s="392" t="s">
        <v>200</v>
      </c>
      <c r="C310" s="438">
        <v>3001.17</v>
      </c>
      <c r="D310" s="438">
        <v>33.10008258379903</v>
      </c>
      <c r="E310" s="405">
        <f t="shared" si="25"/>
        <v>0.011029059528050403</v>
      </c>
      <c r="F310" s="448"/>
      <c r="G310" s="449"/>
      <c r="H310" s="450"/>
      <c r="J310" s="316">
        <f t="shared" si="26"/>
        <v>3001.17</v>
      </c>
      <c r="K310" s="255">
        <f t="shared" si="27"/>
        <v>33.10008258379903</v>
      </c>
    </row>
    <row r="311" spans="1:11" ht="12.75" customHeight="1">
      <c r="A311" s="404">
        <v>5</v>
      </c>
      <c r="B311" s="392" t="s">
        <v>201</v>
      </c>
      <c r="C311" s="438">
        <v>3684.21</v>
      </c>
      <c r="D311" s="438">
        <v>34.84517365099718</v>
      </c>
      <c r="E311" s="405">
        <f t="shared" si="25"/>
        <v>0.009457977056410244</v>
      </c>
      <c r="F311" s="448"/>
      <c r="G311" s="449"/>
      <c r="H311" s="450"/>
      <c r="J311" s="316">
        <f t="shared" si="26"/>
        <v>3684.21</v>
      </c>
      <c r="K311" s="255">
        <f t="shared" si="27"/>
        <v>34.84517365099718</v>
      </c>
    </row>
    <row r="312" spans="1:11" ht="12.75" customHeight="1">
      <c r="A312" s="404">
        <v>6</v>
      </c>
      <c r="B312" s="392" t="s">
        <v>202</v>
      </c>
      <c r="C312" s="438">
        <v>1112.21</v>
      </c>
      <c r="D312" s="438">
        <v>12.506259122858449</v>
      </c>
      <c r="E312" s="405">
        <f t="shared" si="25"/>
        <v>0.011244512387821048</v>
      </c>
      <c r="F312" s="448"/>
      <c r="G312" s="449"/>
      <c r="H312" s="450"/>
      <c r="J312" s="316">
        <f t="shared" si="26"/>
        <v>1112.21</v>
      </c>
      <c r="K312" s="255">
        <f t="shared" si="27"/>
        <v>12.506259122858449</v>
      </c>
    </row>
    <row r="313" spans="1:11" ht="12.75" customHeight="1">
      <c r="A313" s="404">
        <v>7</v>
      </c>
      <c r="B313" s="392" t="s">
        <v>203</v>
      </c>
      <c r="C313" s="438">
        <v>6242.79</v>
      </c>
      <c r="D313" s="438">
        <v>68.4025667269785</v>
      </c>
      <c r="E313" s="405">
        <f t="shared" si="25"/>
        <v>0.010957050730038734</v>
      </c>
      <c r="F313" s="448"/>
      <c r="G313" s="449"/>
      <c r="H313" s="450"/>
      <c r="J313" s="316">
        <f t="shared" si="26"/>
        <v>6242.79</v>
      </c>
      <c r="K313" s="255">
        <f t="shared" si="27"/>
        <v>68.4025667269785</v>
      </c>
    </row>
    <row r="314" spans="1:11" ht="12.75" customHeight="1">
      <c r="A314" s="404">
        <v>8</v>
      </c>
      <c r="B314" s="392" t="s">
        <v>204</v>
      </c>
      <c r="C314" s="438">
        <v>899.5999999999999</v>
      </c>
      <c r="D314" s="438">
        <v>10.083930320697077</v>
      </c>
      <c r="E314" s="405">
        <f t="shared" si="25"/>
        <v>0.011209348955866026</v>
      </c>
      <c r="F314" s="448"/>
      <c r="G314" s="449"/>
      <c r="H314" s="450"/>
      <c r="J314" s="316">
        <f t="shared" si="26"/>
        <v>899.5999999999999</v>
      </c>
      <c r="K314" s="255">
        <f t="shared" si="27"/>
        <v>10.083930320697077</v>
      </c>
    </row>
    <row r="315" spans="1:11" ht="12.75" customHeight="1">
      <c r="A315" s="404">
        <v>9</v>
      </c>
      <c r="B315" s="392" t="s">
        <v>205</v>
      </c>
      <c r="C315" s="438">
        <v>2578.3599999999997</v>
      </c>
      <c r="D315" s="438">
        <v>28.04164831964848</v>
      </c>
      <c r="E315" s="405">
        <f t="shared" si="25"/>
        <v>0.010875769217505889</v>
      </c>
      <c r="F315" s="448"/>
      <c r="G315" s="449"/>
      <c r="H315" s="450"/>
      <c r="J315" s="316">
        <f t="shared" si="26"/>
        <v>2578.3599999999997</v>
      </c>
      <c r="K315" s="255">
        <f t="shared" si="27"/>
        <v>28.04164831964848</v>
      </c>
    </row>
    <row r="316" spans="1:11" ht="12.75" customHeight="1">
      <c r="A316" s="404">
        <v>10</v>
      </c>
      <c r="B316" s="392" t="s">
        <v>206</v>
      </c>
      <c r="C316" s="438">
        <v>3022.6800000000003</v>
      </c>
      <c r="D316" s="438">
        <v>32.89823006774843</v>
      </c>
      <c r="E316" s="405">
        <f t="shared" si="25"/>
        <v>0.010883795197555952</v>
      </c>
      <c r="F316" s="448"/>
      <c r="G316" s="449"/>
      <c r="H316" s="450"/>
      <c r="J316" s="316">
        <f t="shared" si="26"/>
        <v>3022.6800000000003</v>
      </c>
      <c r="K316" s="255">
        <f t="shared" si="27"/>
        <v>32.89823006774843</v>
      </c>
    </row>
    <row r="317" spans="1:11" ht="12.75" customHeight="1">
      <c r="A317" s="404">
        <v>11</v>
      </c>
      <c r="B317" s="392" t="s">
        <v>207</v>
      </c>
      <c r="C317" s="438">
        <v>2237.84</v>
      </c>
      <c r="D317" s="438">
        <v>24.610145900624</v>
      </c>
      <c r="E317" s="405">
        <f t="shared" si="25"/>
        <v>0.01099727679397276</v>
      </c>
      <c r="F317" s="448"/>
      <c r="G317" s="449"/>
      <c r="H317" s="450"/>
      <c r="J317" s="316">
        <f t="shared" si="26"/>
        <v>2237.84</v>
      </c>
      <c r="K317" s="255">
        <f t="shared" si="27"/>
        <v>24.610145900624</v>
      </c>
    </row>
    <row r="318" spans="1:11" ht="12.75" customHeight="1">
      <c r="A318" s="404">
        <v>12</v>
      </c>
      <c r="B318" s="392" t="s">
        <v>208</v>
      </c>
      <c r="C318" s="438">
        <v>4591.73</v>
      </c>
      <c r="D318" s="438">
        <v>50.22854603978489</v>
      </c>
      <c r="E318" s="405">
        <f t="shared" si="25"/>
        <v>0.010938915406564605</v>
      </c>
      <c r="F318" s="448"/>
      <c r="G318" s="449"/>
      <c r="H318" s="450"/>
      <c r="J318" s="316">
        <f t="shared" si="26"/>
        <v>4591.73</v>
      </c>
      <c r="K318" s="255">
        <f t="shared" si="27"/>
        <v>50.22854603978489</v>
      </c>
    </row>
    <row r="319" spans="1:11" ht="12.75" customHeight="1">
      <c r="A319" s="404">
        <v>13</v>
      </c>
      <c r="B319" s="392" t="s">
        <v>209</v>
      </c>
      <c r="C319" s="438">
        <v>3161.57</v>
      </c>
      <c r="D319" s="438">
        <v>34.79806649725913</v>
      </c>
      <c r="E319" s="405">
        <f t="shared" si="25"/>
        <v>0.011006577901883915</v>
      </c>
      <c r="F319" s="448"/>
      <c r="G319" s="449"/>
      <c r="H319" s="450"/>
      <c r="J319" s="316">
        <f t="shared" si="26"/>
        <v>3161.57</v>
      </c>
      <c r="K319" s="255">
        <f t="shared" si="27"/>
        <v>34.79806649725913</v>
      </c>
    </row>
    <row r="320" spans="1:11" ht="12.75" customHeight="1">
      <c r="A320" s="404">
        <v>14</v>
      </c>
      <c r="B320" s="392" t="s">
        <v>210</v>
      </c>
      <c r="C320" s="438">
        <v>2738.74</v>
      </c>
      <c r="D320" s="438">
        <v>29.89358948340125</v>
      </c>
      <c r="E320" s="405">
        <f t="shared" si="25"/>
        <v>0.010915088501793253</v>
      </c>
      <c r="F320" s="448"/>
      <c r="G320" s="449"/>
      <c r="H320" s="450"/>
      <c r="J320" s="316">
        <f t="shared" si="26"/>
        <v>2738.74</v>
      </c>
      <c r="K320" s="255">
        <f t="shared" si="27"/>
        <v>29.89358948340125</v>
      </c>
    </row>
    <row r="321" spans="1:11" ht="12.75" customHeight="1">
      <c r="A321" s="404">
        <v>15</v>
      </c>
      <c r="B321" s="392" t="s">
        <v>211</v>
      </c>
      <c r="C321" s="438">
        <v>3372.66</v>
      </c>
      <c r="D321" s="438">
        <v>36.979169462597454</v>
      </c>
      <c r="E321" s="405">
        <f t="shared" si="25"/>
        <v>0.01096439293097954</v>
      </c>
      <c r="F321" s="448"/>
      <c r="G321" s="449"/>
      <c r="H321" s="450"/>
      <c r="J321" s="316">
        <f t="shared" si="26"/>
        <v>3372.66</v>
      </c>
      <c r="K321" s="255">
        <f t="shared" si="27"/>
        <v>36.979169462597454</v>
      </c>
    </row>
    <row r="322" spans="1:11" ht="12.75" customHeight="1">
      <c r="A322" s="404">
        <v>16</v>
      </c>
      <c r="B322" s="392" t="s">
        <v>212</v>
      </c>
      <c r="C322" s="438">
        <v>2597.3199999999997</v>
      </c>
      <c r="D322" s="438">
        <v>28.468967008996685</v>
      </c>
      <c r="E322" s="405">
        <f t="shared" si="25"/>
        <v>0.010960900855110917</v>
      </c>
      <c r="F322" s="448"/>
      <c r="G322" s="449"/>
      <c r="H322" s="450"/>
      <c r="J322" s="316">
        <f t="shared" si="26"/>
        <v>2597.3199999999997</v>
      </c>
      <c r="K322" s="255">
        <f t="shared" si="27"/>
        <v>28.468967008996685</v>
      </c>
    </row>
    <row r="323" spans="1:11" ht="12.75" customHeight="1">
      <c r="A323" s="404">
        <v>17</v>
      </c>
      <c r="B323" s="392" t="s">
        <v>213</v>
      </c>
      <c r="C323" s="438">
        <v>3609.34</v>
      </c>
      <c r="D323" s="438">
        <v>39.57672278461236</v>
      </c>
      <c r="E323" s="405">
        <f t="shared" si="25"/>
        <v>0.01096508580089777</v>
      </c>
      <c r="F323" s="448"/>
      <c r="G323" s="449"/>
      <c r="H323" s="450"/>
      <c r="J323" s="316">
        <f t="shared" si="26"/>
        <v>3609.34</v>
      </c>
      <c r="K323" s="255">
        <f t="shared" si="27"/>
        <v>39.57672278461236</v>
      </c>
    </row>
    <row r="324" spans="1:11" ht="12.75" customHeight="1">
      <c r="A324" s="404">
        <v>18</v>
      </c>
      <c r="B324" s="392" t="s">
        <v>214</v>
      </c>
      <c r="C324" s="438">
        <v>1854.5</v>
      </c>
      <c r="D324" s="438">
        <v>20.316466957568615</v>
      </c>
      <c r="E324" s="405">
        <f t="shared" si="25"/>
        <v>0.01095522618364444</v>
      </c>
      <c r="F324" s="448"/>
      <c r="G324" s="449"/>
      <c r="H324" s="450"/>
      <c r="J324" s="316">
        <f t="shared" si="26"/>
        <v>1854.5</v>
      </c>
      <c r="K324" s="255">
        <f t="shared" si="27"/>
        <v>20.316466957568615</v>
      </c>
    </row>
    <row r="325" spans="1:11" ht="12.75" customHeight="1">
      <c r="A325" s="404">
        <v>19</v>
      </c>
      <c r="B325" s="392" t="s">
        <v>215</v>
      </c>
      <c r="C325" s="438">
        <v>3780.9700000000003</v>
      </c>
      <c r="D325" s="438">
        <v>41.361056983832896</v>
      </c>
      <c r="E325" s="405">
        <f t="shared" si="25"/>
        <v>0.010939271399623085</v>
      </c>
      <c r="F325" s="448"/>
      <c r="G325" s="449"/>
      <c r="H325" s="450"/>
      <c r="J325" s="316">
        <f t="shared" si="26"/>
        <v>3780.9700000000003</v>
      </c>
      <c r="K325" s="255">
        <f t="shared" si="27"/>
        <v>41.361056983832896</v>
      </c>
    </row>
    <row r="326" spans="1:11" ht="12.75" customHeight="1">
      <c r="A326" s="404">
        <v>20</v>
      </c>
      <c r="B326" s="392" t="s">
        <v>216</v>
      </c>
      <c r="C326" s="438">
        <v>2947.7299999999996</v>
      </c>
      <c r="D326" s="438">
        <v>29.832349083927294</v>
      </c>
      <c r="E326" s="405">
        <f t="shared" si="25"/>
        <v>0.010120448305620698</v>
      </c>
      <c r="F326" s="448"/>
      <c r="G326" s="449"/>
      <c r="H326" s="450"/>
      <c r="J326" s="316">
        <f t="shared" si="26"/>
        <v>2947.7299999999996</v>
      </c>
      <c r="K326" s="255">
        <f t="shared" si="27"/>
        <v>29.832349083927294</v>
      </c>
    </row>
    <row r="327" spans="1:11" ht="12.75" customHeight="1">
      <c r="A327" s="404">
        <v>21</v>
      </c>
      <c r="B327" s="392" t="s">
        <v>217</v>
      </c>
      <c r="C327" s="438">
        <v>643.93</v>
      </c>
      <c r="D327" s="438">
        <v>7.191419741138411</v>
      </c>
      <c r="E327" s="405">
        <f t="shared" si="25"/>
        <v>0.011168014754924311</v>
      </c>
      <c r="F327" s="448"/>
      <c r="G327" s="449"/>
      <c r="H327" s="450"/>
      <c r="J327" s="316">
        <f t="shared" si="26"/>
        <v>643.93</v>
      </c>
      <c r="K327" s="255">
        <f t="shared" si="27"/>
        <v>7.191419741138411</v>
      </c>
    </row>
    <row r="328" spans="1:11" ht="12.75" customHeight="1">
      <c r="A328" s="404">
        <v>22</v>
      </c>
      <c r="B328" s="392" t="s">
        <v>218</v>
      </c>
      <c r="C328" s="438">
        <v>4261.610000000001</v>
      </c>
      <c r="D328" s="438">
        <v>46.61122603170866</v>
      </c>
      <c r="E328" s="405">
        <f t="shared" si="25"/>
        <v>0.010937468710583244</v>
      </c>
      <c r="F328" s="448"/>
      <c r="G328" s="449"/>
      <c r="H328" s="450"/>
      <c r="J328" s="316">
        <f t="shared" si="26"/>
        <v>4261.610000000001</v>
      </c>
      <c r="K328" s="255">
        <f t="shared" si="27"/>
        <v>46.61122603170866</v>
      </c>
    </row>
    <row r="329" spans="1:11" ht="12.75" customHeight="1">
      <c r="A329" s="404">
        <v>23</v>
      </c>
      <c r="B329" s="392" t="s">
        <v>219</v>
      </c>
      <c r="C329" s="438">
        <v>4762.57</v>
      </c>
      <c r="D329" s="438">
        <v>52.034598431485804</v>
      </c>
      <c r="E329" s="405">
        <f t="shared" si="25"/>
        <v>0.010925739344825547</v>
      </c>
      <c r="F329" s="448"/>
      <c r="G329" s="449"/>
      <c r="H329" s="450"/>
      <c r="J329" s="316">
        <f t="shared" si="26"/>
        <v>4762.57</v>
      </c>
      <c r="K329" s="255">
        <f t="shared" si="27"/>
        <v>52.034598431485804</v>
      </c>
    </row>
    <row r="330" spans="1:11" ht="12.75" customHeight="1">
      <c r="A330" s="404">
        <v>24</v>
      </c>
      <c r="B330" s="392" t="s">
        <v>220</v>
      </c>
      <c r="C330" s="438">
        <v>5464.110000000001</v>
      </c>
      <c r="D330" s="438">
        <v>59.789036325930326</v>
      </c>
      <c r="E330" s="405">
        <f t="shared" si="25"/>
        <v>0.01094213629043528</v>
      </c>
      <c r="F330" s="448"/>
      <c r="G330" s="449"/>
      <c r="H330" s="450"/>
      <c r="J330" s="316">
        <f t="shared" si="26"/>
        <v>5464.110000000001</v>
      </c>
      <c r="K330" s="255">
        <f t="shared" si="27"/>
        <v>59.789036325930326</v>
      </c>
    </row>
    <row r="331" spans="1:11" ht="12.75" customHeight="1">
      <c r="A331" s="404">
        <v>25</v>
      </c>
      <c r="B331" s="392" t="s">
        <v>221</v>
      </c>
      <c r="C331" s="438">
        <v>881.52</v>
      </c>
      <c r="D331" s="438">
        <v>9.924624986959225</v>
      </c>
      <c r="E331" s="405">
        <f t="shared" si="25"/>
        <v>0.011258536376893577</v>
      </c>
      <c r="F331" s="448"/>
      <c r="G331" s="449"/>
      <c r="H331" s="450"/>
      <c r="J331" s="316">
        <f t="shared" si="26"/>
        <v>881.52</v>
      </c>
      <c r="K331" s="255">
        <f t="shared" si="27"/>
        <v>9.924624986959225</v>
      </c>
    </row>
    <row r="332" spans="1:11" ht="12.75" customHeight="1">
      <c r="A332" s="404">
        <v>26</v>
      </c>
      <c r="B332" s="392" t="s">
        <v>222</v>
      </c>
      <c r="C332" s="438">
        <v>2525.13</v>
      </c>
      <c r="D332" s="438">
        <v>27.903815617630478</v>
      </c>
      <c r="E332" s="405">
        <f t="shared" si="25"/>
        <v>0.011050447152277498</v>
      </c>
      <c r="F332" s="448"/>
      <c r="G332" s="449"/>
      <c r="H332" s="450"/>
      <c r="J332" s="316">
        <f t="shared" si="26"/>
        <v>2525.13</v>
      </c>
      <c r="K332" s="255">
        <f t="shared" si="27"/>
        <v>27.903815617630478</v>
      </c>
    </row>
    <row r="333" spans="1:11" ht="12.75" customHeight="1">
      <c r="A333" s="404">
        <v>27</v>
      </c>
      <c r="B333" s="392" t="s">
        <v>223</v>
      </c>
      <c r="C333" s="438">
        <v>2430.01</v>
      </c>
      <c r="D333" s="438">
        <v>26.766633370011434</v>
      </c>
      <c r="E333" s="405">
        <f t="shared" si="25"/>
        <v>0.01101503013156795</v>
      </c>
      <c r="F333" s="448"/>
      <c r="G333" s="449"/>
      <c r="H333" s="450"/>
      <c r="J333" s="316">
        <f t="shared" si="26"/>
        <v>2430.01</v>
      </c>
      <c r="K333" s="255">
        <f t="shared" si="27"/>
        <v>26.766633370011434</v>
      </c>
    </row>
    <row r="334" spans="1:11" ht="12.75" customHeight="1">
      <c r="A334" s="404"/>
      <c r="B334" s="406" t="s">
        <v>27</v>
      </c>
      <c r="C334" s="451">
        <v>83137.75</v>
      </c>
      <c r="D334" s="451">
        <v>899.4</v>
      </c>
      <c r="E334" s="407">
        <f t="shared" si="25"/>
        <v>0.010818190292616771</v>
      </c>
      <c r="F334" s="448"/>
      <c r="G334" s="449"/>
      <c r="H334" s="450"/>
      <c r="J334" s="316">
        <f t="shared" si="26"/>
        <v>83137.75</v>
      </c>
      <c r="K334" s="255">
        <f t="shared" si="27"/>
        <v>899.4</v>
      </c>
    </row>
    <row r="335" spans="1:8" ht="18">
      <c r="A335" s="402"/>
      <c r="B335" s="369"/>
      <c r="C335" s="452"/>
      <c r="D335" s="367"/>
      <c r="E335" s="453"/>
      <c r="F335" s="454"/>
      <c r="G335" s="455"/>
      <c r="H335" s="454"/>
    </row>
    <row r="336" spans="1:8" ht="18">
      <c r="A336" s="402"/>
      <c r="B336" s="369"/>
      <c r="C336" s="452"/>
      <c r="D336" s="367"/>
      <c r="E336" s="453"/>
      <c r="F336" s="367"/>
      <c r="G336" s="452"/>
      <c r="H336" s="367"/>
    </row>
    <row r="337" spans="1:7" ht="18">
      <c r="A337" s="362" t="s">
        <v>157</v>
      </c>
      <c r="B337" s="430"/>
      <c r="C337" s="456"/>
      <c r="D337" s="430"/>
      <c r="E337" s="430"/>
      <c r="F337" s="430"/>
      <c r="G337" s="430"/>
    </row>
    <row r="338" spans="1:5" ht="18.75">
      <c r="A338" s="430"/>
      <c r="B338" s="430"/>
      <c r="C338" s="430"/>
      <c r="D338" s="430"/>
      <c r="E338" s="444" t="s">
        <v>264</v>
      </c>
    </row>
    <row r="339" spans="1:7" ht="73.5" customHeight="1">
      <c r="A339" s="445" t="s">
        <v>37</v>
      </c>
      <c r="B339" s="445" t="s">
        <v>38</v>
      </c>
      <c r="C339" s="446" t="s">
        <v>163</v>
      </c>
      <c r="D339" s="396" t="s">
        <v>149</v>
      </c>
      <c r="E339" s="446" t="s">
        <v>158</v>
      </c>
      <c r="F339" s="457"/>
      <c r="G339" s="426"/>
    </row>
    <row r="340" spans="1:7" ht="12.75" customHeight="1">
      <c r="A340" s="445">
        <v>1</v>
      </c>
      <c r="B340" s="445">
        <v>2</v>
      </c>
      <c r="C340" s="446">
        <v>3</v>
      </c>
      <c r="D340" s="396">
        <v>4</v>
      </c>
      <c r="E340" s="446">
        <v>5</v>
      </c>
      <c r="F340" s="457"/>
      <c r="G340" s="426"/>
    </row>
    <row r="341" spans="1:12" ht="12.75" customHeight="1">
      <c r="A341" s="404">
        <v>1</v>
      </c>
      <c r="B341" s="392" t="s">
        <v>197</v>
      </c>
      <c r="C341" s="438">
        <v>2554.6400000000003</v>
      </c>
      <c r="D341" s="439">
        <v>32.31015565714275</v>
      </c>
      <c r="E341" s="458">
        <f aca="true" t="shared" si="28" ref="E341:E368">D341/C341</f>
        <v>0.012647635540484274</v>
      </c>
      <c r="F341" s="426"/>
      <c r="G341" s="380"/>
      <c r="J341" s="316">
        <v>32.31015565714275</v>
      </c>
      <c r="L341" s="255">
        <f>D341-J341</f>
        <v>0</v>
      </c>
    </row>
    <row r="342" spans="1:12" ht="12.75" customHeight="1">
      <c r="A342" s="404">
        <v>2</v>
      </c>
      <c r="B342" s="392" t="s">
        <v>198</v>
      </c>
      <c r="C342" s="438">
        <v>5035.77</v>
      </c>
      <c r="D342" s="439">
        <v>62.73359748571421</v>
      </c>
      <c r="E342" s="458">
        <f t="shared" si="28"/>
        <v>0.012457597842179887</v>
      </c>
      <c r="F342" s="426"/>
      <c r="G342" s="380"/>
      <c r="J342" s="316">
        <v>62.73359748571421</v>
      </c>
      <c r="L342" s="255">
        <f aca="true" t="shared" si="29" ref="L342:L368">D342-J342</f>
        <v>0</v>
      </c>
    </row>
    <row r="343" spans="1:12" ht="12.75" customHeight="1">
      <c r="A343" s="404">
        <v>3</v>
      </c>
      <c r="B343" s="392" t="s">
        <v>199</v>
      </c>
      <c r="C343" s="438">
        <v>3145.04</v>
      </c>
      <c r="D343" s="439">
        <v>40.81891983809528</v>
      </c>
      <c r="E343" s="458">
        <f t="shared" si="28"/>
        <v>0.012978823747264036</v>
      </c>
      <c r="F343" s="426"/>
      <c r="G343" s="380"/>
      <c r="J343" s="316">
        <v>40.81891983809528</v>
      </c>
      <c r="L343" s="255">
        <f t="shared" si="29"/>
        <v>0</v>
      </c>
    </row>
    <row r="344" spans="1:12" ht="12.75" customHeight="1">
      <c r="A344" s="404">
        <v>4</v>
      </c>
      <c r="B344" s="392" t="s">
        <v>200</v>
      </c>
      <c r="C344" s="438">
        <v>3001.17</v>
      </c>
      <c r="D344" s="439">
        <v>39.020288047619125</v>
      </c>
      <c r="E344" s="458">
        <f t="shared" si="28"/>
        <v>0.013001692022650875</v>
      </c>
      <c r="F344" s="426"/>
      <c r="G344" s="380"/>
      <c r="J344" s="316">
        <v>39.020288047619125</v>
      </c>
      <c r="L344" s="255">
        <f t="shared" si="29"/>
        <v>0</v>
      </c>
    </row>
    <row r="345" spans="1:12" ht="12.75" customHeight="1">
      <c r="A345" s="404">
        <v>5</v>
      </c>
      <c r="B345" s="392" t="s">
        <v>201</v>
      </c>
      <c r="C345" s="438">
        <v>3684.21</v>
      </c>
      <c r="D345" s="439">
        <v>41.09436484761903</v>
      </c>
      <c r="E345" s="458">
        <f t="shared" si="28"/>
        <v>0.011154186337808928</v>
      </c>
      <c r="F345" s="426"/>
      <c r="G345" s="380"/>
      <c r="J345" s="316">
        <v>41.09436484761903</v>
      </c>
      <c r="L345" s="255">
        <f t="shared" si="29"/>
        <v>0</v>
      </c>
    </row>
    <row r="346" spans="1:12" ht="12.75" customHeight="1">
      <c r="A346" s="404">
        <v>6</v>
      </c>
      <c r="B346" s="392" t="s">
        <v>202</v>
      </c>
      <c r="C346" s="438">
        <v>1112.21</v>
      </c>
      <c r="D346" s="439">
        <v>16.422352342857106</v>
      </c>
      <c r="E346" s="458">
        <f t="shared" si="28"/>
        <v>0.014765514015210352</v>
      </c>
      <c r="F346" s="426"/>
      <c r="G346" s="380"/>
      <c r="J346" s="316">
        <v>16.422352342857106</v>
      </c>
      <c r="L346" s="255">
        <f t="shared" si="29"/>
        <v>0</v>
      </c>
    </row>
    <row r="347" spans="1:12" ht="12.75" customHeight="1">
      <c r="A347" s="404">
        <v>7</v>
      </c>
      <c r="B347" s="392" t="s">
        <v>203</v>
      </c>
      <c r="C347" s="438">
        <v>6242.79</v>
      </c>
      <c r="D347" s="439">
        <v>80.0939528476193</v>
      </c>
      <c r="E347" s="458">
        <f t="shared" si="28"/>
        <v>0.01282983295091126</v>
      </c>
      <c r="F347" s="426"/>
      <c r="G347" s="380"/>
      <c r="J347" s="316">
        <v>80.0939528476193</v>
      </c>
      <c r="L347" s="255">
        <f t="shared" si="29"/>
        <v>0</v>
      </c>
    </row>
    <row r="348" spans="1:12" ht="12.75" customHeight="1">
      <c r="A348" s="404">
        <v>8</v>
      </c>
      <c r="B348" s="392" t="s">
        <v>204</v>
      </c>
      <c r="C348" s="438">
        <v>899.5999999999999</v>
      </c>
      <c r="D348" s="439">
        <v>13.42766463809519</v>
      </c>
      <c r="E348" s="458">
        <f t="shared" si="28"/>
        <v>0.014926261269558904</v>
      </c>
      <c r="F348" s="426"/>
      <c r="G348" s="380"/>
      <c r="J348" s="316">
        <v>13.42766463809519</v>
      </c>
      <c r="L348" s="255">
        <f t="shared" si="29"/>
        <v>0</v>
      </c>
    </row>
    <row r="349" spans="1:12" ht="12.75" customHeight="1">
      <c r="A349" s="404">
        <v>9</v>
      </c>
      <c r="B349" s="392" t="s">
        <v>205</v>
      </c>
      <c r="C349" s="438">
        <v>2578.3599999999997</v>
      </c>
      <c r="D349" s="439">
        <v>32.06527440000001</v>
      </c>
      <c r="E349" s="458">
        <f t="shared" si="28"/>
        <v>0.012436306179121616</v>
      </c>
      <c r="F349" s="426"/>
      <c r="G349" s="380"/>
      <c r="J349" s="316">
        <v>32.06527440000001</v>
      </c>
      <c r="L349" s="255">
        <f t="shared" si="29"/>
        <v>0</v>
      </c>
    </row>
    <row r="350" spans="1:12" ht="12.75" customHeight="1">
      <c r="A350" s="404">
        <v>10</v>
      </c>
      <c r="B350" s="392" t="s">
        <v>206</v>
      </c>
      <c r="C350" s="438">
        <v>3022.6800000000003</v>
      </c>
      <c r="D350" s="439">
        <v>37.569745276190574</v>
      </c>
      <c r="E350" s="458">
        <f t="shared" si="28"/>
        <v>0.01242928304557233</v>
      </c>
      <c r="F350" s="426"/>
      <c r="G350" s="380"/>
      <c r="J350" s="316">
        <v>37.569745276190574</v>
      </c>
      <c r="L350" s="255">
        <f t="shared" si="29"/>
        <v>0</v>
      </c>
    </row>
    <row r="351" spans="1:12" ht="12.75" customHeight="1">
      <c r="A351" s="404">
        <v>11</v>
      </c>
      <c r="B351" s="392" t="s">
        <v>207</v>
      </c>
      <c r="C351" s="438">
        <v>2237.84</v>
      </c>
      <c r="D351" s="439">
        <v>28.996481666666597</v>
      </c>
      <c r="E351" s="458">
        <f t="shared" si="28"/>
        <v>0.012957352476793065</v>
      </c>
      <c r="F351" s="426"/>
      <c r="G351" s="380"/>
      <c r="J351" s="316">
        <v>28.996481666666597</v>
      </c>
      <c r="L351" s="255">
        <f t="shared" si="29"/>
        <v>0</v>
      </c>
    </row>
    <row r="352" spans="1:12" ht="12.75" customHeight="1">
      <c r="A352" s="404">
        <v>12</v>
      </c>
      <c r="B352" s="392" t="s">
        <v>208</v>
      </c>
      <c r="C352" s="438">
        <v>4591.73</v>
      </c>
      <c r="D352" s="439">
        <v>58.46368112380946</v>
      </c>
      <c r="E352" s="458">
        <f t="shared" si="28"/>
        <v>0.012732386513102788</v>
      </c>
      <c r="F352" s="426"/>
      <c r="G352" s="380"/>
      <c r="J352" s="316">
        <v>58.46368112380946</v>
      </c>
      <c r="L352" s="255">
        <f t="shared" si="29"/>
        <v>0</v>
      </c>
    </row>
    <row r="353" spans="1:12" ht="12.75" customHeight="1">
      <c r="A353" s="404">
        <v>13</v>
      </c>
      <c r="B353" s="392" t="s">
        <v>209</v>
      </c>
      <c r="C353" s="438">
        <v>3161.57</v>
      </c>
      <c r="D353" s="439">
        <v>42.03414982857147</v>
      </c>
      <c r="E353" s="458">
        <f t="shared" si="28"/>
        <v>0.013295340551868682</v>
      </c>
      <c r="F353" s="426"/>
      <c r="G353" s="380"/>
      <c r="J353" s="316">
        <v>42.03414982857147</v>
      </c>
      <c r="L353" s="255">
        <f t="shared" si="29"/>
        <v>0</v>
      </c>
    </row>
    <row r="354" spans="1:12" ht="12.75" customHeight="1">
      <c r="A354" s="404">
        <v>14</v>
      </c>
      <c r="B354" s="392" t="s">
        <v>210</v>
      </c>
      <c r="C354" s="438">
        <v>2738.74</v>
      </c>
      <c r="D354" s="439">
        <v>34.51178398095227</v>
      </c>
      <c r="E354" s="458">
        <f t="shared" si="28"/>
        <v>0.012601336374008586</v>
      </c>
      <c r="F354" s="426"/>
      <c r="G354" s="380"/>
      <c r="J354" s="316">
        <v>34.51178398095227</v>
      </c>
      <c r="L354" s="255">
        <f t="shared" si="29"/>
        <v>0</v>
      </c>
    </row>
    <row r="355" spans="1:12" ht="12.75" customHeight="1">
      <c r="A355" s="404">
        <v>15</v>
      </c>
      <c r="B355" s="392" t="s">
        <v>211</v>
      </c>
      <c r="C355" s="438">
        <v>3372.66</v>
      </c>
      <c r="D355" s="439">
        <v>42.99090280952372</v>
      </c>
      <c r="E355" s="458">
        <f t="shared" si="28"/>
        <v>0.012746883115856244</v>
      </c>
      <c r="F355" s="426"/>
      <c r="G355" s="380"/>
      <c r="J355" s="316">
        <v>42.99090280952372</v>
      </c>
      <c r="L355" s="255">
        <f t="shared" si="29"/>
        <v>0</v>
      </c>
    </row>
    <row r="356" spans="1:12" ht="12.75" customHeight="1">
      <c r="A356" s="404">
        <v>16</v>
      </c>
      <c r="B356" s="392" t="s">
        <v>212</v>
      </c>
      <c r="C356" s="438">
        <v>2597.3199999999997</v>
      </c>
      <c r="D356" s="439">
        <v>31.77014443809513</v>
      </c>
      <c r="E356" s="458">
        <f t="shared" si="28"/>
        <v>0.012231894582914363</v>
      </c>
      <c r="F356" s="426"/>
      <c r="G356" s="380"/>
      <c r="J356" s="316">
        <v>31.77014443809513</v>
      </c>
      <c r="L356" s="255">
        <f t="shared" si="29"/>
        <v>0</v>
      </c>
    </row>
    <row r="357" spans="1:12" ht="12.75" customHeight="1">
      <c r="A357" s="404">
        <v>17</v>
      </c>
      <c r="B357" s="392" t="s">
        <v>213</v>
      </c>
      <c r="C357" s="438">
        <v>3609.34</v>
      </c>
      <c r="D357" s="439">
        <v>44.359844095238074</v>
      </c>
      <c r="E357" s="458">
        <f t="shared" si="28"/>
        <v>0.012290292434416839</v>
      </c>
      <c r="F357" s="426"/>
      <c r="G357" s="380"/>
      <c r="J357" s="316">
        <v>44.359844095238074</v>
      </c>
      <c r="L357" s="255">
        <f t="shared" si="29"/>
        <v>0</v>
      </c>
    </row>
    <row r="358" spans="1:12" ht="12.75" customHeight="1">
      <c r="A358" s="404">
        <v>18</v>
      </c>
      <c r="B358" s="392" t="s">
        <v>214</v>
      </c>
      <c r="C358" s="438">
        <v>1854.5</v>
      </c>
      <c r="D358" s="439">
        <v>23.346318399999923</v>
      </c>
      <c r="E358" s="458">
        <f t="shared" si="28"/>
        <v>0.012589009652197317</v>
      </c>
      <c r="F358" s="426"/>
      <c r="G358" s="380"/>
      <c r="J358" s="316">
        <v>23.346318399999923</v>
      </c>
      <c r="L358" s="255">
        <f t="shared" si="29"/>
        <v>0</v>
      </c>
    </row>
    <row r="359" spans="1:12" ht="12.75" customHeight="1">
      <c r="A359" s="404">
        <v>19</v>
      </c>
      <c r="B359" s="392" t="s">
        <v>215</v>
      </c>
      <c r="C359" s="438">
        <v>3780.9700000000003</v>
      </c>
      <c r="D359" s="439">
        <v>47.09714360952395</v>
      </c>
      <c r="E359" s="458">
        <f t="shared" si="28"/>
        <v>0.012456365326761107</v>
      </c>
      <c r="F359" s="426"/>
      <c r="G359" s="380"/>
      <c r="J359" s="316">
        <v>47.09714360952395</v>
      </c>
      <c r="L359" s="255">
        <f t="shared" si="29"/>
        <v>0</v>
      </c>
    </row>
    <row r="360" spans="1:12" ht="12.75" customHeight="1">
      <c r="A360" s="404">
        <v>20</v>
      </c>
      <c r="B360" s="392" t="s">
        <v>216</v>
      </c>
      <c r="C360" s="438">
        <v>2947.7299999999996</v>
      </c>
      <c r="D360" s="439">
        <v>36.07519897142852</v>
      </c>
      <c r="E360" s="458">
        <f t="shared" si="28"/>
        <v>0.012238298274071413</v>
      </c>
      <c r="F360" s="426"/>
      <c r="G360" s="380" t="s">
        <v>12</v>
      </c>
      <c r="J360" s="316">
        <v>36.07519897142852</v>
      </c>
      <c r="L360" s="255">
        <f t="shared" si="29"/>
        <v>0</v>
      </c>
    </row>
    <row r="361" spans="1:12" ht="12.75" customHeight="1">
      <c r="A361" s="404">
        <v>21</v>
      </c>
      <c r="B361" s="392" t="s">
        <v>217</v>
      </c>
      <c r="C361" s="438">
        <v>643.93</v>
      </c>
      <c r="D361" s="439">
        <v>8.895916933333353</v>
      </c>
      <c r="E361" s="458">
        <f t="shared" si="28"/>
        <v>0.013815037245249257</v>
      </c>
      <c r="F361" s="426"/>
      <c r="G361" s="380"/>
      <c r="J361" s="316">
        <v>8.895916933333353</v>
      </c>
      <c r="L361" s="255">
        <f t="shared" si="29"/>
        <v>0</v>
      </c>
    </row>
    <row r="362" spans="1:12" ht="12.75" customHeight="1">
      <c r="A362" s="404">
        <v>22</v>
      </c>
      <c r="B362" s="392" t="s">
        <v>218</v>
      </c>
      <c r="C362" s="438">
        <v>4261.610000000001</v>
      </c>
      <c r="D362" s="439">
        <v>53.15334799999999</v>
      </c>
      <c r="E362" s="458">
        <f t="shared" si="28"/>
        <v>0.012472597914872544</v>
      </c>
      <c r="F362" s="426"/>
      <c r="G362" s="380"/>
      <c r="J362" s="316">
        <v>53.15334799999999</v>
      </c>
      <c r="L362" s="255">
        <f t="shared" si="29"/>
        <v>0</v>
      </c>
    </row>
    <row r="363" spans="1:12" ht="12.75" customHeight="1">
      <c r="A363" s="404">
        <v>23</v>
      </c>
      <c r="B363" s="392" t="s">
        <v>219</v>
      </c>
      <c r="C363" s="438">
        <v>4762.57</v>
      </c>
      <c r="D363" s="439">
        <v>58.948766219047755</v>
      </c>
      <c r="E363" s="458">
        <f t="shared" si="28"/>
        <v>0.012377511767606094</v>
      </c>
      <c r="F363" s="426"/>
      <c r="G363" s="380"/>
      <c r="J363" s="316">
        <v>58.948766219047755</v>
      </c>
      <c r="L363" s="255">
        <f t="shared" si="29"/>
        <v>0</v>
      </c>
    </row>
    <row r="364" spans="1:12" ht="12.75" customHeight="1">
      <c r="A364" s="404">
        <v>24</v>
      </c>
      <c r="B364" s="392" t="s">
        <v>220</v>
      </c>
      <c r="C364" s="438">
        <v>5464.110000000001</v>
      </c>
      <c r="D364" s="439">
        <v>69.30946726666696</v>
      </c>
      <c r="E364" s="458">
        <f t="shared" si="28"/>
        <v>0.012684493406367542</v>
      </c>
      <c r="F364" s="426"/>
      <c r="G364" s="380" t="s">
        <v>12</v>
      </c>
      <c r="J364" s="316">
        <v>69.30946726666696</v>
      </c>
      <c r="L364" s="255">
        <f t="shared" si="29"/>
        <v>0</v>
      </c>
    </row>
    <row r="365" spans="1:12" ht="12.75" customHeight="1">
      <c r="A365" s="404">
        <v>25</v>
      </c>
      <c r="B365" s="392" t="s">
        <v>221</v>
      </c>
      <c r="C365" s="438">
        <v>881.52</v>
      </c>
      <c r="D365" s="439">
        <v>19.488639676190427</v>
      </c>
      <c r="E365" s="458">
        <f t="shared" si="28"/>
        <v>0.02210799491354754</v>
      </c>
      <c r="F365" s="426"/>
      <c r="G365" s="380"/>
      <c r="J365" s="316">
        <v>19.488639676190427</v>
      </c>
      <c r="L365" s="255">
        <f t="shared" si="29"/>
        <v>0</v>
      </c>
    </row>
    <row r="366" spans="1:12" ht="12.75" customHeight="1">
      <c r="A366" s="404">
        <v>26</v>
      </c>
      <c r="B366" s="392" t="s">
        <v>222</v>
      </c>
      <c r="C366" s="438">
        <v>2525.13</v>
      </c>
      <c r="D366" s="439">
        <v>26.906275676190607</v>
      </c>
      <c r="E366" s="458">
        <f t="shared" si="28"/>
        <v>0.010655402167884666</v>
      </c>
      <c r="F366" s="426"/>
      <c r="G366" s="380"/>
      <c r="J366" s="316">
        <v>26.906275676190607</v>
      </c>
      <c r="L366" s="255">
        <f t="shared" si="29"/>
        <v>0</v>
      </c>
    </row>
    <row r="367" spans="1:12" ht="12.75" customHeight="1">
      <c r="A367" s="404">
        <v>27</v>
      </c>
      <c r="B367" s="392" t="s">
        <v>223</v>
      </c>
      <c r="C367" s="438">
        <v>2430.01</v>
      </c>
      <c r="D367" s="439">
        <v>33.02262192380943</v>
      </c>
      <c r="E367" s="458">
        <f t="shared" si="28"/>
        <v>0.013589500423376623</v>
      </c>
      <c r="F367" s="426"/>
      <c r="G367" s="380" t="s">
        <v>12</v>
      </c>
      <c r="J367" s="316">
        <v>33.02262192380943</v>
      </c>
      <c r="L367" s="255">
        <f t="shared" si="29"/>
        <v>0</v>
      </c>
    </row>
    <row r="368" spans="1:12" ht="12.75" customHeight="1">
      <c r="A368" s="404"/>
      <c r="B368" s="406" t="s">
        <v>27</v>
      </c>
      <c r="C368" s="451">
        <v>83137.75</v>
      </c>
      <c r="D368" s="459">
        <v>1054.9270000000001</v>
      </c>
      <c r="E368" s="460">
        <f t="shared" si="28"/>
        <v>0.012688904859705731</v>
      </c>
      <c r="F368" s="384"/>
      <c r="G368" s="380"/>
      <c r="J368" s="316">
        <v>1054.9270000000001</v>
      </c>
      <c r="L368" s="255">
        <f t="shared" si="29"/>
        <v>0</v>
      </c>
    </row>
    <row r="369" ht="20.25" customHeight="1">
      <c r="A369" s="362" t="s">
        <v>40</v>
      </c>
    </row>
    <row r="370" spans="1:5" ht="13.5" customHeight="1">
      <c r="A370" s="362"/>
      <c r="E370" s="461" t="s">
        <v>41</v>
      </c>
    </row>
    <row r="371" spans="1:6" ht="56.25" customHeight="1">
      <c r="A371" s="404" t="s">
        <v>39</v>
      </c>
      <c r="B371" s="404" t="s">
        <v>150</v>
      </c>
      <c r="C371" s="404" t="s">
        <v>151</v>
      </c>
      <c r="D371" s="462" t="s">
        <v>42</v>
      </c>
      <c r="E371" s="404" t="s">
        <v>43</v>
      </c>
      <c r="F371" s="402"/>
    </row>
    <row r="372" spans="1:6" ht="15.75" customHeight="1">
      <c r="A372" s="463">
        <f>C406</f>
        <v>83137.75</v>
      </c>
      <c r="B372" s="464">
        <f>D334</f>
        <v>899.4</v>
      </c>
      <c r="C372" s="463">
        <f>E406</f>
        <v>72141.18</v>
      </c>
      <c r="D372" s="463">
        <f>B372+C372</f>
        <v>73040.57999999999</v>
      </c>
      <c r="E372" s="405">
        <f>D372/A372</f>
        <v>0.8785489143018663</v>
      </c>
      <c r="F372" s="465"/>
    </row>
    <row r="373" spans="1:8" ht="13.5" customHeight="1">
      <c r="A373" s="466" t="s">
        <v>152</v>
      </c>
      <c r="B373" s="467"/>
      <c r="C373" s="468"/>
      <c r="D373" s="468"/>
      <c r="E373" s="469"/>
      <c r="F373" s="470"/>
      <c r="G373" s="389"/>
      <c r="H373" s="363" t="s">
        <v>12</v>
      </c>
    </row>
    <row r="374" ht="13.5" customHeight="1"/>
    <row r="375" spans="1:8" ht="13.5" customHeight="1">
      <c r="A375" s="362" t="s">
        <v>153</v>
      </c>
      <c r="H375" s="363" t="s">
        <v>12</v>
      </c>
    </row>
    <row r="376" ht="13.5" customHeight="1">
      <c r="G376" s="461" t="s">
        <v>41</v>
      </c>
    </row>
    <row r="377" spans="1:7" ht="44.25" customHeight="1">
      <c r="A377" s="471" t="s">
        <v>20</v>
      </c>
      <c r="B377" s="471" t="s">
        <v>31</v>
      </c>
      <c r="C377" s="471" t="s">
        <v>39</v>
      </c>
      <c r="D377" s="472" t="s">
        <v>161</v>
      </c>
      <c r="E377" s="472" t="s">
        <v>44</v>
      </c>
      <c r="F377" s="471" t="s">
        <v>42</v>
      </c>
      <c r="G377" s="471" t="s">
        <v>43</v>
      </c>
    </row>
    <row r="378" spans="1:7" ht="14.25" customHeight="1">
      <c r="A378" s="471">
        <v>1</v>
      </c>
      <c r="B378" s="471">
        <v>2</v>
      </c>
      <c r="C378" s="471">
        <v>3</v>
      </c>
      <c r="D378" s="472">
        <v>4</v>
      </c>
      <c r="E378" s="472">
        <v>5</v>
      </c>
      <c r="F378" s="471">
        <v>6</v>
      </c>
      <c r="G378" s="421">
        <v>7</v>
      </c>
    </row>
    <row r="379" spans="1:12" ht="12.75" customHeight="1">
      <c r="A379" s="404">
        <v>1</v>
      </c>
      <c r="B379" s="392" t="s">
        <v>197</v>
      </c>
      <c r="C379" s="438">
        <v>2554.6400000000003</v>
      </c>
      <c r="D379" s="438">
        <v>27.81501655541746</v>
      </c>
      <c r="E379" s="439">
        <v>2326.91</v>
      </c>
      <c r="F379" s="473">
        <f>D379+E379</f>
        <v>2354.7250165554174</v>
      </c>
      <c r="G379" s="474">
        <f>F379/C379</f>
        <v>0.9217443618495823</v>
      </c>
      <c r="J379" s="315">
        <v>2322.41775</v>
      </c>
      <c r="L379" s="255"/>
    </row>
    <row r="380" spans="1:12" ht="12.75" customHeight="1">
      <c r="A380" s="404">
        <v>2</v>
      </c>
      <c r="B380" s="392" t="s">
        <v>198</v>
      </c>
      <c r="C380" s="438">
        <v>5035.77</v>
      </c>
      <c r="D380" s="438">
        <v>50.74296168676834</v>
      </c>
      <c r="E380" s="439">
        <v>4655.75</v>
      </c>
      <c r="F380" s="473">
        <f>D380+E380</f>
        <v>4706.4929616867685</v>
      </c>
      <c r="G380" s="474">
        <f>F380/C380</f>
        <v>0.9346123754037154</v>
      </c>
      <c r="J380" s="315">
        <v>4644.278700000001</v>
      </c>
      <c r="L380" s="255">
        <f aca="true" t="shared" si="30" ref="L380:L406">E380-J380</f>
        <v>11.471299999999246</v>
      </c>
    </row>
    <row r="381" spans="1:12" ht="12.75" customHeight="1">
      <c r="A381" s="404">
        <v>3</v>
      </c>
      <c r="B381" s="392" t="s">
        <v>199</v>
      </c>
      <c r="C381" s="438">
        <v>3145.04</v>
      </c>
      <c r="D381" s="438">
        <v>34.67769625761808</v>
      </c>
      <c r="E381" s="439">
        <v>2622.98</v>
      </c>
      <c r="F381" s="473">
        <f aca="true" t="shared" si="31" ref="F381:F398">D381+E381</f>
        <v>2657.657696257618</v>
      </c>
      <c r="G381" s="474">
        <f aca="true" t="shared" si="32" ref="G381:G398">F381/C381</f>
        <v>0.8450314451509737</v>
      </c>
      <c r="J381" s="315">
        <v>2616.8429</v>
      </c>
      <c r="L381" s="255">
        <f t="shared" si="30"/>
        <v>6.1370999999999185</v>
      </c>
    </row>
    <row r="382" spans="1:12" ht="12.75" customHeight="1">
      <c r="A382" s="404">
        <v>4</v>
      </c>
      <c r="B382" s="392" t="s">
        <v>200</v>
      </c>
      <c r="C382" s="438">
        <v>3001.17</v>
      </c>
      <c r="D382" s="438">
        <v>33.10008258379903</v>
      </c>
      <c r="E382" s="439">
        <v>2493.26</v>
      </c>
      <c r="F382" s="473">
        <f t="shared" si="31"/>
        <v>2526.3600825837993</v>
      </c>
      <c r="G382" s="474">
        <f t="shared" si="32"/>
        <v>0.8417917287537191</v>
      </c>
      <c r="J382" s="315">
        <v>2487.3433</v>
      </c>
      <c r="L382" s="255">
        <f t="shared" si="30"/>
        <v>5.916700000000219</v>
      </c>
    </row>
    <row r="383" spans="1:12" ht="12.75" customHeight="1">
      <c r="A383" s="404">
        <v>5</v>
      </c>
      <c r="B383" s="392" t="s">
        <v>201</v>
      </c>
      <c r="C383" s="438">
        <v>3684.21</v>
      </c>
      <c r="D383" s="438">
        <v>34.84517365099718</v>
      </c>
      <c r="E383" s="439">
        <v>2888.7</v>
      </c>
      <c r="F383" s="473">
        <f t="shared" si="31"/>
        <v>2923.545173650997</v>
      </c>
      <c r="G383" s="474">
        <f t="shared" si="32"/>
        <v>0.7935338033529569</v>
      </c>
      <c r="J383" s="315">
        <v>2882.4467999999997</v>
      </c>
      <c r="L383" s="255">
        <f t="shared" si="30"/>
        <v>6.253200000000106</v>
      </c>
    </row>
    <row r="384" spans="1:12" ht="12.75" customHeight="1">
      <c r="A384" s="404">
        <v>6</v>
      </c>
      <c r="B384" s="392" t="s">
        <v>202</v>
      </c>
      <c r="C384" s="438">
        <v>1112.21</v>
      </c>
      <c r="D384" s="438">
        <v>12.506259122858449</v>
      </c>
      <c r="E384" s="439">
        <v>969.1199999999999</v>
      </c>
      <c r="F384" s="473">
        <f t="shared" si="31"/>
        <v>981.6262591228583</v>
      </c>
      <c r="G384" s="474">
        <f t="shared" si="32"/>
        <v>0.8825907509578751</v>
      </c>
      <c r="J384" s="315">
        <v>958.7136</v>
      </c>
      <c r="L384" s="255">
        <f t="shared" si="30"/>
        <v>10.406399999999849</v>
      </c>
    </row>
    <row r="385" spans="1:12" ht="12.75" customHeight="1">
      <c r="A385" s="404">
        <v>7</v>
      </c>
      <c r="B385" s="392" t="s">
        <v>203</v>
      </c>
      <c r="C385" s="438">
        <v>6242.79</v>
      </c>
      <c r="D385" s="438">
        <v>68.4025667269785</v>
      </c>
      <c r="E385" s="439">
        <v>5572.68</v>
      </c>
      <c r="F385" s="473">
        <f t="shared" si="31"/>
        <v>5641.082566726979</v>
      </c>
      <c r="G385" s="474">
        <f t="shared" si="32"/>
        <v>0.9036156216574607</v>
      </c>
      <c r="J385" s="315">
        <v>5567.472949999999</v>
      </c>
      <c r="L385" s="255">
        <f t="shared" si="30"/>
        <v>5.207050000000891</v>
      </c>
    </row>
    <row r="386" spans="1:12" ht="12.75" customHeight="1">
      <c r="A386" s="404">
        <v>8</v>
      </c>
      <c r="B386" s="392" t="s">
        <v>204</v>
      </c>
      <c r="C386" s="438">
        <v>899.5999999999999</v>
      </c>
      <c r="D386" s="438">
        <v>10.083930320697077</v>
      </c>
      <c r="E386" s="439">
        <v>834.02</v>
      </c>
      <c r="F386" s="473">
        <f t="shared" si="31"/>
        <v>844.103930320697</v>
      </c>
      <c r="G386" s="474">
        <f t="shared" si="32"/>
        <v>0.9383102827041987</v>
      </c>
      <c r="J386" s="315">
        <v>830.68005</v>
      </c>
      <c r="L386" s="255">
        <f t="shared" si="30"/>
        <v>3.3399499999999307</v>
      </c>
    </row>
    <row r="387" spans="1:12" ht="12.75" customHeight="1">
      <c r="A387" s="404">
        <v>9</v>
      </c>
      <c r="B387" s="392" t="s">
        <v>205</v>
      </c>
      <c r="C387" s="438">
        <v>2578.3599999999997</v>
      </c>
      <c r="D387" s="438">
        <v>28.04164831964848</v>
      </c>
      <c r="E387" s="439">
        <v>2316.3</v>
      </c>
      <c r="F387" s="473">
        <f t="shared" si="31"/>
        <v>2344.341648319649</v>
      </c>
      <c r="G387" s="474">
        <f t="shared" si="32"/>
        <v>0.909237518546537</v>
      </c>
      <c r="J387" s="315">
        <v>2312.27835</v>
      </c>
      <c r="L387" s="255">
        <f t="shared" si="30"/>
        <v>4.021650000000136</v>
      </c>
    </row>
    <row r="388" spans="1:12" ht="12.75" customHeight="1">
      <c r="A388" s="404">
        <v>10</v>
      </c>
      <c r="B388" s="392" t="s">
        <v>206</v>
      </c>
      <c r="C388" s="438">
        <v>3022.6800000000003</v>
      </c>
      <c r="D388" s="438">
        <v>32.89823006774843</v>
      </c>
      <c r="E388" s="439">
        <v>2759.9300000000003</v>
      </c>
      <c r="F388" s="473">
        <f t="shared" si="31"/>
        <v>2792.828230067749</v>
      </c>
      <c r="G388" s="474">
        <f t="shared" si="32"/>
        <v>0.9239576237205885</v>
      </c>
      <c r="J388" s="315">
        <v>2755.2538999999997</v>
      </c>
      <c r="L388" s="255">
        <f t="shared" si="30"/>
        <v>4.676100000000588</v>
      </c>
    </row>
    <row r="389" spans="1:12" ht="12.75" customHeight="1">
      <c r="A389" s="404">
        <v>11</v>
      </c>
      <c r="B389" s="392" t="s">
        <v>207</v>
      </c>
      <c r="C389" s="438">
        <v>2237.84</v>
      </c>
      <c r="D389" s="438">
        <v>24.610145900624</v>
      </c>
      <c r="E389" s="439">
        <v>1943.6399999999999</v>
      </c>
      <c r="F389" s="473">
        <f t="shared" si="31"/>
        <v>1968.250145900624</v>
      </c>
      <c r="G389" s="474">
        <f t="shared" si="32"/>
        <v>0.879531220239438</v>
      </c>
      <c r="J389" s="315">
        <v>1939.25775</v>
      </c>
      <c r="L389" s="255">
        <f t="shared" si="30"/>
        <v>4.382249999999885</v>
      </c>
    </row>
    <row r="390" spans="1:12" ht="12.75" customHeight="1">
      <c r="A390" s="404">
        <v>12</v>
      </c>
      <c r="B390" s="392" t="s">
        <v>208</v>
      </c>
      <c r="C390" s="438">
        <v>4591.73</v>
      </c>
      <c r="D390" s="438">
        <v>50.22854603978489</v>
      </c>
      <c r="E390" s="439">
        <v>4055.2799999999997</v>
      </c>
      <c r="F390" s="473">
        <f t="shared" si="31"/>
        <v>4105.508546039785</v>
      </c>
      <c r="G390" s="474">
        <f t="shared" si="32"/>
        <v>0.8941093108784239</v>
      </c>
      <c r="J390" s="315">
        <v>4047.0425</v>
      </c>
      <c r="L390" s="255">
        <f t="shared" si="30"/>
        <v>8.237499999999727</v>
      </c>
    </row>
    <row r="391" spans="1:12" ht="12.75" customHeight="1">
      <c r="A391" s="404">
        <v>13</v>
      </c>
      <c r="B391" s="392" t="s">
        <v>209</v>
      </c>
      <c r="C391" s="438">
        <v>3161.57</v>
      </c>
      <c r="D391" s="438">
        <v>34.79806649725913</v>
      </c>
      <c r="E391" s="439">
        <v>2800.24</v>
      </c>
      <c r="F391" s="473">
        <f t="shared" si="31"/>
        <v>2835.038066497259</v>
      </c>
      <c r="G391" s="474">
        <f t="shared" si="32"/>
        <v>0.8967184235988003</v>
      </c>
      <c r="J391" s="315">
        <v>2792.9998</v>
      </c>
      <c r="L391" s="255">
        <f t="shared" si="30"/>
        <v>7.2401999999997315</v>
      </c>
    </row>
    <row r="392" spans="1:12" ht="12.75" customHeight="1">
      <c r="A392" s="404">
        <v>14</v>
      </c>
      <c r="B392" s="392" t="s">
        <v>210</v>
      </c>
      <c r="C392" s="438">
        <v>2738.74</v>
      </c>
      <c r="D392" s="438">
        <v>29.89358948340125</v>
      </c>
      <c r="E392" s="439">
        <v>2390.08</v>
      </c>
      <c r="F392" s="473">
        <f t="shared" si="31"/>
        <v>2419.973589483401</v>
      </c>
      <c r="G392" s="474">
        <f t="shared" si="32"/>
        <v>0.8836083708140975</v>
      </c>
      <c r="J392" s="315">
        <v>2385.46385</v>
      </c>
      <c r="L392" s="255">
        <f t="shared" si="30"/>
        <v>4.616149999999834</v>
      </c>
    </row>
    <row r="393" spans="1:12" ht="12.75" customHeight="1">
      <c r="A393" s="404">
        <v>15</v>
      </c>
      <c r="B393" s="392" t="s">
        <v>211</v>
      </c>
      <c r="C393" s="438">
        <v>3372.66</v>
      </c>
      <c r="D393" s="438">
        <v>36.979169462597454</v>
      </c>
      <c r="E393" s="439">
        <v>2906.06</v>
      </c>
      <c r="F393" s="473">
        <f t="shared" si="31"/>
        <v>2943.0391694625973</v>
      </c>
      <c r="G393" s="474">
        <f t="shared" si="32"/>
        <v>0.8726166199565321</v>
      </c>
      <c r="J393" s="315">
        <v>2900.05235</v>
      </c>
      <c r="L393" s="255">
        <f t="shared" si="30"/>
        <v>6.007650000000012</v>
      </c>
    </row>
    <row r="394" spans="1:12" ht="12.75" customHeight="1">
      <c r="A394" s="404">
        <v>16</v>
      </c>
      <c r="B394" s="392" t="s">
        <v>212</v>
      </c>
      <c r="C394" s="438">
        <v>2597.3199999999997</v>
      </c>
      <c r="D394" s="438">
        <v>28.468967008996685</v>
      </c>
      <c r="E394" s="439">
        <v>2078.23</v>
      </c>
      <c r="F394" s="473">
        <f t="shared" si="31"/>
        <v>2106.6989670089965</v>
      </c>
      <c r="G394" s="474">
        <f t="shared" si="32"/>
        <v>0.8111048954341386</v>
      </c>
      <c r="J394" s="315">
        <v>2074.93225</v>
      </c>
      <c r="L394" s="255">
        <f t="shared" si="30"/>
        <v>3.2977500000001783</v>
      </c>
    </row>
    <row r="395" spans="1:12" ht="12.75" customHeight="1">
      <c r="A395" s="404">
        <v>17</v>
      </c>
      <c r="B395" s="392" t="s">
        <v>213</v>
      </c>
      <c r="C395" s="438">
        <v>3609.34</v>
      </c>
      <c r="D395" s="438">
        <v>39.57672278461236</v>
      </c>
      <c r="E395" s="439">
        <v>2871.21</v>
      </c>
      <c r="F395" s="473">
        <f t="shared" si="31"/>
        <v>2910.7867227846123</v>
      </c>
      <c r="G395" s="474">
        <f t="shared" si="32"/>
        <v>0.8064595529333929</v>
      </c>
      <c r="J395" s="315">
        <v>2866.4271</v>
      </c>
      <c r="L395" s="255">
        <f t="shared" si="30"/>
        <v>4.782900000000154</v>
      </c>
    </row>
    <row r="396" spans="1:12" ht="12.75" customHeight="1">
      <c r="A396" s="404">
        <v>18</v>
      </c>
      <c r="B396" s="392" t="s">
        <v>214</v>
      </c>
      <c r="C396" s="438">
        <v>1854.5</v>
      </c>
      <c r="D396" s="438">
        <v>20.316466957568615</v>
      </c>
      <c r="E396" s="439">
        <v>1551.72</v>
      </c>
      <c r="F396" s="473">
        <f t="shared" si="31"/>
        <v>1572.0364669575686</v>
      </c>
      <c r="G396" s="474">
        <f t="shared" si="32"/>
        <v>0.8476874990334692</v>
      </c>
      <c r="J396" s="315">
        <v>1548.6932000000002</v>
      </c>
      <c r="L396" s="255">
        <f t="shared" si="30"/>
        <v>3.0267999999998665</v>
      </c>
    </row>
    <row r="397" spans="1:12" ht="12.75" customHeight="1">
      <c r="A397" s="404">
        <v>19</v>
      </c>
      <c r="B397" s="392" t="s">
        <v>215</v>
      </c>
      <c r="C397" s="438">
        <v>3780.9700000000003</v>
      </c>
      <c r="D397" s="438">
        <v>41.361056983832896</v>
      </c>
      <c r="E397" s="439">
        <v>3218.3900000000003</v>
      </c>
      <c r="F397" s="473">
        <f t="shared" si="31"/>
        <v>3259.751056983833</v>
      </c>
      <c r="G397" s="474">
        <f t="shared" si="32"/>
        <v>0.8621467657727602</v>
      </c>
      <c r="J397" s="315">
        <v>3212.65075</v>
      </c>
      <c r="L397" s="255">
        <f t="shared" si="30"/>
        <v>5.739250000000538</v>
      </c>
    </row>
    <row r="398" spans="1:12" ht="12.75" customHeight="1">
      <c r="A398" s="404">
        <v>20</v>
      </c>
      <c r="B398" s="392" t="s">
        <v>216</v>
      </c>
      <c r="C398" s="438">
        <v>2947.7299999999996</v>
      </c>
      <c r="D398" s="438">
        <v>29.832349083927294</v>
      </c>
      <c r="E398" s="439">
        <v>2396.0299999999997</v>
      </c>
      <c r="F398" s="473">
        <f t="shared" si="31"/>
        <v>2425.8623490839273</v>
      </c>
      <c r="G398" s="474">
        <f t="shared" si="32"/>
        <v>0.8229594803743653</v>
      </c>
      <c r="J398" s="315">
        <v>2389.7918</v>
      </c>
      <c r="L398" s="255">
        <f t="shared" si="30"/>
        <v>6.238199999999779</v>
      </c>
    </row>
    <row r="399" spans="1:12" ht="12.75" customHeight="1">
      <c r="A399" s="404">
        <v>21</v>
      </c>
      <c r="B399" s="392" t="s">
        <v>217</v>
      </c>
      <c r="C399" s="438">
        <v>643.93</v>
      </c>
      <c r="D399" s="438">
        <v>7.191419741138411</v>
      </c>
      <c r="E399" s="439">
        <v>538.74</v>
      </c>
      <c r="F399" s="473">
        <f aca="true" t="shared" si="33" ref="F399:F406">D399+E399</f>
        <v>545.9314197411384</v>
      </c>
      <c r="G399" s="474">
        <f aca="true" t="shared" si="34" ref="G399:G406">F399/C399</f>
        <v>0.8478117493223463</v>
      </c>
      <c r="J399" s="315">
        <v>537.03525</v>
      </c>
      <c r="L399" s="255">
        <f t="shared" si="30"/>
        <v>1.70474999999999</v>
      </c>
    </row>
    <row r="400" spans="1:12" ht="12.75" customHeight="1">
      <c r="A400" s="404">
        <v>22</v>
      </c>
      <c r="B400" s="392" t="s">
        <v>218</v>
      </c>
      <c r="C400" s="438">
        <v>4261.610000000001</v>
      </c>
      <c r="D400" s="438">
        <v>46.61122603170866</v>
      </c>
      <c r="E400" s="439">
        <v>3632.4700000000003</v>
      </c>
      <c r="F400" s="473">
        <f t="shared" si="33"/>
        <v>3679.081226031709</v>
      </c>
      <c r="G400" s="474">
        <f t="shared" si="34"/>
        <v>0.8633078170061804</v>
      </c>
      <c r="J400" s="315">
        <v>3625.9233</v>
      </c>
      <c r="L400" s="255">
        <f t="shared" si="30"/>
        <v>6.546700000000328</v>
      </c>
    </row>
    <row r="401" spans="1:12" ht="12.75" customHeight="1">
      <c r="A401" s="404">
        <v>23</v>
      </c>
      <c r="B401" s="392" t="s">
        <v>219</v>
      </c>
      <c r="C401" s="438">
        <v>4762.57</v>
      </c>
      <c r="D401" s="438">
        <v>52.034598431485804</v>
      </c>
      <c r="E401" s="439">
        <v>4209.07</v>
      </c>
      <c r="F401" s="473">
        <f t="shared" si="33"/>
        <v>4261.104598431485</v>
      </c>
      <c r="G401" s="474">
        <f t="shared" si="34"/>
        <v>0.8947069751061896</v>
      </c>
      <c r="J401" s="315">
        <v>4202.15825</v>
      </c>
      <c r="L401" s="255">
        <f t="shared" si="30"/>
        <v>6.9117499999993015</v>
      </c>
    </row>
    <row r="402" spans="1:12" ht="12.75" customHeight="1">
      <c r="A402" s="404">
        <v>24</v>
      </c>
      <c r="B402" s="392" t="s">
        <v>220</v>
      </c>
      <c r="C402" s="438">
        <v>5464.110000000001</v>
      </c>
      <c r="D402" s="438">
        <v>59.789036325930326</v>
      </c>
      <c r="E402" s="439">
        <v>4836.110000000001</v>
      </c>
      <c r="F402" s="473">
        <f t="shared" si="33"/>
        <v>4895.899036325931</v>
      </c>
      <c r="G402" s="474">
        <f t="shared" si="34"/>
        <v>0.8960103358691407</v>
      </c>
      <c r="J402" s="315">
        <v>4826.5912499999995</v>
      </c>
      <c r="L402" s="255">
        <f t="shared" si="30"/>
        <v>9.518750000001091</v>
      </c>
    </row>
    <row r="403" spans="1:12" ht="12.75" customHeight="1">
      <c r="A403" s="404">
        <v>25</v>
      </c>
      <c r="B403" s="392" t="s">
        <v>221</v>
      </c>
      <c r="C403" s="438">
        <v>881.52</v>
      </c>
      <c r="D403" s="438">
        <v>9.924624986959225</v>
      </c>
      <c r="E403" s="439">
        <v>797.4</v>
      </c>
      <c r="F403" s="473">
        <f t="shared" si="33"/>
        <v>807.3246249869592</v>
      </c>
      <c r="G403" s="474">
        <f t="shared" si="34"/>
        <v>0.9158324541552764</v>
      </c>
      <c r="J403" s="315">
        <v>796.47675</v>
      </c>
      <c r="L403" s="255">
        <f t="shared" si="30"/>
        <v>0.9232499999999391</v>
      </c>
    </row>
    <row r="404" spans="1:12" ht="12.75" customHeight="1">
      <c r="A404" s="404">
        <v>26</v>
      </c>
      <c r="B404" s="392" t="s">
        <v>222</v>
      </c>
      <c r="C404" s="438">
        <v>2525.13</v>
      </c>
      <c r="D404" s="438">
        <v>27.903815617630478</v>
      </c>
      <c r="E404" s="439">
        <v>2291.9700000000003</v>
      </c>
      <c r="F404" s="473">
        <f t="shared" si="33"/>
        <v>2319.873815617631</v>
      </c>
      <c r="G404" s="474">
        <f t="shared" si="34"/>
        <v>0.9187146070173143</v>
      </c>
      <c r="J404" s="315">
        <v>2283.1938</v>
      </c>
      <c r="L404" s="255">
        <f t="shared" si="30"/>
        <v>8.776200000000244</v>
      </c>
    </row>
    <row r="405" spans="1:12" ht="12.75" customHeight="1">
      <c r="A405" s="404">
        <v>27</v>
      </c>
      <c r="B405" s="392" t="s">
        <v>223</v>
      </c>
      <c r="C405" s="438">
        <v>2430.01</v>
      </c>
      <c r="D405" s="438">
        <v>26.766633370011434</v>
      </c>
      <c r="E405" s="439">
        <v>2184.89</v>
      </c>
      <c r="F405" s="473">
        <f t="shared" si="33"/>
        <v>2211.656633370011</v>
      </c>
      <c r="G405" s="474">
        <f t="shared" si="34"/>
        <v>0.9101430172591928</v>
      </c>
      <c r="J405" s="315">
        <v>2179.7695999999996</v>
      </c>
      <c r="L405" s="255">
        <f t="shared" si="30"/>
        <v>5.120400000000245</v>
      </c>
    </row>
    <row r="406" spans="1:12" ht="12.75" customHeight="1">
      <c r="A406" s="404"/>
      <c r="B406" s="406" t="s">
        <v>27</v>
      </c>
      <c r="C406" s="451">
        <v>83137.75</v>
      </c>
      <c r="D406" s="451">
        <v>899.4</v>
      </c>
      <c r="E406" s="459">
        <v>72141.18</v>
      </c>
      <c r="F406" s="475">
        <f t="shared" si="33"/>
        <v>73040.57999999999</v>
      </c>
      <c r="G406" s="376">
        <f t="shared" si="34"/>
        <v>0.8785489143018663</v>
      </c>
      <c r="J406" s="315">
        <v>71986.18784999999</v>
      </c>
      <c r="L406" s="255">
        <f t="shared" si="30"/>
        <v>154.9921500000055</v>
      </c>
    </row>
    <row r="407" ht="5.25" customHeight="1">
      <c r="A407" s="476"/>
    </row>
    <row r="408" spans="1:8" ht="18">
      <c r="A408" s="362" t="s">
        <v>45</v>
      </c>
      <c r="H408" s="380"/>
    </row>
    <row r="409" spans="1:7" ht="6.75" customHeight="1">
      <c r="A409" s="362"/>
      <c r="G409" s="363" t="s">
        <v>12</v>
      </c>
    </row>
    <row r="410" spans="1:5" ht="18">
      <c r="A410" s="421" t="s">
        <v>39</v>
      </c>
      <c r="B410" s="421" t="s">
        <v>46</v>
      </c>
      <c r="C410" s="421" t="s">
        <v>47</v>
      </c>
      <c r="D410" s="421" t="s">
        <v>48</v>
      </c>
      <c r="E410" s="421" t="s">
        <v>49</v>
      </c>
    </row>
    <row r="411" spans="1:8" ht="18.75" customHeight="1">
      <c r="A411" s="477">
        <f>C406</f>
        <v>83137.75</v>
      </c>
      <c r="B411" s="477">
        <f>F406</f>
        <v>73040.57999999999</v>
      </c>
      <c r="C411" s="376">
        <f>B411/A411</f>
        <v>0.8785489143018663</v>
      </c>
      <c r="D411" s="477">
        <f>D444</f>
        <v>71986.18784999999</v>
      </c>
      <c r="E411" s="376">
        <f>D411/A411</f>
        <v>0.8658664427411132</v>
      </c>
      <c r="H411" s="363" t="s">
        <v>12</v>
      </c>
    </row>
    <row r="412" spans="1:7" ht="7.5" customHeight="1">
      <c r="A412" s="362"/>
      <c r="G412" s="363" t="s">
        <v>12</v>
      </c>
    </row>
    <row r="413" ht="18">
      <c r="A413" s="362" t="s">
        <v>162</v>
      </c>
    </row>
    <row r="414" ht="6.75" customHeight="1">
      <c r="A414" s="362"/>
    </row>
    <row r="415" spans="1:5" ht="18">
      <c r="A415" s="404" t="s">
        <v>20</v>
      </c>
      <c r="B415" s="404" t="s">
        <v>31</v>
      </c>
      <c r="C415" s="471" t="s">
        <v>39</v>
      </c>
      <c r="D415" s="404" t="s">
        <v>48</v>
      </c>
      <c r="E415" s="421" t="s">
        <v>49</v>
      </c>
    </row>
    <row r="416" spans="1:5" ht="18.75">
      <c r="A416" s="478">
        <v>1</v>
      </c>
      <c r="B416" s="478">
        <v>2</v>
      </c>
      <c r="C416" s="479">
        <v>3</v>
      </c>
      <c r="D416" s="478">
        <v>4</v>
      </c>
      <c r="E416" s="480">
        <v>5</v>
      </c>
    </row>
    <row r="417" spans="1:12" ht="12.75" customHeight="1">
      <c r="A417" s="404">
        <v>1</v>
      </c>
      <c r="B417" s="392" t="s">
        <v>197</v>
      </c>
      <c r="C417" s="438">
        <v>2554.6400000000003</v>
      </c>
      <c r="D417" s="439">
        <v>2322.41775</v>
      </c>
      <c r="E417" s="405">
        <f aca="true" t="shared" si="35" ref="E417:E444">D417/C417</f>
        <v>0.90909785723233</v>
      </c>
      <c r="F417" s="426"/>
      <c r="G417" s="380"/>
      <c r="J417" s="315">
        <v>2322.41775</v>
      </c>
      <c r="L417" s="255">
        <f>D417-J417</f>
        <v>0</v>
      </c>
    </row>
    <row r="418" spans="1:12" ht="12.75" customHeight="1">
      <c r="A418" s="404">
        <v>2</v>
      </c>
      <c r="B418" s="392" t="s">
        <v>198</v>
      </c>
      <c r="C418" s="438">
        <v>5035.77</v>
      </c>
      <c r="D418" s="439">
        <v>4644.278700000001</v>
      </c>
      <c r="E418" s="405">
        <f t="shared" si="35"/>
        <v>0.9222579069337957</v>
      </c>
      <c r="F418" s="426"/>
      <c r="G418" s="380" t="s">
        <v>12</v>
      </c>
      <c r="J418" s="315">
        <v>4644.278700000001</v>
      </c>
      <c r="L418" s="255">
        <f aca="true" t="shared" si="36" ref="L418:L444">D418-J418</f>
        <v>0</v>
      </c>
    </row>
    <row r="419" spans="1:12" ht="12.75" customHeight="1">
      <c r="A419" s="404">
        <v>3</v>
      </c>
      <c r="B419" s="392" t="s">
        <v>199</v>
      </c>
      <c r="C419" s="438">
        <v>3145.04</v>
      </c>
      <c r="D419" s="439">
        <v>2616.8429</v>
      </c>
      <c r="E419" s="405">
        <f t="shared" si="35"/>
        <v>0.8320539325413986</v>
      </c>
      <c r="F419" s="426"/>
      <c r="G419" s="380"/>
      <c r="J419" s="315">
        <v>2616.8429</v>
      </c>
      <c r="L419" s="255">
        <f t="shared" si="36"/>
        <v>0</v>
      </c>
    </row>
    <row r="420" spans="1:12" ht="12.75" customHeight="1">
      <c r="A420" s="404">
        <v>4</v>
      </c>
      <c r="B420" s="392" t="s">
        <v>200</v>
      </c>
      <c r="C420" s="438">
        <v>3001.17</v>
      </c>
      <c r="D420" s="439">
        <v>2487.3433</v>
      </c>
      <c r="E420" s="405">
        <f t="shared" si="35"/>
        <v>0.8287912047634756</v>
      </c>
      <c r="F420" s="426"/>
      <c r="G420" s="380"/>
      <c r="J420" s="315">
        <v>2487.3433</v>
      </c>
      <c r="L420" s="255">
        <f t="shared" si="36"/>
        <v>0</v>
      </c>
    </row>
    <row r="421" spans="1:12" ht="12.75" customHeight="1">
      <c r="A421" s="404">
        <v>5</v>
      </c>
      <c r="B421" s="392" t="s">
        <v>201</v>
      </c>
      <c r="C421" s="438">
        <v>3684.21</v>
      </c>
      <c r="D421" s="439">
        <v>2882.4467999999997</v>
      </c>
      <c r="E421" s="405">
        <f t="shared" si="35"/>
        <v>0.7823785289112183</v>
      </c>
      <c r="F421" s="426"/>
      <c r="G421" s="380"/>
      <c r="J421" s="315">
        <v>2882.4467999999997</v>
      </c>
      <c r="L421" s="255">
        <f t="shared" si="36"/>
        <v>0</v>
      </c>
    </row>
    <row r="422" spans="1:12" ht="12.75" customHeight="1">
      <c r="A422" s="404">
        <v>6</v>
      </c>
      <c r="B422" s="392" t="s">
        <v>202</v>
      </c>
      <c r="C422" s="438">
        <v>1112.21</v>
      </c>
      <c r="D422" s="439">
        <v>958.7136</v>
      </c>
      <c r="E422" s="405">
        <f t="shared" si="35"/>
        <v>0.8619897321548988</v>
      </c>
      <c r="F422" s="426"/>
      <c r="G422" s="380"/>
      <c r="J422" s="315">
        <v>958.7136</v>
      </c>
      <c r="L422" s="255">
        <f t="shared" si="36"/>
        <v>0</v>
      </c>
    </row>
    <row r="423" spans="1:12" ht="12.75" customHeight="1">
      <c r="A423" s="404">
        <v>7</v>
      </c>
      <c r="B423" s="392" t="s">
        <v>203</v>
      </c>
      <c r="C423" s="438">
        <v>6242.79</v>
      </c>
      <c r="D423" s="439">
        <v>5567.472949999999</v>
      </c>
      <c r="E423" s="405">
        <f t="shared" si="35"/>
        <v>0.8918244807209597</v>
      </c>
      <c r="F423" s="426"/>
      <c r="G423" s="380"/>
      <c r="J423" s="315">
        <v>5567.472949999999</v>
      </c>
      <c r="L423" s="255">
        <f t="shared" si="36"/>
        <v>0</v>
      </c>
    </row>
    <row r="424" spans="1:12" ht="12.75" customHeight="1">
      <c r="A424" s="404">
        <v>8</v>
      </c>
      <c r="B424" s="392" t="s">
        <v>204</v>
      </c>
      <c r="C424" s="438">
        <v>899.5999999999999</v>
      </c>
      <c r="D424" s="439">
        <v>830.68005</v>
      </c>
      <c r="E424" s="405">
        <f t="shared" si="35"/>
        <v>0.9233882281013785</v>
      </c>
      <c r="F424" s="426"/>
      <c r="G424" s="380"/>
      <c r="J424" s="315">
        <v>830.68005</v>
      </c>
      <c r="L424" s="255">
        <f t="shared" si="36"/>
        <v>0</v>
      </c>
    </row>
    <row r="425" spans="1:12" ht="12.75" customHeight="1">
      <c r="A425" s="404">
        <v>9</v>
      </c>
      <c r="B425" s="392" t="s">
        <v>205</v>
      </c>
      <c r="C425" s="438">
        <v>2578.3599999999997</v>
      </c>
      <c r="D425" s="439">
        <v>2312.27835</v>
      </c>
      <c r="E425" s="405">
        <f t="shared" si="35"/>
        <v>0.8968019787772074</v>
      </c>
      <c r="F425" s="426"/>
      <c r="G425" s="380"/>
      <c r="J425" s="315">
        <v>2312.27835</v>
      </c>
      <c r="L425" s="255">
        <f t="shared" si="36"/>
        <v>0</v>
      </c>
    </row>
    <row r="426" spans="1:12" ht="12.75" customHeight="1">
      <c r="A426" s="404">
        <v>10</v>
      </c>
      <c r="B426" s="392" t="s">
        <v>206</v>
      </c>
      <c r="C426" s="438">
        <v>3022.6800000000003</v>
      </c>
      <c r="D426" s="439">
        <v>2755.2538999999997</v>
      </c>
      <c r="E426" s="405">
        <f t="shared" si="35"/>
        <v>0.9115268238781477</v>
      </c>
      <c r="F426" s="426"/>
      <c r="G426" s="380"/>
      <c r="J426" s="315">
        <v>2755.2538999999997</v>
      </c>
      <c r="L426" s="255">
        <f t="shared" si="36"/>
        <v>0</v>
      </c>
    </row>
    <row r="427" spans="1:12" ht="12.75" customHeight="1">
      <c r="A427" s="404">
        <v>11</v>
      </c>
      <c r="B427" s="392" t="s">
        <v>207</v>
      </c>
      <c r="C427" s="438">
        <v>2237.84</v>
      </c>
      <c r="D427" s="439">
        <v>1939.25775</v>
      </c>
      <c r="E427" s="405">
        <f t="shared" si="35"/>
        <v>0.8665756935258999</v>
      </c>
      <c r="F427" s="426"/>
      <c r="G427" s="380"/>
      <c r="J427" s="315">
        <v>1939.25775</v>
      </c>
      <c r="L427" s="255">
        <f t="shared" si="36"/>
        <v>0</v>
      </c>
    </row>
    <row r="428" spans="1:12" ht="12.75" customHeight="1">
      <c r="A428" s="404">
        <v>12</v>
      </c>
      <c r="B428" s="392" t="s">
        <v>208</v>
      </c>
      <c r="C428" s="438">
        <v>4591.73</v>
      </c>
      <c r="D428" s="439">
        <v>4047.0425</v>
      </c>
      <c r="E428" s="405">
        <f t="shared" si="35"/>
        <v>0.8813764093272035</v>
      </c>
      <c r="F428" s="426"/>
      <c r="G428" s="380"/>
      <c r="J428" s="315">
        <v>4047.0425</v>
      </c>
      <c r="L428" s="255">
        <f t="shared" si="36"/>
        <v>0</v>
      </c>
    </row>
    <row r="429" spans="1:12" ht="12.75" customHeight="1">
      <c r="A429" s="404">
        <v>13</v>
      </c>
      <c r="B429" s="392" t="s">
        <v>209</v>
      </c>
      <c r="C429" s="438">
        <v>3161.57</v>
      </c>
      <c r="D429" s="439">
        <v>2792.9998</v>
      </c>
      <c r="E429" s="405">
        <f t="shared" si="35"/>
        <v>0.8834217809506036</v>
      </c>
      <c r="F429" s="426"/>
      <c r="G429" s="380"/>
      <c r="J429" s="315">
        <v>2792.9998</v>
      </c>
      <c r="L429" s="255">
        <f t="shared" si="36"/>
        <v>0</v>
      </c>
    </row>
    <row r="430" spans="1:12" ht="12.75" customHeight="1">
      <c r="A430" s="404">
        <v>14</v>
      </c>
      <c r="B430" s="392" t="s">
        <v>210</v>
      </c>
      <c r="C430" s="438">
        <v>2738.74</v>
      </c>
      <c r="D430" s="439">
        <v>2385.46385</v>
      </c>
      <c r="E430" s="405">
        <f t="shared" si="35"/>
        <v>0.8710077809503641</v>
      </c>
      <c r="F430" s="426"/>
      <c r="G430" s="380"/>
      <c r="J430" s="315">
        <v>2385.46385</v>
      </c>
      <c r="L430" s="255">
        <f t="shared" si="36"/>
        <v>0</v>
      </c>
    </row>
    <row r="431" spans="1:12" ht="12.75" customHeight="1">
      <c r="A431" s="404">
        <v>15</v>
      </c>
      <c r="B431" s="392" t="s">
        <v>211</v>
      </c>
      <c r="C431" s="438">
        <v>3372.66</v>
      </c>
      <c r="D431" s="439">
        <v>2900.05235</v>
      </c>
      <c r="E431" s="405">
        <f t="shared" si="35"/>
        <v>0.8598709475606792</v>
      </c>
      <c r="F431" s="426"/>
      <c r="G431" s="380"/>
      <c r="J431" s="315">
        <v>2900.05235</v>
      </c>
      <c r="L431" s="255">
        <f t="shared" si="36"/>
        <v>0</v>
      </c>
    </row>
    <row r="432" spans="1:12" ht="12.75" customHeight="1">
      <c r="A432" s="404">
        <v>16</v>
      </c>
      <c r="B432" s="392" t="s">
        <v>212</v>
      </c>
      <c r="C432" s="438">
        <v>2597.3199999999997</v>
      </c>
      <c r="D432" s="439">
        <v>2074.93225</v>
      </c>
      <c r="E432" s="405">
        <f t="shared" si="35"/>
        <v>0.7988743204533905</v>
      </c>
      <c r="F432" s="426"/>
      <c r="G432" s="380"/>
      <c r="J432" s="315">
        <v>2074.93225</v>
      </c>
      <c r="L432" s="255">
        <f t="shared" si="36"/>
        <v>0</v>
      </c>
    </row>
    <row r="433" spans="1:12" ht="12.75" customHeight="1">
      <c r="A433" s="404">
        <v>17</v>
      </c>
      <c r="B433" s="392" t="s">
        <v>213</v>
      </c>
      <c r="C433" s="438">
        <v>3609.34</v>
      </c>
      <c r="D433" s="439">
        <v>2866.4271</v>
      </c>
      <c r="E433" s="405">
        <f t="shared" si="35"/>
        <v>0.7941693218150686</v>
      </c>
      <c r="F433" s="426"/>
      <c r="G433" s="380"/>
      <c r="J433" s="315">
        <v>2866.4271</v>
      </c>
      <c r="L433" s="255">
        <f t="shared" si="36"/>
        <v>0</v>
      </c>
    </row>
    <row r="434" spans="1:12" ht="12.75" customHeight="1">
      <c r="A434" s="404">
        <v>18</v>
      </c>
      <c r="B434" s="392" t="s">
        <v>214</v>
      </c>
      <c r="C434" s="438">
        <v>1854.5</v>
      </c>
      <c r="D434" s="439">
        <v>1548.6932000000002</v>
      </c>
      <c r="E434" s="405">
        <f t="shared" si="35"/>
        <v>0.8351001348072258</v>
      </c>
      <c r="F434" s="426"/>
      <c r="G434" s="380"/>
      <c r="J434" s="315">
        <v>1548.6932000000002</v>
      </c>
      <c r="L434" s="255">
        <f t="shared" si="36"/>
        <v>0</v>
      </c>
    </row>
    <row r="435" spans="1:12" ht="12.75" customHeight="1">
      <c r="A435" s="404">
        <v>19</v>
      </c>
      <c r="B435" s="392" t="s">
        <v>215</v>
      </c>
      <c r="C435" s="438">
        <v>3780.9700000000003</v>
      </c>
      <c r="D435" s="439">
        <v>3212.65075</v>
      </c>
      <c r="E435" s="405">
        <f t="shared" si="35"/>
        <v>0.8496895637891863</v>
      </c>
      <c r="F435" s="426"/>
      <c r="G435" s="380"/>
      <c r="J435" s="315">
        <v>3212.65075</v>
      </c>
      <c r="L435" s="255">
        <f t="shared" si="36"/>
        <v>0</v>
      </c>
    </row>
    <row r="436" spans="1:12" ht="12.75" customHeight="1">
      <c r="A436" s="404">
        <v>20</v>
      </c>
      <c r="B436" s="392" t="s">
        <v>216</v>
      </c>
      <c r="C436" s="438">
        <v>2947.7299999999996</v>
      </c>
      <c r="D436" s="439">
        <v>2389.7918</v>
      </c>
      <c r="E436" s="405">
        <f t="shared" si="35"/>
        <v>0.8107227595471771</v>
      </c>
      <c r="F436" s="426"/>
      <c r="G436" s="380"/>
      <c r="J436" s="315">
        <v>2389.7918</v>
      </c>
      <c r="L436" s="255">
        <f t="shared" si="36"/>
        <v>0</v>
      </c>
    </row>
    <row r="437" spans="1:12" ht="12.75" customHeight="1">
      <c r="A437" s="404">
        <v>21</v>
      </c>
      <c r="B437" s="392" t="s">
        <v>217</v>
      </c>
      <c r="C437" s="438">
        <v>643.93</v>
      </c>
      <c r="D437" s="439">
        <v>537.03525</v>
      </c>
      <c r="E437" s="405">
        <f t="shared" si="35"/>
        <v>0.8339963194757195</v>
      </c>
      <c r="F437" s="426"/>
      <c r="G437" s="380"/>
      <c r="H437" s="363" t="s">
        <v>12</v>
      </c>
      <c r="J437" s="315">
        <v>537.03525</v>
      </c>
      <c r="L437" s="255">
        <f t="shared" si="36"/>
        <v>0</v>
      </c>
    </row>
    <row r="438" spans="1:12" ht="12.75" customHeight="1">
      <c r="A438" s="404">
        <v>22</v>
      </c>
      <c r="B438" s="392" t="s">
        <v>218</v>
      </c>
      <c r="C438" s="438">
        <v>4261.610000000001</v>
      </c>
      <c r="D438" s="439">
        <v>3625.9233</v>
      </c>
      <c r="E438" s="405">
        <f t="shared" si="35"/>
        <v>0.8508341448419727</v>
      </c>
      <c r="F438" s="426"/>
      <c r="G438" s="380" t="s">
        <v>12</v>
      </c>
      <c r="J438" s="315">
        <v>3625.9233</v>
      </c>
      <c r="L438" s="255">
        <f t="shared" si="36"/>
        <v>0</v>
      </c>
    </row>
    <row r="439" spans="1:12" ht="12.75" customHeight="1">
      <c r="A439" s="404">
        <v>23</v>
      </c>
      <c r="B439" s="392" t="s">
        <v>219</v>
      </c>
      <c r="C439" s="438">
        <v>4762.57</v>
      </c>
      <c r="D439" s="439">
        <v>4202.15825</v>
      </c>
      <c r="E439" s="405">
        <f t="shared" si="35"/>
        <v>0.882329971003051</v>
      </c>
      <c r="F439" s="426"/>
      <c r="G439" s="380"/>
      <c r="J439" s="315">
        <v>4202.15825</v>
      </c>
      <c r="L439" s="255">
        <f t="shared" si="36"/>
        <v>0</v>
      </c>
    </row>
    <row r="440" spans="1:12" ht="12.75" customHeight="1">
      <c r="A440" s="404">
        <v>24</v>
      </c>
      <c r="B440" s="392" t="s">
        <v>220</v>
      </c>
      <c r="C440" s="438">
        <v>5464.110000000001</v>
      </c>
      <c r="D440" s="439">
        <v>4826.5912499999995</v>
      </c>
      <c r="E440" s="405">
        <f t="shared" si="35"/>
        <v>0.8833261500958068</v>
      </c>
      <c r="F440" s="426"/>
      <c r="G440" s="380" t="s">
        <v>12</v>
      </c>
      <c r="J440" s="315">
        <v>4826.5912499999995</v>
      </c>
      <c r="L440" s="255">
        <f t="shared" si="36"/>
        <v>0</v>
      </c>
    </row>
    <row r="441" spans="1:12" ht="12.75" customHeight="1">
      <c r="A441" s="404">
        <v>25</v>
      </c>
      <c r="B441" s="392" t="s">
        <v>221</v>
      </c>
      <c r="C441" s="438">
        <v>881.52</v>
      </c>
      <c r="D441" s="439">
        <v>796.47675</v>
      </c>
      <c r="E441" s="405">
        <f t="shared" si="35"/>
        <v>0.9035265790906617</v>
      </c>
      <c r="F441" s="426"/>
      <c r="G441" s="380"/>
      <c r="J441" s="315">
        <v>796.47675</v>
      </c>
      <c r="L441" s="255">
        <f t="shared" si="36"/>
        <v>0</v>
      </c>
    </row>
    <row r="442" spans="1:12" ht="12.75" customHeight="1">
      <c r="A442" s="404">
        <v>26</v>
      </c>
      <c r="B442" s="392" t="s">
        <v>222</v>
      </c>
      <c r="C442" s="438">
        <v>2525.13</v>
      </c>
      <c r="D442" s="439">
        <v>2283.1938</v>
      </c>
      <c r="E442" s="405">
        <f t="shared" si="35"/>
        <v>0.9041886160316498</v>
      </c>
      <c r="F442" s="426"/>
      <c r="G442" s="380"/>
      <c r="J442" s="315">
        <v>2283.1938</v>
      </c>
      <c r="L442" s="255">
        <f t="shared" si="36"/>
        <v>0</v>
      </c>
    </row>
    <row r="443" spans="1:12" ht="12.75" customHeight="1">
      <c r="A443" s="404">
        <v>27</v>
      </c>
      <c r="B443" s="392" t="s">
        <v>223</v>
      </c>
      <c r="C443" s="438">
        <v>2430.01</v>
      </c>
      <c r="D443" s="439">
        <v>2179.7695999999996</v>
      </c>
      <c r="E443" s="405">
        <f t="shared" si="35"/>
        <v>0.8970208353052043</v>
      </c>
      <c r="F443" s="426"/>
      <c r="G443" s="380"/>
      <c r="J443" s="315">
        <v>2179.7695999999996</v>
      </c>
      <c r="L443" s="255">
        <f t="shared" si="36"/>
        <v>0</v>
      </c>
    </row>
    <row r="444" spans="1:12" ht="12.75" customHeight="1">
      <c r="A444" s="404"/>
      <c r="B444" s="406" t="s">
        <v>27</v>
      </c>
      <c r="C444" s="451">
        <v>83137.75</v>
      </c>
      <c r="D444" s="459">
        <v>71986.18784999999</v>
      </c>
      <c r="E444" s="407">
        <f t="shared" si="35"/>
        <v>0.8658664427411132</v>
      </c>
      <c r="F444" s="384"/>
      <c r="G444" s="380"/>
      <c r="J444" s="315">
        <v>71986.18784999999</v>
      </c>
      <c r="L444" s="255">
        <f t="shared" si="36"/>
        <v>0</v>
      </c>
    </row>
    <row r="445" spans="1:8" ht="14.25" customHeight="1">
      <c r="A445" s="402"/>
      <c r="B445" s="369"/>
      <c r="C445" s="452"/>
      <c r="D445" s="452"/>
      <c r="E445" s="481"/>
      <c r="F445" s="367"/>
      <c r="G445" s="367"/>
      <c r="H445" s="367"/>
    </row>
    <row r="446" spans="1:8" ht="18">
      <c r="A446" s="362" t="s">
        <v>224</v>
      </c>
      <c r="F446" s="482"/>
      <c r="G446" s="482"/>
      <c r="H446" s="483"/>
    </row>
    <row r="447" spans="1:8" ht="6.75" customHeight="1">
      <c r="A447" s="362"/>
      <c r="F447" s="367"/>
      <c r="G447" s="367"/>
      <c r="H447" s="367"/>
    </row>
    <row r="448" spans="1:8" ht="36">
      <c r="A448" s="371" t="s">
        <v>39</v>
      </c>
      <c r="B448" s="371" t="s">
        <v>115</v>
      </c>
      <c r="C448" s="371" t="s">
        <v>116</v>
      </c>
      <c r="D448" s="371" t="s">
        <v>50</v>
      </c>
      <c r="F448" s="367"/>
      <c r="G448" s="484"/>
      <c r="H448" s="484"/>
    </row>
    <row r="449" spans="1:4" ht="18.75" customHeight="1">
      <c r="A449" s="477">
        <f>C482</f>
        <v>2494.1325000000006</v>
      </c>
      <c r="B449" s="477">
        <f>D482</f>
        <v>2164.2353999999996</v>
      </c>
      <c r="C449" s="485">
        <f>E482</f>
        <v>2164.2353999999996</v>
      </c>
      <c r="D449" s="474">
        <f>C449/B449</f>
        <v>1</v>
      </c>
    </row>
    <row r="450" ht="7.5" customHeight="1">
      <c r="A450" s="362"/>
    </row>
    <row r="451" ht="18">
      <c r="A451" s="362" t="s">
        <v>117</v>
      </c>
    </row>
    <row r="452" ht="6.75" customHeight="1">
      <c r="A452" s="362"/>
    </row>
    <row r="453" spans="1:7" ht="33" customHeight="1">
      <c r="A453" s="371" t="s">
        <v>20</v>
      </c>
      <c r="B453" s="371" t="s">
        <v>31</v>
      </c>
      <c r="C453" s="446" t="s">
        <v>39</v>
      </c>
      <c r="D453" s="371" t="s">
        <v>225</v>
      </c>
      <c r="E453" s="371" t="s">
        <v>226</v>
      </c>
      <c r="F453" s="371" t="s">
        <v>51</v>
      </c>
      <c r="G453" s="371" t="s">
        <v>111</v>
      </c>
    </row>
    <row r="454" spans="1:7" ht="18.75">
      <c r="A454" s="486">
        <v>1</v>
      </c>
      <c r="B454" s="486">
        <v>2</v>
      </c>
      <c r="C454" s="487">
        <v>3</v>
      </c>
      <c r="D454" s="486">
        <v>4</v>
      </c>
      <c r="E454" s="488">
        <v>5</v>
      </c>
      <c r="F454" s="487">
        <v>6</v>
      </c>
      <c r="G454" s="486">
        <v>7</v>
      </c>
    </row>
    <row r="455" spans="1:8" ht="12.75" customHeight="1">
      <c r="A455" s="391">
        <v>1</v>
      </c>
      <c r="B455" s="392" t="s">
        <v>197</v>
      </c>
      <c r="C455" s="489">
        <v>76.6392</v>
      </c>
      <c r="D455" s="489">
        <v>69.8073</v>
      </c>
      <c r="E455" s="489">
        <v>69.8073</v>
      </c>
      <c r="F455" s="490">
        <f>D455-E455</f>
        <v>0</v>
      </c>
      <c r="G455" s="491">
        <f>E455/D455</f>
        <v>1</v>
      </c>
      <c r="H455" s="411"/>
    </row>
    <row r="456" spans="1:8" ht="12.75" customHeight="1">
      <c r="A456" s="391">
        <v>2</v>
      </c>
      <c r="B456" s="392" t="s">
        <v>198</v>
      </c>
      <c r="C456" s="489">
        <v>151.0731</v>
      </c>
      <c r="D456" s="489">
        <v>139.6725</v>
      </c>
      <c r="E456" s="489">
        <v>139.6725</v>
      </c>
      <c r="F456" s="490">
        <f>D456-E456</f>
        <v>0</v>
      </c>
      <c r="G456" s="491">
        <f>E456/D456</f>
        <v>1</v>
      </c>
      <c r="H456" s="411"/>
    </row>
    <row r="457" spans="1:8" ht="12.75" customHeight="1">
      <c r="A457" s="391">
        <v>3</v>
      </c>
      <c r="B457" s="392" t="s">
        <v>199</v>
      </c>
      <c r="C457" s="489">
        <v>94.3512</v>
      </c>
      <c r="D457" s="489">
        <v>78.6894</v>
      </c>
      <c r="E457" s="489">
        <v>78.6894</v>
      </c>
      <c r="F457" s="490">
        <f aca="true" t="shared" si="37" ref="F457:F474">D457-E457</f>
        <v>0</v>
      </c>
      <c r="G457" s="491">
        <f aca="true" t="shared" si="38" ref="G457:G474">E457/D457</f>
        <v>1</v>
      </c>
      <c r="H457" s="411"/>
    </row>
    <row r="458" spans="1:8" ht="12.75" customHeight="1">
      <c r="A458" s="391">
        <v>4</v>
      </c>
      <c r="B458" s="392" t="s">
        <v>200</v>
      </c>
      <c r="C458" s="489">
        <v>90.0351</v>
      </c>
      <c r="D458" s="489">
        <v>74.79780000000001</v>
      </c>
      <c r="E458" s="489">
        <v>74.79780000000001</v>
      </c>
      <c r="F458" s="490">
        <f t="shared" si="37"/>
        <v>0</v>
      </c>
      <c r="G458" s="491">
        <f t="shared" si="38"/>
        <v>1</v>
      </c>
      <c r="H458" s="411"/>
    </row>
    <row r="459" spans="1:8" ht="12.75" customHeight="1">
      <c r="A459" s="391">
        <v>5</v>
      </c>
      <c r="B459" s="392" t="s">
        <v>201</v>
      </c>
      <c r="C459" s="489">
        <v>110.5263</v>
      </c>
      <c r="D459" s="489">
        <v>86.661</v>
      </c>
      <c r="E459" s="489">
        <v>86.661</v>
      </c>
      <c r="F459" s="490">
        <f t="shared" si="37"/>
        <v>0</v>
      </c>
      <c r="G459" s="491">
        <f t="shared" si="38"/>
        <v>1</v>
      </c>
      <c r="H459" s="411"/>
    </row>
    <row r="460" spans="1:8" ht="12.75" customHeight="1">
      <c r="A460" s="391">
        <v>6</v>
      </c>
      <c r="B460" s="392" t="s">
        <v>202</v>
      </c>
      <c r="C460" s="489">
        <v>33.3663</v>
      </c>
      <c r="D460" s="489">
        <v>29.073599999999995</v>
      </c>
      <c r="E460" s="489">
        <v>29.073599999999995</v>
      </c>
      <c r="F460" s="490">
        <f t="shared" si="37"/>
        <v>0</v>
      </c>
      <c r="G460" s="491">
        <f t="shared" si="38"/>
        <v>1</v>
      </c>
      <c r="H460" s="411"/>
    </row>
    <row r="461" spans="1:8" ht="12.75" customHeight="1">
      <c r="A461" s="391">
        <v>7</v>
      </c>
      <c r="B461" s="392" t="s">
        <v>203</v>
      </c>
      <c r="C461" s="489">
        <v>187.2837</v>
      </c>
      <c r="D461" s="489">
        <v>167.1804</v>
      </c>
      <c r="E461" s="489">
        <v>167.1804</v>
      </c>
      <c r="F461" s="490">
        <f t="shared" si="37"/>
        <v>0</v>
      </c>
      <c r="G461" s="491">
        <f t="shared" si="38"/>
        <v>1</v>
      </c>
      <c r="H461" s="411"/>
    </row>
    <row r="462" spans="1:8" ht="12.75" customHeight="1">
      <c r="A462" s="391">
        <v>8</v>
      </c>
      <c r="B462" s="392" t="s">
        <v>204</v>
      </c>
      <c r="C462" s="489">
        <v>26.987999999999996</v>
      </c>
      <c r="D462" s="489">
        <v>25.0206</v>
      </c>
      <c r="E462" s="489">
        <v>25.0206</v>
      </c>
      <c r="F462" s="490">
        <f t="shared" si="37"/>
        <v>0</v>
      </c>
      <c r="G462" s="491">
        <f t="shared" si="38"/>
        <v>1</v>
      </c>
      <c r="H462" s="411"/>
    </row>
    <row r="463" spans="1:8" ht="12.75" customHeight="1">
      <c r="A463" s="391">
        <v>9</v>
      </c>
      <c r="B463" s="392" t="s">
        <v>205</v>
      </c>
      <c r="C463" s="489">
        <v>77.35079999999999</v>
      </c>
      <c r="D463" s="489">
        <v>69.489</v>
      </c>
      <c r="E463" s="489">
        <v>69.489</v>
      </c>
      <c r="F463" s="490">
        <f t="shared" si="37"/>
        <v>0</v>
      </c>
      <c r="G463" s="491">
        <f t="shared" si="38"/>
        <v>1</v>
      </c>
      <c r="H463" s="411"/>
    </row>
    <row r="464" spans="1:8" ht="12.75" customHeight="1">
      <c r="A464" s="391">
        <v>10</v>
      </c>
      <c r="B464" s="392" t="s">
        <v>206</v>
      </c>
      <c r="C464" s="489">
        <v>90.6804</v>
      </c>
      <c r="D464" s="489">
        <v>82.79790000000001</v>
      </c>
      <c r="E464" s="489">
        <v>82.79790000000001</v>
      </c>
      <c r="F464" s="490">
        <f t="shared" si="37"/>
        <v>0</v>
      </c>
      <c r="G464" s="491">
        <f t="shared" si="38"/>
        <v>1</v>
      </c>
      <c r="H464" s="411"/>
    </row>
    <row r="465" spans="1:8" ht="12.75" customHeight="1">
      <c r="A465" s="391">
        <v>11</v>
      </c>
      <c r="B465" s="392" t="s">
        <v>207</v>
      </c>
      <c r="C465" s="489">
        <v>67.1352</v>
      </c>
      <c r="D465" s="489">
        <v>58.3092</v>
      </c>
      <c r="E465" s="489">
        <v>58.3092</v>
      </c>
      <c r="F465" s="490">
        <f t="shared" si="37"/>
        <v>0</v>
      </c>
      <c r="G465" s="491">
        <f t="shared" si="38"/>
        <v>1</v>
      </c>
      <c r="H465" s="411"/>
    </row>
    <row r="466" spans="1:8" ht="12.75" customHeight="1">
      <c r="A466" s="391">
        <v>12</v>
      </c>
      <c r="B466" s="392" t="s">
        <v>208</v>
      </c>
      <c r="C466" s="489">
        <v>137.75189999999998</v>
      </c>
      <c r="D466" s="489">
        <v>121.6584</v>
      </c>
      <c r="E466" s="489">
        <v>121.6584</v>
      </c>
      <c r="F466" s="490">
        <f t="shared" si="37"/>
        <v>0</v>
      </c>
      <c r="G466" s="491">
        <f t="shared" si="38"/>
        <v>1</v>
      </c>
      <c r="H466" s="411"/>
    </row>
    <row r="467" spans="1:8" ht="12.75" customHeight="1">
      <c r="A467" s="391">
        <v>13</v>
      </c>
      <c r="B467" s="392" t="s">
        <v>209</v>
      </c>
      <c r="C467" s="489">
        <v>94.8471</v>
      </c>
      <c r="D467" s="489">
        <v>84.0072</v>
      </c>
      <c r="E467" s="489">
        <v>84.0072</v>
      </c>
      <c r="F467" s="490">
        <f t="shared" si="37"/>
        <v>0</v>
      </c>
      <c r="G467" s="491">
        <f t="shared" si="38"/>
        <v>1</v>
      </c>
      <c r="H467" s="411"/>
    </row>
    <row r="468" spans="1:8" ht="12.75" customHeight="1">
      <c r="A468" s="391">
        <v>14</v>
      </c>
      <c r="B468" s="392" t="s">
        <v>210</v>
      </c>
      <c r="C468" s="489">
        <v>82.16219999999998</v>
      </c>
      <c r="D468" s="489">
        <v>71.7024</v>
      </c>
      <c r="E468" s="489">
        <v>71.7024</v>
      </c>
      <c r="F468" s="490">
        <f t="shared" si="37"/>
        <v>0</v>
      </c>
      <c r="G468" s="491">
        <f t="shared" si="38"/>
        <v>1</v>
      </c>
      <c r="H468" s="411"/>
    </row>
    <row r="469" spans="1:8" ht="12.75" customHeight="1">
      <c r="A469" s="391">
        <v>15</v>
      </c>
      <c r="B469" s="392" t="s">
        <v>211</v>
      </c>
      <c r="C469" s="489">
        <v>101.1798</v>
      </c>
      <c r="D469" s="489">
        <v>87.1818</v>
      </c>
      <c r="E469" s="489">
        <v>87.1818</v>
      </c>
      <c r="F469" s="490">
        <f t="shared" si="37"/>
        <v>0</v>
      </c>
      <c r="G469" s="491">
        <f t="shared" si="38"/>
        <v>1</v>
      </c>
      <c r="H469" s="411"/>
    </row>
    <row r="470" spans="1:8" ht="12.75" customHeight="1">
      <c r="A470" s="391">
        <v>16</v>
      </c>
      <c r="B470" s="392" t="s">
        <v>212</v>
      </c>
      <c r="C470" s="489">
        <v>77.91959999999999</v>
      </c>
      <c r="D470" s="489">
        <v>62.3469</v>
      </c>
      <c r="E470" s="489">
        <v>62.3469</v>
      </c>
      <c r="F470" s="490">
        <f t="shared" si="37"/>
        <v>0</v>
      </c>
      <c r="G470" s="491">
        <f t="shared" si="38"/>
        <v>1</v>
      </c>
      <c r="H470" s="411"/>
    </row>
    <row r="471" spans="1:8" ht="12.75" customHeight="1">
      <c r="A471" s="391">
        <v>17</v>
      </c>
      <c r="B471" s="392" t="s">
        <v>213</v>
      </c>
      <c r="C471" s="489">
        <v>108.2802</v>
      </c>
      <c r="D471" s="489">
        <v>86.1363</v>
      </c>
      <c r="E471" s="489">
        <v>86.1363</v>
      </c>
      <c r="F471" s="490">
        <f t="shared" si="37"/>
        <v>0</v>
      </c>
      <c r="G471" s="491">
        <f t="shared" si="38"/>
        <v>1</v>
      </c>
      <c r="H471" s="411"/>
    </row>
    <row r="472" spans="1:8" ht="12.75" customHeight="1">
      <c r="A472" s="391">
        <v>18</v>
      </c>
      <c r="B472" s="392" t="s">
        <v>214</v>
      </c>
      <c r="C472" s="489">
        <v>55.635</v>
      </c>
      <c r="D472" s="489">
        <v>46.5516</v>
      </c>
      <c r="E472" s="489">
        <v>46.5516</v>
      </c>
      <c r="F472" s="490">
        <f t="shared" si="37"/>
        <v>0</v>
      </c>
      <c r="G472" s="491">
        <f t="shared" si="38"/>
        <v>1</v>
      </c>
      <c r="H472" s="411"/>
    </row>
    <row r="473" spans="1:8" ht="12.75" customHeight="1">
      <c r="A473" s="391">
        <v>19</v>
      </c>
      <c r="B473" s="392" t="s">
        <v>215</v>
      </c>
      <c r="C473" s="489">
        <v>113.4291</v>
      </c>
      <c r="D473" s="489">
        <v>96.55170000000003</v>
      </c>
      <c r="E473" s="489">
        <v>96.55170000000003</v>
      </c>
      <c r="F473" s="490">
        <f t="shared" si="37"/>
        <v>0</v>
      </c>
      <c r="G473" s="491">
        <f t="shared" si="38"/>
        <v>1</v>
      </c>
      <c r="H473" s="411"/>
    </row>
    <row r="474" spans="1:9" s="226" customFormat="1" ht="12.75" customHeight="1">
      <c r="A474" s="391">
        <v>20</v>
      </c>
      <c r="B474" s="392" t="s">
        <v>216</v>
      </c>
      <c r="C474" s="489">
        <v>88.43189999999998</v>
      </c>
      <c r="D474" s="489">
        <v>71.8809</v>
      </c>
      <c r="E474" s="489">
        <v>71.8809</v>
      </c>
      <c r="F474" s="490">
        <f t="shared" si="37"/>
        <v>0</v>
      </c>
      <c r="G474" s="491">
        <f t="shared" si="38"/>
        <v>1</v>
      </c>
      <c r="H474" s="411"/>
      <c r="I474" s="414"/>
    </row>
    <row r="475" spans="1:8" ht="12.75" customHeight="1">
      <c r="A475" s="391">
        <v>21</v>
      </c>
      <c r="B475" s="392" t="s">
        <v>217</v>
      </c>
      <c r="C475" s="489">
        <v>19.317899999999998</v>
      </c>
      <c r="D475" s="489">
        <v>16.1622</v>
      </c>
      <c r="E475" s="489">
        <v>16.1622</v>
      </c>
      <c r="F475" s="490">
        <f aca="true" t="shared" si="39" ref="F475:F482">D475-E475</f>
        <v>0</v>
      </c>
      <c r="G475" s="491">
        <f aca="true" t="shared" si="40" ref="G475:G482">E475/D475</f>
        <v>1</v>
      </c>
      <c r="H475" s="411"/>
    </row>
    <row r="476" spans="1:8" ht="12.75" customHeight="1">
      <c r="A476" s="391">
        <v>22</v>
      </c>
      <c r="B476" s="392" t="s">
        <v>218</v>
      </c>
      <c r="C476" s="489">
        <v>127.84830000000002</v>
      </c>
      <c r="D476" s="489">
        <v>108.9741</v>
      </c>
      <c r="E476" s="489">
        <v>108.9741</v>
      </c>
      <c r="F476" s="490">
        <f t="shared" si="39"/>
        <v>0</v>
      </c>
      <c r="G476" s="491">
        <f t="shared" si="40"/>
        <v>1</v>
      </c>
      <c r="H476" s="411"/>
    </row>
    <row r="477" spans="1:8" ht="12.75" customHeight="1">
      <c r="A477" s="391">
        <v>23</v>
      </c>
      <c r="B477" s="392" t="s">
        <v>219</v>
      </c>
      <c r="C477" s="489">
        <v>142.8771</v>
      </c>
      <c r="D477" s="489">
        <v>126.2721</v>
      </c>
      <c r="E477" s="489">
        <v>126.2721</v>
      </c>
      <c r="F477" s="490">
        <f t="shared" si="39"/>
        <v>0</v>
      </c>
      <c r="G477" s="491">
        <f t="shared" si="40"/>
        <v>1</v>
      </c>
      <c r="H477" s="411"/>
    </row>
    <row r="478" spans="1:8" ht="12.75" customHeight="1">
      <c r="A478" s="391">
        <v>24</v>
      </c>
      <c r="B478" s="392" t="s">
        <v>220</v>
      </c>
      <c r="C478" s="489">
        <v>163.9233</v>
      </c>
      <c r="D478" s="489">
        <v>145.0833</v>
      </c>
      <c r="E478" s="489">
        <v>145.0833</v>
      </c>
      <c r="F478" s="490">
        <f t="shared" si="39"/>
        <v>0</v>
      </c>
      <c r="G478" s="491">
        <f t="shared" si="40"/>
        <v>1</v>
      </c>
      <c r="H478" s="411"/>
    </row>
    <row r="479" spans="1:8" ht="12.75" customHeight="1">
      <c r="A479" s="391">
        <v>25</v>
      </c>
      <c r="B479" s="392" t="s">
        <v>221</v>
      </c>
      <c r="C479" s="489">
        <v>26.4456</v>
      </c>
      <c r="D479" s="489">
        <v>23.922</v>
      </c>
      <c r="E479" s="489">
        <v>23.922</v>
      </c>
      <c r="F479" s="490">
        <f t="shared" si="39"/>
        <v>0</v>
      </c>
      <c r="G479" s="491">
        <f t="shared" si="40"/>
        <v>1</v>
      </c>
      <c r="H479" s="411"/>
    </row>
    <row r="480" spans="1:8" ht="12.75" customHeight="1">
      <c r="A480" s="391">
        <v>26</v>
      </c>
      <c r="B480" s="392" t="s">
        <v>222</v>
      </c>
      <c r="C480" s="489">
        <v>75.7539</v>
      </c>
      <c r="D480" s="489">
        <v>68.7591</v>
      </c>
      <c r="E480" s="489">
        <v>68.7591</v>
      </c>
      <c r="F480" s="490">
        <f t="shared" si="39"/>
        <v>0</v>
      </c>
      <c r="G480" s="491">
        <f t="shared" si="40"/>
        <v>1</v>
      </c>
      <c r="H480" s="411"/>
    </row>
    <row r="481" spans="1:9" s="226" customFormat="1" ht="12.75" customHeight="1">
      <c r="A481" s="391">
        <v>27</v>
      </c>
      <c r="B481" s="392" t="s">
        <v>223</v>
      </c>
      <c r="C481" s="489">
        <v>72.90030000000002</v>
      </c>
      <c r="D481" s="489">
        <v>65.5467</v>
      </c>
      <c r="E481" s="489">
        <v>65.5467</v>
      </c>
      <c r="F481" s="490">
        <f t="shared" si="39"/>
        <v>0</v>
      </c>
      <c r="G481" s="491">
        <f t="shared" si="40"/>
        <v>1</v>
      </c>
      <c r="H481" s="411"/>
      <c r="I481" s="414"/>
    </row>
    <row r="482" spans="1:7" ht="12.75" customHeight="1">
      <c r="A482" s="404"/>
      <c r="B482" s="406" t="s">
        <v>27</v>
      </c>
      <c r="C482" s="492">
        <v>2494.1325000000006</v>
      </c>
      <c r="D482" s="492">
        <v>2164.2353999999996</v>
      </c>
      <c r="E482" s="492">
        <v>2164.2353999999996</v>
      </c>
      <c r="F482" s="493">
        <f t="shared" si="39"/>
        <v>0</v>
      </c>
      <c r="G482" s="376">
        <f t="shared" si="40"/>
        <v>1</v>
      </c>
    </row>
    <row r="483" spans="1:7" ht="12.75" customHeight="1">
      <c r="A483" s="402"/>
      <c r="B483" s="369"/>
      <c r="C483" s="494"/>
      <c r="D483" s="494"/>
      <c r="E483" s="494"/>
      <c r="F483" s="495"/>
      <c r="G483" s="401"/>
    </row>
    <row r="484" spans="1:8" ht="18">
      <c r="A484" s="362" t="s">
        <v>52</v>
      </c>
      <c r="F484" s="496"/>
      <c r="H484" s="363" t="s">
        <v>12</v>
      </c>
    </row>
    <row r="485" spans="1:11" ht="18">
      <c r="A485" s="362"/>
      <c r="F485" s="496"/>
      <c r="K485" s="10" t="s">
        <v>12</v>
      </c>
    </row>
    <row r="486" spans="1:6" ht="18">
      <c r="A486" s="497" t="s">
        <v>53</v>
      </c>
      <c r="B486" s="465"/>
      <c r="C486" s="465"/>
      <c r="D486" s="465"/>
      <c r="E486" s="498"/>
      <c r="F486" s="465"/>
    </row>
    <row r="487" spans="1:6" ht="9" customHeight="1">
      <c r="A487" s="465"/>
      <c r="B487" s="465"/>
      <c r="C487" s="465"/>
      <c r="D487" s="465"/>
      <c r="E487" s="498"/>
      <c r="F487" s="465"/>
    </row>
    <row r="488" spans="1:7" ht="11.25" customHeight="1">
      <c r="A488" s="499" t="s">
        <v>164</v>
      </c>
      <c r="B488" s="411"/>
      <c r="C488" s="450"/>
      <c r="D488" s="411"/>
      <c r="E488" s="411"/>
      <c r="F488" s="430"/>
      <c r="G488" s="430"/>
    </row>
    <row r="489" spans="1:7" ht="6.75" customHeight="1">
      <c r="A489" s="499"/>
      <c r="B489" s="411"/>
      <c r="C489" s="450"/>
      <c r="D489" s="411"/>
      <c r="E489" s="411"/>
      <c r="F489" s="430"/>
      <c r="G489" s="430"/>
    </row>
    <row r="490" spans="1:5" ht="18">
      <c r="A490" s="411"/>
      <c r="B490" s="411"/>
      <c r="C490" s="411"/>
      <c r="D490" s="411"/>
      <c r="E490" s="500" t="s">
        <v>118</v>
      </c>
    </row>
    <row r="491" spans="1:7" ht="71.25" customHeight="1">
      <c r="A491" s="501" t="s">
        <v>37</v>
      </c>
      <c r="B491" s="501" t="s">
        <v>38</v>
      </c>
      <c r="C491" s="396" t="s">
        <v>165</v>
      </c>
      <c r="D491" s="396" t="s">
        <v>166</v>
      </c>
      <c r="E491" s="396" t="s">
        <v>167</v>
      </c>
      <c r="F491" s="457"/>
      <c r="G491" s="426"/>
    </row>
    <row r="492" spans="1:7" ht="14.25" customHeight="1">
      <c r="A492" s="501">
        <v>1</v>
      </c>
      <c r="B492" s="501">
        <v>2</v>
      </c>
      <c r="C492" s="396">
        <v>3</v>
      </c>
      <c r="D492" s="396">
        <v>4</v>
      </c>
      <c r="E492" s="396">
        <v>5</v>
      </c>
      <c r="F492" s="457"/>
      <c r="G492" s="426"/>
    </row>
    <row r="493" spans="1:12" ht="12.75" customHeight="1">
      <c r="A493" s="391">
        <v>1</v>
      </c>
      <c r="B493" s="392" t="s">
        <v>197</v>
      </c>
      <c r="C493" s="439">
        <v>1150.116528</v>
      </c>
      <c r="D493" s="439">
        <v>53.77127911727353</v>
      </c>
      <c r="E493" s="393">
        <f aca="true" t="shared" si="41" ref="E493:E520">D493/C493</f>
        <v>0.04675289660498951</v>
      </c>
      <c r="F493" s="426"/>
      <c r="G493" s="380"/>
      <c r="J493" s="315">
        <v>53.77127911727353</v>
      </c>
      <c r="L493" s="255">
        <f>D493-J493</f>
        <v>0</v>
      </c>
    </row>
    <row r="494" spans="1:12" ht="12.75" customHeight="1">
      <c r="A494" s="391">
        <v>2</v>
      </c>
      <c r="B494" s="392" t="s">
        <v>198</v>
      </c>
      <c r="C494" s="439">
        <v>2260.723216</v>
      </c>
      <c r="D494" s="439">
        <v>123.54879847600466</v>
      </c>
      <c r="E494" s="393">
        <f t="shared" si="41"/>
        <v>0.054650121519345105</v>
      </c>
      <c r="F494" s="426"/>
      <c r="G494" s="380"/>
      <c r="J494" s="315">
        <v>123.54879847600466</v>
      </c>
      <c r="L494" s="255">
        <f aca="true" t="shared" si="42" ref="L494:L520">D494-J494</f>
        <v>0</v>
      </c>
    </row>
    <row r="495" spans="1:12" ht="12.75" customHeight="1">
      <c r="A495" s="391">
        <v>3</v>
      </c>
      <c r="B495" s="392" t="s">
        <v>199</v>
      </c>
      <c r="C495" s="439">
        <v>1427.23128</v>
      </c>
      <c r="D495" s="439">
        <v>72.8953180215931</v>
      </c>
      <c r="E495" s="393">
        <f t="shared" si="41"/>
        <v>0.0510746359353847</v>
      </c>
      <c r="F495" s="426"/>
      <c r="G495" s="380"/>
      <c r="J495" s="315">
        <v>72.8953180215931</v>
      </c>
      <c r="L495" s="255">
        <f t="shared" si="42"/>
        <v>0</v>
      </c>
    </row>
    <row r="496" spans="1:12" ht="12.75" customHeight="1">
      <c r="A496" s="391">
        <v>4</v>
      </c>
      <c r="B496" s="392" t="s">
        <v>200</v>
      </c>
      <c r="C496" s="439">
        <v>1362.1652159999999</v>
      </c>
      <c r="D496" s="439">
        <v>68.44962267497284</v>
      </c>
      <c r="E496" s="393">
        <f t="shared" si="41"/>
        <v>0.05025060240194303</v>
      </c>
      <c r="F496" s="426"/>
      <c r="G496" s="380"/>
      <c r="J496" s="315">
        <v>68.44962267497284</v>
      </c>
      <c r="L496" s="255">
        <f t="shared" si="42"/>
        <v>0</v>
      </c>
    </row>
    <row r="497" spans="1:12" ht="12.75" customHeight="1">
      <c r="A497" s="391">
        <v>5</v>
      </c>
      <c r="B497" s="392" t="s">
        <v>201</v>
      </c>
      <c r="C497" s="439">
        <v>1693.5094995999998</v>
      </c>
      <c r="D497" s="439">
        <v>79.8218445347412</v>
      </c>
      <c r="E497" s="393">
        <f t="shared" si="41"/>
        <v>0.047133980974771506</v>
      </c>
      <c r="F497" s="426"/>
      <c r="G497" s="380"/>
      <c r="J497" s="315">
        <v>79.8218445347412</v>
      </c>
      <c r="L497" s="255">
        <f t="shared" si="42"/>
        <v>0</v>
      </c>
    </row>
    <row r="498" spans="1:12" ht="12.75" customHeight="1">
      <c r="A498" s="391">
        <v>6</v>
      </c>
      <c r="B498" s="392" t="s">
        <v>202</v>
      </c>
      <c r="C498" s="439">
        <v>511.048656</v>
      </c>
      <c r="D498" s="439">
        <v>23.623212615083503</v>
      </c>
      <c r="E498" s="393">
        <f t="shared" si="41"/>
        <v>0.04622497748058554</v>
      </c>
      <c r="F498" s="426"/>
      <c r="G498" s="380"/>
      <c r="J498" s="315">
        <v>23.623212615083503</v>
      </c>
      <c r="L498" s="255">
        <f t="shared" si="42"/>
        <v>0</v>
      </c>
    </row>
    <row r="499" spans="1:12" ht="12.75" customHeight="1">
      <c r="A499" s="391">
        <v>7</v>
      </c>
      <c r="B499" s="392" t="s">
        <v>203</v>
      </c>
      <c r="C499" s="439">
        <v>2821.760736</v>
      </c>
      <c r="D499" s="439">
        <v>159.99266132275955</v>
      </c>
      <c r="E499" s="393">
        <f t="shared" si="41"/>
        <v>0.05669958451174634</v>
      </c>
      <c r="F499" s="426"/>
      <c r="G499" s="380"/>
      <c r="J499" s="315">
        <v>159.99266132275955</v>
      </c>
      <c r="L499" s="255">
        <f t="shared" si="42"/>
        <v>0</v>
      </c>
    </row>
    <row r="500" spans="1:12" ht="12.75" customHeight="1">
      <c r="A500" s="391">
        <v>8</v>
      </c>
      <c r="B500" s="392" t="s">
        <v>204</v>
      </c>
      <c r="C500" s="439">
        <v>412.53527999999994</v>
      </c>
      <c r="D500" s="439">
        <v>23.338478696686295</v>
      </c>
      <c r="E500" s="393">
        <f t="shared" si="41"/>
        <v>0.05657329161444398</v>
      </c>
      <c r="F500" s="426"/>
      <c r="G500" s="380"/>
      <c r="J500" s="315">
        <v>23.338478696686295</v>
      </c>
      <c r="L500" s="255">
        <f t="shared" si="42"/>
        <v>0</v>
      </c>
    </row>
    <row r="501" spans="1:12" ht="12.75" customHeight="1">
      <c r="A501" s="391">
        <v>9</v>
      </c>
      <c r="B501" s="392" t="s">
        <v>205</v>
      </c>
      <c r="C501" s="439">
        <v>1159.9681919999998</v>
      </c>
      <c r="D501" s="439">
        <v>53.807251994463954</v>
      </c>
      <c r="E501" s="393">
        <f t="shared" si="41"/>
        <v>0.0463868340231729</v>
      </c>
      <c r="F501" s="426"/>
      <c r="G501" s="380"/>
      <c r="J501" s="315">
        <v>53.807251994463954</v>
      </c>
      <c r="L501" s="255">
        <f t="shared" si="42"/>
        <v>0</v>
      </c>
    </row>
    <row r="502" spans="1:12" ht="12.75" customHeight="1">
      <c r="A502" s="391">
        <v>10</v>
      </c>
      <c r="B502" s="392" t="s">
        <v>206</v>
      </c>
      <c r="C502" s="439">
        <v>1360.4955839999998</v>
      </c>
      <c r="D502" s="439">
        <v>74.12174353679663</v>
      </c>
      <c r="E502" s="393">
        <f t="shared" si="41"/>
        <v>0.05448142897963029</v>
      </c>
      <c r="F502" s="426"/>
      <c r="G502" s="380"/>
      <c r="J502" s="315">
        <v>74.12174353679663</v>
      </c>
      <c r="L502" s="255">
        <f t="shared" si="42"/>
        <v>0</v>
      </c>
    </row>
    <row r="503" spans="1:12" ht="12.75" customHeight="1">
      <c r="A503" s="391">
        <v>11</v>
      </c>
      <c r="B503" s="392" t="s">
        <v>207</v>
      </c>
      <c r="C503" s="439">
        <v>1013.8579199999999</v>
      </c>
      <c r="D503" s="439">
        <v>50.984961377549894</v>
      </c>
      <c r="E503" s="393">
        <f t="shared" si="41"/>
        <v>0.050288073281066735</v>
      </c>
      <c r="F503" s="426"/>
      <c r="G503" s="380"/>
      <c r="J503" s="315">
        <v>50.984961377549894</v>
      </c>
      <c r="L503" s="255">
        <f t="shared" si="42"/>
        <v>0</v>
      </c>
    </row>
    <row r="504" spans="1:12" ht="12.75" customHeight="1">
      <c r="A504" s="391">
        <v>12</v>
      </c>
      <c r="B504" s="392" t="s">
        <v>208</v>
      </c>
      <c r="C504" s="439">
        <v>2073.308592</v>
      </c>
      <c r="D504" s="439">
        <v>119.6074946238943</v>
      </c>
      <c r="E504" s="393">
        <f t="shared" si="41"/>
        <v>0.05768919064214938</v>
      </c>
      <c r="F504" s="426"/>
      <c r="G504" s="380"/>
      <c r="J504" s="315">
        <v>119.6074946238943</v>
      </c>
      <c r="L504" s="255">
        <f t="shared" si="42"/>
        <v>0</v>
      </c>
    </row>
    <row r="505" spans="1:12" ht="12.75" customHeight="1">
      <c r="A505" s="391">
        <v>13</v>
      </c>
      <c r="B505" s="392" t="s">
        <v>209</v>
      </c>
      <c r="C505" s="439">
        <v>1433.118096</v>
      </c>
      <c r="D505" s="439">
        <v>67.765862853089</v>
      </c>
      <c r="E505" s="393">
        <f t="shared" si="41"/>
        <v>0.04728560963833438</v>
      </c>
      <c r="F505" s="426"/>
      <c r="G505" s="380"/>
      <c r="J505" s="315">
        <v>67.765862853089</v>
      </c>
      <c r="L505" s="255">
        <f t="shared" si="42"/>
        <v>0</v>
      </c>
    </row>
    <row r="506" spans="1:12" ht="12.75" customHeight="1">
      <c r="A506" s="391">
        <v>14</v>
      </c>
      <c r="B506" s="392" t="s">
        <v>210</v>
      </c>
      <c r="C506" s="439">
        <v>1234.9253279999998</v>
      </c>
      <c r="D506" s="439">
        <v>56.96140253809196</v>
      </c>
      <c r="E506" s="393">
        <f t="shared" si="41"/>
        <v>0.04612538203450951</v>
      </c>
      <c r="F506" s="426"/>
      <c r="G506" s="380"/>
      <c r="J506" s="315">
        <v>56.96140253809196</v>
      </c>
      <c r="L506" s="255">
        <f t="shared" si="42"/>
        <v>0</v>
      </c>
    </row>
    <row r="507" spans="1:12" ht="12.75" customHeight="1">
      <c r="A507" s="391">
        <v>15</v>
      </c>
      <c r="B507" s="392" t="s">
        <v>211</v>
      </c>
      <c r="C507" s="439">
        <v>1525.099392</v>
      </c>
      <c r="D507" s="439">
        <v>82.24729452824872</v>
      </c>
      <c r="E507" s="393">
        <f t="shared" si="41"/>
        <v>0.05392913731372644</v>
      </c>
      <c r="F507" s="426"/>
      <c r="G507" s="380"/>
      <c r="J507" s="315">
        <v>82.24729452824872</v>
      </c>
      <c r="L507" s="255">
        <f t="shared" si="42"/>
        <v>0</v>
      </c>
    </row>
    <row r="508" spans="1:12" ht="12.75" customHeight="1">
      <c r="A508" s="391">
        <v>16</v>
      </c>
      <c r="B508" s="392" t="s">
        <v>212</v>
      </c>
      <c r="C508" s="439">
        <v>1174.2564479999999</v>
      </c>
      <c r="D508" s="439">
        <v>55.159374344811866</v>
      </c>
      <c r="E508" s="393">
        <f t="shared" si="41"/>
        <v>0.04697387392571667</v>
      </c>
      <c r="F508" s="426"/>
      <c r="G508" s="380"/>
      <c r="J508" s="315">
        <v>55.159374344811866</v>
      </c>
      <c r="L508" s="255">
        <f t="shared" si="42"/>
        <v>0</v>
      </c>
    </row>
    <row r="509" spans="1:12" ht="12.75" customHeight="1">
      <c r="A509" s="391">
        <v>17</v>
      </c>
      <c r="B509" s="392" t="s">
        <v>213</v>
      </c>
      <c r="C509" s="439">
        <v>1632.187968</v>
      </c>
      <c r="D509" s="439">
        <v>81.47535168757462</v>
      </c>
      <c r="E509" s="393">
        <f t="shared" si="41"/>
        <v>0.04991787299315186</v>
      </c>
      <c r="F509" s="426"/>
      <c r="G509" s="380"/>
      <c r="J509" s="315">
        <v>81.47535168757462</v>
      </c>
      <c r="L509" s="255">
        <f t="shared" si="42"/>
        <v>0</v>
      </c>
    </row>
    <row r="510" spans="1:12" ht="12.75" customHeight="1">
      <c r="A510" s="391">
        <v>18</v>
      </c>
      <c r="B510" s="392" t="s">
        <v>214</v>
      </c>
      <c r="C510" s="477">
        <v>838.154208</v>
      </c>
      <c r="D510" s="477">
        <v>45.891712246119546</v>
      </c>
      <c r="E510" s="393">
        <f t="shared" si="41"/>
        <v>0.05475330411527272</v>
      </c>
      <c r="F510" s="426"/>
      <c r="G510" s="380"/>
      <c r="H510" s="363" t="s">
        <v>12</v>
      </c>
      <c r="J510" s="315">
        <v>45.891712246119546</v>
      </c>
      <c r="L510" s="255">
        <f t="shared" si="42"/>
        <v>0</v>
      </c>
    </row>
    <row r="511" spans="1:12" ht="12.75" customHeight="1">
      <c r="A511" s="391">
        <v>19</v>
      </c>
      <c r="B511" s="392" t="s">
        <v>215</v>
      </c>
      <c r="C511" s="477">
        <v>1707.262176</v>
      </c>
      <c r="D511" s="477">
        <v>85.43958514516277</v>
      </c>
      <c r="E511" s="393">
        <f t="shared" si="41"/>
        <v>0.0500447947282133</v>
      </c>
      <c r="F511" s="426"/>
      <c r="G511" s="380" t="s">
        <v>12</v>
      </c>
      <c r="J511" s="315">
        <v>85.43958514516277</v>
      </c>
      <c r="L511" s="255">
        <f t="shared" si="42"/>
        <v>0</v>
      </c>
    </row>
    <row r="512" spans="1:12" ht="12.75" customHeight="1">
      <c r="A512" s="391">
        <v>20</v>
      </c>
      <c r="B512" s="392" t="s">
        <v>216</v>
      </c>
      <c r="C512" s="477">
        <v>1326.159238</v>
      </c>
      <c r="D512" s="477">
        <v>67.92821883838113</v>
      </c>
      <c r="E512" s="393">
        <f t="shared" si="41"/>
        <v>0.05122176650582675</v>
      </c>
      <c r="F512" s="426"/>
      <c r="G512" s="380"/>
      <c r="J512" s="315">
        <v>67.92821883838113</v>
      </c>
      <c r="L512" s="255">
        <f t="shared" si="42"/>
        <v>0</v>
      </c>
    </row>
    <row r="513" spans="1:12" ht="12.75" customHeight="1">
      <c r="A513" s="391">
        <v>21</v>
      </c>
      <c r="B513" s="392" t="s">
        <v>217</v>
      </c>
      <c r="C513" s="477">
        <v>294.597648</v>
      </c>
      <c r="D513" s="477">
        <v>14.315599289308913</v>
      </c>
      <c r="E513" s="393">
        <f t="shared" si="41"/>
        <v>0.0485937324567809</v>
      </c>
      <c r="F513" s="426"/>
      <c r="G513" s="380"/>
      <c r="J513" s="315">
        <v>14.315599289308913</v>
      </c>
      <c r="L513" s="255">
        <f t="shared" si="42"/>
        <v>0</v>
      </c>
    </row>
    <row r="514" spans="1:12" ht="12.75" customHeight="1">
      <c r="A514" s="391">
        <v>22</v>
      </c>
      <c r="B514" s="392" t="s">
        <v>218</v>
      </c>
      <c r="C514" s="477">
        <v>1924.0887360000002</v>
      </c>
      <c r="D514" s="477">
        <v>98.07244992066484</v>
      </c>
      <c r="E514" s="405">
        <f t="shared" si="41"/>
        <v>0.05097085601392182</v>
      </c>
      <c r="F514" s="426"/>
      <c r="G514" s="380"/>
      <c r="J514" s="315">
        <v>98.07244992066484</v>
      </c>
      <c r="L514" s="255">
        <f t="shared" si="42"/>
        <v>0</v>
      </c>
    </row>
    <row r="515" spans="1:12" ht="12.75" customHeight="1">
      <c r="A515" s="391">
        <v>23</v>
      </c>
      <c r="B515" s="392" t="s">
        <v>219</v>
      </c>
      <c r="C515" s="477">
        <v>2148.8157119999996</v>
      </c>
      <c r="D515" s="477">
        <v>115.64355576739752</v>
      </c>
      <c r="E515" s="405">
        <f t="shared" si="41"/>
        <v>0.05381734465249365</v>
      </c>
      <c r="F515" s="426"/>
      <c r="G515" s="380"/>
      <c r="J515" s="315">
        <v>115.64355576739752</v>
      </c>
      <c r="L515" s="255">
        <f t="shared" si="42"/>
        <v>0</v>
      </c>
    </row>
    <row r="516" spans="1:12" ht="12.75" customHeight="1">
      <c r="A516" s="391">
        <v>24</v>
      </c>
      <c r="B516" s="392" t="s">
        <v>220</v>
      </c>
      <c r="C516" s="477">
        <v>2467.677504</v>
      </c>
      <c r="D516" s="477">
        <v>119.19861700274586</v>
      </c>
      <c r="E516" s="405">
        <f t="shared" si="41"/>
        <v>0.04830396873559449</v>
      </c>
      <c r="F516" s="426"/>
      <c r="G516" s="380"/>
      <c r="J516" s="315">
        <v>119.19861700274586</v>
      </c>
      <c r="L516" s="255">
        <f t="shared" si="42"/>
        <v>0</v>
      </c>
    </row>
    <row r="517" spans="1:12" ht="12.75" customHeight="1">
      <c r="A517" s="391">
        <v>25</v>
      </c>
      <c r="B517" s="392" t="s">
        <v>221</v>
      </c>
      <c r="C517" s="477">
        <v>405.37190400000003</v>
      </c>
      <c r="D517" s="477">
        <v>20.394869595786528</v>
      </c>
      <c r="E517" s="405">
        <f t="shared" si="41"/>
        <v>0.05031150258451687</v>
      </c>
      <c r="F517" s="426"/>
      <c r="G517" s="380"/>
      <c r="J517" s="315">
        <v>20.394869595786528</v>
      </c>
      <c r="L517" s="255">
        <f t="shared" si="42"/>
        <v>0</v>
      </c>
    </row>
    <row r="518" spans="1:12" ht="12.75" customHeight="1">
      <c r="A518" s="391">
        <v>26</v>
      </c>
      <c r="B518" s="392" t="s">
        <v>222</v>
      </c>
      <c r="C518" s="477">
        <v>1147.5071039999998</v>
      </c>
      <c r="D518" s="477">
        <v>65.13464387852378</v>
      </c>
      <c r="E518" s="405">
        <f t="shared" si="41"/>
        <v>0.05676186548342605</v>
      </c>
      <c r="F518" s="426"/>
      <c r="G518" s="380"/>
      <c r="J518" s="315">
        <v>65.13464387852378</v>
      </c>
      <c r="L518" s="255">
        <f t="shared" si="42"/>
        <v>0</v>
      </c>
    </row>
    <row r="519" spans="1:12" ht="12.75" customHeight="1">
      <c r="A519" s="391">
        <v>27</v>
      </c>
      <c r="B519" s="392" t="s">
        <v>223</v>
      </c>
      <c r="C519" s="477">
        <v>1102.043568</v>
      </c>
      <c r="D519" s="477">
        <v>62.49879537227355</v>
      </c>
      <c r="E519" s="405">
        <f t="shared" si="41"/>
        <v>0.05671172827195662</v>
      </c>
      <c r="F519" s="426"/>
      <c r="G519" s="380"/>
      <c r="J519" s="315">
        <v>62.49879537227355</v>
      </c>
      <c r="L519" s="255">
        <f t="shared" si="42"/>
        <v>0</v>
      </c>
    </row>
    <row r="520" spans="1:12" ht="12.75" customHeight="1">
      <c r="A520" s="404"/>
      <c r="B520" s="406" t="s">
        <v>27</v>
      </c>
      <c r="C520" s="502">
        <v>37607.9857296</v>
      </c>
      <c r="D520" s="502">
        <v>1942.0900000000001</v>
      </c>
      <c r="E520" s="407">
        <f t="shared" si="41"/>
        <v>0.0516403620753197</v>
      </c>
      <c r="F520" s="384"/>
      <c r="G520" s="380"/>
      <c r="J520" s="315">
        <v>1942.0900000000001</v>
      </c>
      <c r="L520" s="255">
        <f t="shared" si="42"/>
        <v>0</v>
      </c>
    </row>
    <row r="521" spans="1:7" ht="18">
      <c r="A521" s="503"/>
      <c r="B521" s="467"/>
      <c r="C521" s="504"/>
      <c r="D521" s="504"/>
      <c r="E521" s="505"/>
      <c r="F521" s="470"/>
      <c r="G521" s="506"/>
    </row>
    <row r="522" spans="1:7" ht="18">
      <c r="A522" s="362" t="s">
        <v>168</v>
      </c>
      <c r="B522" s="430"/>
      <c r="C522" s="456"/>
      <c r="D522" s="430"/>
      <c r="E522" s="430"/>
      <c r="F522" s="430"/>
      <c r="G522" s="506"/>
    </row>
    <row r="523" spans="1:5" ht="18">
      <c r="A523" s="430"/>
      <c r="B523" s="430"/>
      <c r="C523" s="430"/>
      <c r="D523" s="430"/>
      <c r="E523" s="444" t="s">
        <v>118</v>
      </c>
    </row>
    <row r="524" spans="1:7" ht="66" customHeight="1">
      <c r="A524" s="445" t="s">
        <v>37</v>
      </c>
      <c r="B524" s="445" t="s">
        <v>38</v>
      </c>
      <c r="C524" s="446" t="s">
        <v>165</v>
      </c>
      <c r="D524" s="446" t="s">
        <v>169</v>
      </c>
      <c r="E524" s="446" t="s">
        <v>158</v>
      </c>
      <c r="F524" s="457"/>
      <c r="G524" s="426"/>
    </row>
    <row r="525" spans="1:7" ht="18" customHeight="1">
      <c r="A525" s="445">
        <v>1</v>
      </c>
      <c r="B525" s="445">
        <v>2</v>
      </c>
      <c r="C525" s="446">
        <v>3</v>
      </c>
      <c r="D525" s="446">
        <v>4</v>
      </c>
      <c r="E525" s="446">
        <v>5</v>
      </c>
      <c r="F525" s="457"/>
      <c r="G525" s="426"/>
    </row>
    <row r="526" spans="1:11" ht="12.75" customHeight="1">
      <c r="A526" s="404">
        <v>1</v>
      </c>
      <c r="B526" s="392" t="s">
        <v>197</v>
      </c>
      <c r="C526" s="477">
        <v>1150.116528</v>
      </c>
      <c r="D526" s="477">
        <v>92.10462174655791</v>
      </c>
      <c r="E526" s="405">
        <f aca="true" t="shared" si="43" ref="E526:E553">D526/C526</f>
        <v>0.08008286073996661</v>
      </c>
      <c r="F526" s="426"/>
      <c r="G526" s="380"/>
      <c r="I526" s="507">
        <v>92.10462174655791</v>
      </c>
      <c r="K526" s="255">
        <f>D526-I526</f>
        <v>0</v>
      </c>
    </row>
    <row r="527" spans="1:11" ht="12.75" customHeight="1">
      <c r="A527" s="404">
        <v>2</v>
      </c>
      <c r="B527" s="392" t="s">
        <v>198</v>
      </c>
      <c r="C527" s="477">
        <v>2260.723216</v>
      </c>
      <c r="D527" s="477">
        <v>168.45110854658122</v>
      </c>
      <c r="E527" s="405">
        <f t="shared" si="43"/>
        <v>0.0745120443557126</v>
      </c>
      <c r="F527" s="426"/>
      <c r="G527" s="380"/>
      <c r="I527" s="507">
        <v>168.45110854658122</v>
      </c>
      <c r="K527" s="255">
        <f aca="true" t="shared" si="44" ref="K527:K553">D527-I527</f>
        <v>0</v>
      </c>
    </row>
    <row r="528" spans="1:11" ht="12.75" customHeight="1">
      <c r="A528" s="404">
        <v>3</v>
      </c>
      <c r="B528" s="392" t="s">
        <v>199</v>
      </c>
      <c r="C528" s="477">
        <v>1427.23128</v>
      </c>
      <c r="D528" s="477">
        <v>199.65378481416764</v>
      </c>
      <c r="E528" s="405">
        <f t="shared" si="43"/>
        <v>0.1398888796875077</v>
      </c>
      <c r="F528" s="426"/>
      <c r="G528" s="380"/>
      <c r="I528" s="507">
        <v>199.65378481416764</v>
      </c>
      <c r="K528" s="255">
        <f t="shared" si="44"/>
        <v>0</v>
      </c>
    </row>
    <row r="529" spans="1:11" ht="12.75" customHeight="1">
      <c r="A529" s="404">
        <v>4</v>
      </c>
      <c r="B529" s="392" t="s">
        <v>200</v>
      </c>
      <c r="C529" s="477">
        <v>1362.1652159999999</v>
      </c>
      <c r="D529" s="477">
        <v>193.50189652856815</v>
      </c>
      <c r="E529" s="405">
        <f t="shared" si="43"/>
        <v>0.14205464524838385</v>
      </c>
      <c r="F529" s="426"/>
      <c r="G529" s="380"/>
      <c r="I529" s="507">
        <v>193.50189652856815</v>
      </c>
      <c r="K529" s="255">
        <f t="shared" si="44"/>
        <v>0</v>
      </c>
    </row>
    <row r="530" spans="1:11" ht="12.75" customHeight="1">
      <c r="A530" s="404">
        <v>5</v>
      </c>
      <c r="B530" s="392" t="s">
        <v>201</v>
      </c>
      <c r="C530" s="477">
        <v>1693.5094995999998</v>
      </c>
      <c r="D530" s="477">
        <v>320.76826205147887</v>
      </c>
      <c r="E530" s="405">
        <f t="shared" si="43"/>
        <v>0.1894103706694548</v>
      </c>
      <c r="F530" s="426"/>
      <c r="G530" s="380"/>
      <c r="I530" s="507">
        <v>320.76826205147887</v>
      </c>
      <c r="K530" s="255">
        <f t="shared" si="44"/>
        <v>0</v>
      </c>
    </row>
    <row r="531" spans="1:11" ht="12.75" customHeight="1">
      <c r="A531" s="404">
        <v>6</v>
      </c>
      <c r="B531" s="392" t="s">
        <v>202</v>
      </c>
      <c r="C531" s="477">
        <v>511.048656</v>
      </c>
      <c r="D531" s="477">
        <v>51.31174156957437</v>
      </c>
      <c r="E531" s="405">
        <f t="shared" si="43"/>
        <v>0.10040480679705452</v>
      </c>
      <c r="F531" s="426"/>
      <c r="G531" s="380"/>
      <c r="I531" s="507">
        <v>51.31174156957437</v>
      </c>
      <c r="K531" s="255">
        <f t="shared" si="44"/>
        <v>0</v>
      </c>
    </row>
    <row r="532" spans="1:11" ht="12.75" customHeight="1">
      <c r="A532" s="404">
        <v>7</v>
      </c>
      <c r="B532" s="392" t="s">
        <v>203</v>
      </c>
      <c r="C532" s="477">
        <v>2821.760736</v>
      </c>
      <c r="D532" s="477">
        <v>248.25086629672705</v>
      </c>
      <c r="E532" s="405">
        <f t="shared" si="43"/>
        <v>0.0879772913165686</v>
      </c>
      <c r="F532" s="426"/>
      <c r="G532" s="380"/>
      <c r="I532" s="507">
        <v>248.25086629672705</v>
      </c>
      <c r="K532" s="255">
        <f t="shared" si="44"/>
        <v>0</v>
      </c>
    </row>
    <row r="533" spans="1:11" ht="12.75" customHeight="1">
      <c r="A533" s="404">
        <v>8</v>
      </c>
      <c r="B533" s="392" t="s">
        <v>204</v>
      </c>
      <c r="C533" s="477">
        <v>412.53527999999994</v>
      </c>
      <c r="D533" s="477">
        <v>21.034272216467222</v>
      </c>
      <c r="E533" s="405">
        <f t="shared" si="43"/>
        <v>0.05098781422153088</v>
      </c>
      <c r="F533" s="426"/>
      <c r="G533" s="380"/>
      <c r="I533" s="507">
        <v>21.034272216467222</v>
      </c>
      <c r="K533" s="255">
        <f t="shared" si="44"/>
        <v>0</v>
      </c>
    </row>
    <row r="534" spans="1:11" ht="12.75" customHeight="1">
      <c r="A534" s="404">
        <v>9</v>
      </c>
      <c r="B534" s="392" t="s">
        <v>205</v>
      </c>
      <c r="C534" s="477">
        <v>1159.9681919999998</v>
      </c>
      <c r="D534" s="477">
        <v>84.6856262225659</v>
      </c>
      <c r="E534" s="405">
        <f t="shared" si="43"/>
        <v>0.07300685209010103</v>
      </c>
      <c r="F534" s="426"/>
      <c r="G534" s="380"/>
      <c r="I534" s="507">
        <v>84.6856262225659</v>
      </c>
      <c r="K534" s="255">
        <f t="shared" si="44"/>
        <v>0</v>
      </c>
    </row>
    <row r="535" spans="1:11" ht="12.75" customHeight="1">
      <c r="A535" s="404">
        <v>10</v>
      </c>
      <c r="B535" s="392" t="s">
        <v>206</v>
      </c>
      <c r="C535" s="477">
        <v>1360.4955839999998</v>
      </c>
      <c r="D535" s="477">
        <v>91.98025126763758</v>
      </c>
      <c r="E535" s="405">
        <f t="shared" si="43"/>
        <v>0.06760790137753038</v>
      </c>
      <c r="F535" s="426"/>
      <c r="G535" s="380"/>
      <c r="I535" s="507">
        <v>91.98025126763758</v>
      </c>
      <c r="K535" s="255">
        <f t="shared" si="44"/>
        <v>0</v>
      </c>
    </row>
    <row r="536" spans="1:11" ht="12.75" customHeight="1">
      <c r="A536" s="404">
        <v>11</v>
      </c>
      <c r="B536" s="392" t="s">
        <v>207</v>
      </c>
      <c r="C536" s="477">
        <v>1013.8579199999999</v>
      </c>
      <c r="D536" s="477">
        <v>107.23426850999064</v>
      </c>
      <c r="E536" s="405">
        <f t="shared" si="43"/>
        <v>0.1057685365913901</v>
      </c>
      <c r="F536" s="426"/>
      <c r="G536" s="380"/>
      <c r="I536" s="507">
        <v>107.23426850999064</v>
      </c>
      <c r="K536" s="255">
        <f t="shared" si="44"/>
        <v>0</v>
      </c>
    </row>
    <row r="537" spans="1:11" ht="12.75" customHeight="1">
      <c r="A537" s="404">
        <v>12</v>
      </c>
      <c r="B537" s="392" t="s">
        <v>208</v>
      </c>
      <c r="C537" s="477">
        <v>2073.308592</v>
      </c>
      <c r="D537" s="477">
        <v>205.0340103468056</v>
      </c>
      <c r="E537" s="405">
        <f t="shared" si="43"/>
        <v>0.09889218186715815</v>
      </c>
      <c r="F537" s="426"/>
      <c r="G537" s="380"/>
      <c r="I537" s="507">
        <v>205.0340103468056</v>
      </c>
      <c r="K537" s="255">
        <f t="shared" si="44"/>
        <v>0</v>
      </c>
    </row>
    <row r="538" spans="1:11" ht="12.75" customHeight="1">
      <c r="A538" s="404">
        <v>13</v>
      </c>
      <c r="B538" s="392" t="s">
        <v>209</v>
      </c>
      <c r="C538" s="477">
        <v>1433.118096</v>
      </c>
      <c r="D538" s="477">
        <v>121.11565457958238</v>
      </c>
      <c r="E538" s="405">
        <f t="shared" si="43"/>
        <v>0.08451198468404686</v>
      </c>
      <c r="F538" s="426"/>
      <c r="G538" s="380"/>
      <c r="I538" s="507">
        <v>121.11565457958238</v>
      </c>
      <c r="K538" s="255">
        <f t="shared" si="44"/>
        <v>0</v>
      </c>
    </row>
    <row r="539" spans="1:11" ht="12.75" customHeight="1">
      <c r="A539" s="404">
        <v>14</v>
      </c>
      <c r="B539" s="392" t="s">
        <v>210</v>
      </c>
      <c r="C539" s="477">
        <v>1234.9253279999998</v>
      </c>
      <c r="D539" s="477">
        <v>120.15791693226637</v>
      </c>
      <c r="E539" s="405">
        <f t="shared" si="43"/>
        <v>0.09729974291390224</v>
      </c>
      <c r="F539" s="426"/>
      <c r="G539" s="380"/>
      <c r="I539" s="507">
        <v>120.15791693226637</v>
      </c>
      <c r="K539" s="255">
        <f t="shared" si="44"/>
        <v>0</v>
      </c>
    </row>
    <row r="540" spans="1:11" ht="12.75" customHeight="1">
      <c r="A540" s="404">
        <v>15</v>
      </c>
      <c r="B540" s="392" t="s">
        <v>211</v>
      </c>
      <c r="C540" s="477">
        <v>1525.099392</v>
      </c>
      <c r="D540" s="477">
        <v>177.29003493937827</v>
      </c>
      <c r="E540" s="405">
        <f t="shared" si="43"/>
        <v>0.11624818413105646</v>
      </c>
      <c r="F540" s="426"/>
      <c r="G540" s="380"/>
      <c r="I540" s="507">
        <v>177.29003493937827</v>
      </c>
      <c r="K540" s="255">
        <f t="shared" si="44"/>
        <v>0</v>
      </c>
    </row>
    <row r="541" spans="1:11" ht="12.75" customHeight="1">
      <c r="A541" s="404">
        <v>16</v>
      </c>
      <c r="B541" s="392" t="s">
        <v>212</v>
      </c>
      <c r="C541" s="477">
        <v>1174.2564479999999</v>
      </c>
      <c r="D541" s="477">
        <v>200.7910446300567</v>
      </c>
      <c r="E541" s="405">
        <f t="shared" si="43"/>
        <v>0.17099420230737938</v>
      </c>
      <c r="F541" s="426"/>
      <c r="G541" s="380"/>
      <c r="I541" s="507">
        <v>200.7910446300567</v>
      </c>
      <c r="K541" s="255">
        <f t="shared" si="44"/>
        <v>0</v>
      </c>
    </row>
    <row r="542" spans="1:11" ht="12.75" customHeight="1">
      <c r="A542" s="404">
        <v>17</v>
      </c>
      <c r="B542" s="392" t="s">
        <v>213</v>
      </c>
      <c r="C542" s="477">
        <v>1632.187968</v>
      </c>
      <c r="D542" s="477">
        <v>290.50363151953695</v>
      </c>
      <c r="E542" s="405">
        <f t="shared" si="43"/>
        <v>0.17798417658690702</v>
      </c>
      <c r="F542" s="426"/>
      <c r="G542" s="380"/>
      <c r="I542" s="507">
        <v>290.50363151953695</v>
      </c>
      <c r="K542" s="255">
        <f t="shared" si="44"/>
        <v>0</v>
      </c>
    </row>
    <row r="543" spans="1:11" ht="12.75" customHeight="1">
      <c r="A543" s="404">
        <v>18</v>
      </c>
      <c r="B543" s="392" t="s">
        <v>214</v>
      </c>
      <c r="C543" s="477">
        <v>838.154208</v>
      </c>
      <c r="D543" s="477">
        <v>118.51031348597695</v>
      </c>
      <c r="E543" s="405">
        <f t="shared" si="43"/>
        <v>0.141394402551251</v>
      </c>
      <c r="F543" s="426"/>
      <c r="G543" s="380"/>
      <c r="H543" s="363" t="s">
        <v>12</v>
      </c>
      <c r="I543" s="507">
        <v>118.51031348597695</v>
      </c>
      <c r="K543" s="255">
        <f t="shared" si="44"/>
        <v>0</v>
      </c>
    </row>
    <row r="544" spans="1:11" ht="12.75" customHeight="1">
      <c r="A544" s="404">
        <v>19</v>
      </c>
      <c r="B544" s="392" t="s">
        <v>215</v>
      </c>
      <c r="C544" s="477">
        <v>1707.262176</v>
      </c>
      <c r="D544" s="477">
        <v>210.79779145437072</v>
      </c>
      <c r="E544" s="405">
        <f t="shared" si="43"/>
        <v>0.1234712479534079</v>
      </c>
      <c r="F544" s="426"/>
      <c r="G544" s="380"/>
      <c r="I544" s="507">
        <v>210.79779145437072</v>
      </c>
      <c r="K544" s="255">
        <f t="shared" si="44"/>
        <v>0</v>
      </c>
    </row>
    <row r="545" spans="1:11" ht="12.75" customHeight="1">
      <c r="A545" s="404">
        <v>20</v>
      </c>
      <c r="B545" s="392" t="s">
        <v>216</v>
      </c>
      <c r="C545" s="477">
        <v>1326.159238</v>
      </c>
      <c r="D545" s="477">
        <v>196.17092928197735</v>
      </c>
      <c r="E545" s="405">
        <f t="shared" si="43"/>
        <v>0.1479241132292873</v>
      </c>
      <c r="F545" s="426"/>
      <c r="G545" s="380"/>
      <c r="I545" s="507">
        <v>196.17092928197735</v>
      </c>
      <c r="K545" s="255">
        <f t="shared" si="44"/>
        <v>0</v>
      </c>
    </row>
    <row r="546" spans="1:11" ht="12.75" customHeight="1">
      <c r="A546" s="404">
        <v>21</v>
      </c>
      <c r="B546" s="392" t="s">
        <v>217</v>
      </c>
      <c r="C546" s="477">
        <v>294.597648</v>
      </c>
      <c r="D546" s="477">
        <v>39.40772249993407</v>
      </c>
      <c r="E546" s="405">
        <f t="shared" si="43"/>
        <v>0.13376794678256926</v>
      </c>
      <c r="F546" s="426"/>
      <c r="G546" s="380"/>
      <c r="I546" s="507">
        <v>39.40772249993407</v>
      </c>
      <c r="K546" s="255">
        <f t="shared" si="44"/>
        <v>0</v>
      </c>
    </row>
    <row r="547" spans="1:11" ht="12.75" customHeight="1">
      <c r="A547" s="404">
        <v>22</v>
      </c>
      <c r="B547" s="392" t="s">
        <v>218</v>
      </c>
      <c r="C547" s="477">
        <v>1924.0887360000002</v>
      </c>
      <c r="D547" s="477">
        <v>236.88596092539478</v>
      </c>
      <c r="E547" s="405">
        <f t="shared" si="43"/>
        <v>0.12311592313453197</v>
      </c>
      <c r="F547" s="426"/>
      <c r="G547" s="380" t="s">
        <v>12</v>
      </c>
      <c r="I547" s="507">
        <v>236.88596092539478</v>
      </c>
      <c r="K547" s="255">
        <f t="shared" si="44"/>
        <v>0</v>
      </c>
    </row>
    <row r="548" spans="1:11" ht="12.75" customHeight="1">
      <c r="A548" s="404">
        <v>23</v>
      </c>
      <c r="B548" s="392" t="s">
        <v>219</v>
      </c>
      <c r="C548" s="477">
        <v>2148.8157119999996</v>
      </c>
      <c r="D548" s="477">
        <v>207.679880753816</v>
      </c>
      <c r="E548" s="405">
        <f t="shared" si="43"/>
        <v>0.09664853044122569</v>
      </c>
      <c r="F548" s="426"/>
      <c r="G548" s="380" t="s">
        <v>12</v>
      </c>
      <c r="I548" s="507">
        <v>207.679880753816</v>
      </c>
      <c r="K548" s="255">
        <f t="shared" si="44"/>
        <v>0</v>
      </c>
    </row>
    <row r="549" spans="1:11" ht="12.75" customHeight="1">
      <c r="A549" s="404">
        <v>24</v>
      </c>
      <c r="B549" s="392" t="s">
        <v>220</v>
      </c>
      <c r="C549" s="477">
        <v>2467.677504</v>
      </c>
      <c r="D549" s="477">
        <v>217.68011284493332</v>
      </c>
      <c r="E549" s="405">
        <f t="shared" si="43"/>
        <v>0.08821254499102217</v>
      </c>
      <c r="F549" s="426"/>
      <c r="G549" s="380"/>
      <c r="I549" s="507">
        <v>217.68011284493332</v>
      </c>
      <c r="K549" s="255">
        <f t="shared" si="44"/>
        <v>0</v>
      </c>
    </row>
    <row r="550" spans="1:11" ht="12.75" customHeight="1">
      <c r="A550" s="404">
        <v>25</v>
      </c>
      <c r="B550" s="392" t="s">
        <v>221</v>
      </c>
      <c r="C550" s="477">
        <v>405.37190400000003</v>
      </c>
      <c r="D550" s="477">
        <v>25.61508548224859</v>
      </c>
      <c r="E550" s="405">
        <f t="shared" si="43"/>
        <v>0.06318909926783822</v>
      </c>
      <c r="F550" s="426"/>
      <c r="G550" s="380"/>
      <c r="I550" s="507">
        <v>25.61508548224859</v>
      </c>
      <c r="K550" s="255">
        <f t="shared" si="44"/>
        <v>0</v>
      </c>
    </row>
    <row r="551" spans="1:11" ht="12.75" customHeight="1">
      <c r="A551" s="404">
        <v>26</v>
      </c>
      <c r="B551" s="392" t="s">
        <v>222</v>
      </c>
      <c r="C551" s="477">
        <v>1147.5071039999998</v>
      </c>
      <c r="D551" s="477">
        <v>86.53635560743436</v>
      </c>
      <c r="E551" s="405">
        <f t="shared" si="43"/>
        <v>0.07541247919580145</v>
      </c>
      <c r="F551" s="426"/>
      <c r="G551" s="380"/>
      <c r="I551" s="507">
        <v>86.53635560743436</v>
      </c>
      <c r="K551" s="255">
        <f t="shared" si="44"/>
        <v>0</v>
      </c>
    </row>
    <row r="552" spans="1:11" ht="12.75" customHeight="1">
      <c r="A552" s="404">
        <v>27</v>
      </c>
      <c r="B552" s="392" t="s">
        <v>223</v>
      </c>
      <c r="C552" s="477">
        <v>1102.043568</v>
      </c>
      <c r="D552" s="477">
        <v>90.19912537860338</v>
      </c>
      <c r="E552" s="405">
        <f t="shared" si="43"/>
        <v>0.08184715014697438</v>
      </c>
      <c r="F552" s="426"/>
      <c r="G552" s="380"/>
      <c r="I552" s="507">
        <v>90.19912537860338</v>
      </c>
      <c r="K552" s="255">
        <f t="shared" si="44"/>
        <v>0</v>
      </c>
    </row>
    <row r="553" spans="1:11" ht="12.75" customHeight="1">
      <c r="A553" s="404"/>
      <c r="B553" s="406" t="s">
        <v>27</v>
      </c>
      <c r="C553" s="502">
        <v>37607.9857296</v>
      </c>
      <c r="D553" s="502">
        <v>4123.3522704326315</v>
      </c>
      <c r="E553" s="407">
        <f t="shared" si="43"/>
        <v>0.1096403380941319</v>
      </c>
      <c r="F553" s="384"/>
      <c r="G553" s="380"/>
      <c r="I553" s="507">
        <v>4123.3522704326315</v>
      </c>
      <c r="K553" s="255">
        <f t="shared" si="44"/>
        <v>0</v>
      </c>
    </row>
    <row r="554" spans="1:7" ht="24.75" customHeight="1">
      <c r="A554" s="429" t="s">
        <v>170</v>
      </c>
      <c r="B554" s="430"/>
      <c r="C554" s="430"/>
      <c r="D554" s="430"/>
      <c r="E554" s="430"/>
      <c r="F554" s="430"/>
      <c r="G554" s="430"/>
    </row>
    <row r="555" ht="21" customHeight="1">
      <c r="E555" s="444" t="s">
        <v>118</v>
      </c>
    </row>
    <row r="556" spans="1:6" ht="36">
      <c r="A556" s="404" t="s">
        <v>39</v>
      </c>
      <c r="B556" s="404" t="s">
        <v>171</v>
      </c>
      <c r="C556" s="404" t="s">
        <v>54</v>
      </c>
      <c r="D556" s="462" t="s">
        <v>42</v>
      </c>
      <c r="E556" s="404" t="s">
        <v>43</v>
      </c>
      <c r="F556" s="402"/>
    </row>
    <row r="557" spans="1:6" ht="18">
      <c r="A557" s="463">
        <f>C553</f>
        <v>37607.9857296</v>
      </c>
      <c r="B557" s="463">
        <f>D590</f>
        <v>1942.0900000000001</v>
      </c>
      <c r="C557" s="463">
        <f>E590</f>
        <v>34685.02807473263</v>
      </c>
      <c r="D557" s="463">
        <f>B557+C557</f>
        <v>36627.11807473263</v>
      </c>
      <c r="E557" s="405">
        <f>D557/A557</f>
        <v>0.9739186336136221</v>
      </c>
      <c r="F557" s="465"/>
    </row>
    <row r="558" spans="1:7" ht="18">
      <c r="A558" s="503"/>
      <c r="B558" s="467"/>
      <c r="C558" s="468"/>
      <c r="D558" s="468"/>
      <c r="E558" s="469"/>
      <c r="F558" s="470"/>
      <c r="G558" s="389"/>
    </row>
    <row r="559" spans="1:7" ht="18">
      <c r="A559" s="362" t="s">
        <v>172</v>
      </c>
      <c r="B559" s="430"/>
      <c r="C559" s="456"/>
      <c r="D559" s="430"/>
      <c r="E559" s="430"/>
      <c r="F559" s="430"/>
      <c r="G559" s="430"/>
    </row>
    <row r="560" spans="1:7" ht="18">
      <c r="A560" s="430"/>
      <c r="B560" s="430"/>
      <c r="C560" s="430"/>
      <c r="D560" s="430"/>
      <c r="E560" s="430"/>
      <c r="F560" s="430"/>
      <c r="G560" s="444" t="s">
        <v>118</v>
      </c>
    </row>
    <row r="561" spans="1:7" ht="78.75" customHeight="1">
      <c r="A561" s="445" t="s">
        <v>37</v>
      </c>
      <c r="B561" s="445" t="s">
        <v>38</v>
      </c>
      <c r="C561" s="446" t="s">
        <v>173</v>
      </c>
      <c r="D561" s="446" t="s">
        <v>174</v>
      </c>
      <c r="E561" s="446" t="s">
        <v>55</v>
      </c>
      <c r="F561" s="446" t="s">
        <v>56</v>
      </c>
      <c r="G561" s="371" t="s">
        <v>57</v>
      </c>
    </row>
    <row r="562" spans="1:7" ht="13.5" customHeight="1">
      <c r="A562" s="445">
        <v>1</v>
      </c>
      <c r="B562" s="445">
        <v>2</v>
      </c>
      <c r="C562" s="446">
        <v>3</v>
      </c>
      <c r="D562" s="446">
        <v>4</v>
      </c>
      <c r="E562" s="446">
        <v>5</v>
      </c>
      <c r="F562" s="446">
        <v>6</v>
      </c>
      <c r="G562" s="371">
        <v>7</v>
      </c>
    </row>
    <row r="563" spans="1:12" ht="12.75" customHeight="1">
      <c r="A563" s="404">
        <v>1</v>
      </c>
      <c r="B563" s="392" t="s">
        <v>197</v>
      </c>
      <c r="C563" s="477">
        <v>1150.116528</v>
      </c>
      <c r="D563" s="477">
        <v>53.77127911727353</v>
      </c>
      <c r="E563" s="477">
        <v>1063.0703632292843</v>
      </c>
      <c r="F563" s="463">
        <f>D563+E563</f>
        <v>1116.8416423465578</v>
      </c>
      <c r="G563" s="508">
        <f>F563/C563</f>
        <v>0.9710682484397423</v>
      </c>
      <c r="J563" s="315">
        <v>1063.0703632292843</v>
      </c>
      <c r="L563" s="255">
        <f>E563-J563</f>
        <v>0</v>
      </c>
    </row>
    <row r="564" spans="1:12" ht="12.75" customHeight="1">
      <c r="A564" s="404">
        <v>2</v>
      </c>
      <c r="B564" s="392" t="s">
        <v>198</v>
      </c>
      <c r="C564" s="477">
        <v>2260.723216</v>
      </c>
      <c r="D564" s="477">
        <v>123.54879847600466</v>
      </c>
      <c r="E564" s="477">
        <v>2086.2537383705767</v>
      </c>
      <c r="F564" s="463">
        <f>D564+E564</f>
        <v>2209.8025368465815</v>
      </c>
      <c r="G564" s="508">
        <f>F564/C564</f>
        <v>0.9774759338989252</v>
      </c>
      <c r="J564" s="315">
        <v>2086.2537383705767</v>
      </c>
      <c r="L564" s="255">
        <f aca="true" t="shared" si="45" ref="L564:L590">E564-J564</f>
        <v>0</v>
      </c>
    </row>
    <row r="565" spans="1:12" ht="12.75" customHeight="1">
      <c r="A565" s="404">
        <v>3</v>
      </c>
      <c r="B565" s="392" t="s">
        <v>199</v>
      </c>
      <c r="C565" s="477">
        <v>1427.23128</v>
      </c>
      <c r="D565" s="477">
        <v>72.8953180215931</v>
      </c>
      <c r="E565" s="477">
        <v>1314.2304853925746</v>
      </c>
      <c r="F565" s="463">
        <f aca="true" t="shared" si="46" ref="F565:F582">D565+E565</f>
        <v>1387.1258034141676</v>
      </c>
      <c r="G565" s="508">
        <f aca="true" t="shared" si="47" ref="G565:G582">F565/C565</f>
        <v>0.9718998054850421</v>
      </c>
      <c r="J565" s="315">
        <v>1314.2304853925746</v>
      </c>
      <c r="L565" s="255">
        <f t="shared" si="45"/>
        <v>0</v>
      </c>
    </row>
    <row r="566" spans="1:12" ht="12.75" customHeight="1">
      <c r="A566" s="404">
        <v>4</v>
      </c>
      <c r="B566" s="392" t="s">
        <v>200</v>
      </c>
      <c r="C566" s="477">
        <v>1362.1652159999999</v>
      </c>
      <c r="D566" s="477">
        <v>68.44962267497284</v>
      </c>
      <c r="E566" s="477">
        <v>1254.2179836535952</v>
      </c>
      <c r="F566" s="463">
        <f t="shared" si="46"/>
        <v>1322.6676063285681</v>
      </c>
      <c r="G566" s="508">
        <f t="shared" si="47"/>
        <v>0.971003803938397</v>
      </c>
      <c r="J566" s="315">
        <v>1254.2179836535952</v>
      </c>
      <c r="L566" s="255">
        <f t="shared" si="45"/>
        <v>0</v>
      </c>
    </row>
    <row r="567" spans="1:12" ht="12.75" customHeight="1">
      <c r="A567" s="404">
        <v>5</v>
      </c>
      <c r="B567" s="392" t="s">
        <v>201</v>
      </c>
      <c r="C567" s="477">
        <v>1693.5094995999998</v>
      </c>
      <c r="D567" s="477">
        <v>79.8218445347412</v>
      </c>
      <c r="E567" s="477">
        <v>1563.0735575167378</v>
      </c>
      <c r="F567" s="463">
        <f t="shared" si="46"/>
        <v>1642.8954020514789</v>
      </c>
      <c r="G567" s="508">
        <f t="shared" si="47"/>
        <v>0.9701128942232236</v>
      </c>
      <c r="J567" s="315">
        <v>1563.0735575167378</v>
      </c>
      <c r="L567" s="255">
        <f t="shared" si="45"/>
        <v>0</v>
      </c>
    </row>
    <row r="568" spans="1:12" ht="12.75" customHeight="1">
      <c r="A568" s="404">
        <v>6</v>
      </c>
      <c r="B568" s="392" t="s">
        <v>202</v>
      </c>
      <c r="C568" s="477">
        <v>511.048656</v>
      </c>
      <c r="D568" s="477">
        <v>23.623212615083503</v>
      </c>
      <c r="E568" s="477">
        <v>467.8214233544909</v>
      </c>
      <c r="F568" s="463">
        <f t="shared" si="46"/>
        <v>491.4446359695744</v>
      </c>
      <c r="G568" s="508">
        <f t="shared" si="47"/>
        <v>0.9616396211979753</v>
      </c>
      <c r="J568" s="315">
        <v>467.8214233544909</v>
      </c>
      <c r="L568" s="255">
        <f t="shared" si="45"/>
        <v>0</v>
      </c>
    </row>
    <row r="569" spans="1:12" ht="12.75" customHeight="1">
      <c r="A569" s="404">
        <v>7</v>
      </c>
      <c r="B569" s="392" t="s">
        <v>203</v>
      </c>
      <c r="C569" s="477">
        <v>2821.760736</v>
      </c>
      <c r="D569" s="477">
        <v>159.99266132275955</v>
      </c>
      <c r="E569" s="477">
        <v>2603.282199373967</v>
      </c>
      <c r="F569" s="463">
        <f t="shared" si="46"/>
        <v>2763.2748606967266</v>
      </c>
      <c r="G569" s="508">
        <f t="shared" si="47"/>
        <v>0.9792732691481913</v>
      </c>
      <c r="J569" s="315">
        <v>2603.282199373967</v>
      </c>
      <c r="L569" s="255">
        <f t="shared" si="45"/>
        <v>0</v>
      </c>
    </row>
    <row r="570" spans="1:12" ht="12.75" customHeight="1">
      <c r="A570" s="404">
        <v>8</v>
      </c>
      <c r="B570" s="392" t="s">
        <v>204</v>
      </c>
      <c r="C570" s="477">
        <v>412.53527999999994</v>
      </c>
      <c r="D570" s="477">
        <v>23.338478696686295</v>
      </c>
      <c r="E570" s="477">
        <v>377.9960225197809</v>
      </c>
      <c r="F570" s="463">
        <f t="shared" si="46"/>
        <v>401.33450121646723</v>
      </c>
      <c r="G570" s="508">
        <f t="shared" si="47"/>
        <v>0.9728489190463111</v>
      </c>
      <c r="J570" s="315">
        <v>377.9960225197809</v>
      </c>
      <c r="L570" s="255">
        <f t="shared" si="45"/>
        <v>0</v>
      </c>
    </row>
    <row r="571" spans="1:12" ht="12.75" customHeight="1">
      <c r="A571" s="404">
        <v>9</v>
      </c>
      <c r="B571" s="392" t="s">
        <v>205</v>
      </c>
      <c r="C571" s="477">
        <v>1159.9681919999998</v>
      </c>
      <c r="D571" s="477">
        <v>53.807251994463954</v>
      </c>
      <c r="E571" s="477">
        <v>1072.5464768281017</v>
      </c>
      <c r="F571" s="463">
        <f t="shared" si="46"/>
        <v>1126.3537288225657</v>
      </c>
      <c r="G571" s="508">
        <f t="shared" si="47"/>
        <v>0.9710212198840759</v>
      </c>
      <c r="J571" s="315">
        <v>1072.5464768281017</v>
      </c>
      <c r="L571" s="255">
        <f t="shared" si="45"/>
        <v>0</v>
      </c>
    </row>
    <row r="572" spans="1:12" ht="12.75" customHeight="1">
      <c r="A572" s="404">
        <v>10</v>
      </c>
      <c r="B572" s="392" t="s">
        <v>206</v>
      </c>
      <c r="C572" s="477">
        <v>1360.4955839999998</v>
      </c>
      <c r="D572" s="477">
        <v>74.12174353679663</v>
      </c>
      <c r="E572" s="477">
        <v>1257.706195330841</v>
      </c>
      <c r="F572" s="463">
        <f t="shared" si="46"/>
        <v>1331.8279388676376</v>
      </c>
      <c r="G572" s="508">
        <f t="shared" si="47"/>
        <v>0.978928527611919</v>
      </c>
      <c r="J572" s="315">
        <v>1257.706195330841</v>
      </c>
      <c r="L572" s="255">
        <f t="shared" si="45"/>
        <v>0</v>
      </c>
    </row>
    <row r="573" spans="1:12" ht="12.75" customHeight="1">
      <c r="A573" s="404">
        <v>11</v>
      </c>
      <c r="B573" s="392" t="s">
        <v>207</v>
      </c>
      <c r="C573" s="477">
        <v>1013.8579199999999</v>
      </c>
      <c r="D573" s="477">
        <v>50.984961377549894</v>
      </c>
      <c r="E573" s="477">
        <v>934.3127769324407</v>
      </c>
      <c r="F573" s="463">
        <f t="shared" si="46"/>
        <v>985.2977383099906</v>
      </c>
      <c r="G573" s="508">
        <f t="shared" si="47"/>
        <v>0.9718301932385068</v>
      </c>
      <c r="J573" s="315">
        <v>934.3127769324407</v>
      </c>
      <c r="L573" s="255">
        <f t="shared" si="45"/>
        <v>0</v>
      </c>
    </row>
    <row r="574" spans="1:12" ht="12.75" customHeight="1">
      <c r="A574" s="404">
        <v>12</v>
      </c>
      <c r="B574" s="392" t="s">
        <v>208</v>
      </c>
      <c r="C574" s="477">
        <v>2073.308592</v>
      </c>
      <c r="D574" s="477">
        <v>119.6074946238943</v>
      </c>
      <c r="E574" s="477">
        <v>1913.709986522911</v>
      </c>
      <c r="F574" s="463">
        <f t="shared" si="46"/>
        <v>2033.3174811468054</v>
      </c>
      <c r="G574" s="508">
        <f t="shared" si="47"/>
        <v>0.9807114526957045</v>
      </c>
      <c r="J574" s="315">
        <v>1913.709986522911</v>
      </c>
      <c r="L574" s="255">
        <f t="shared" si="45"/>
        <v>0</v>
      </c>
    </row>
    <row r="575" spans="1:12" ht="12.75" customHeight="1">
      <c r="A575" s="404">
        <v>13</v>
      </c>
      <c r="B575" s="392" t="s">
        <v>209</v>
      </c>
      <c r="C575" s="477">
        <v>1433.118096</v>
      </c>
      <c r="D575" s="477">
        <v>67.765862853089</v>
      </c>
      <c r="E575" s="477">
        <v>1320.3637453264932</v>
      </c>
      <c r="F575" s="463">
        <f t="shared" si="46"/>
        <v>1388.1296081795822</v>
      </c>
      <c r="G575" s="508">
        <f t="shared" si="47"/>
        <v>0.9686079689133883</v>
      </c>
      <c r="J575" s="315">
        <v>1320.3637453264932</v>
      </c>
      <c r="L575" s="255">
        <f t="shared" si="45"/>
        <v>0</v>
      </c>
    </row>
    <row r="576" spans="1:12" ht="12.75" customHeight="1">
      <c r="A576" s="404">
        <v>14</v>
      </c>
      <c r="B576" s="392" t="s">
        <v>210</v>
      </c>
      <c r="C576" s="477">
        <v>1234.9253279999998</v>
      </c>
      <c r="D576" s="477">
        <v>56.96140253809196</v>
      </c>
      <c r="E576" s="477">
        <v>1140.6245669941745</v>
      </c>
      <c r="F576" s="463">
        <f t="shared" si="46"/>
        <v>1197.5859695322665</v>
      </c>
      <c r="G576" s="508">
        <f t="shared" si="47"/>
        <v>0.9697638734738678</v>
      </c>
      <c r="J576" s="315">
        <v>1140.6245669941745</v>
      </c>
      <c r="L576" s="255">
        <f t="shared" si="45"/>
        <v>0</v>
      </c>
    </row>
    <row r="577" spans="1:12" ht="12.75" customHeight="1">
      <c r="A577" s="404">
        <v>15</v>
      </c>
      <c r="B577" s="392" t="s">
        <v>211</v>
      </c>
      <c r="C577" s="477">
        <v>1525.099392</v>
      </c>
      <c r="D577" s="477">
        <v>82.24729452824872</v>
      </c>
      <c r="E577" s="477">
        <v>1406.7318720111296</v>
      </c>
      <c r="F577" s="463">
        <f t="shared" si="46"/>
        <v>1488.9791665393782</v>
      </c>
      <c r="G577" s="508">
        <f t="shared" si="47"/>
        <v>0.9763161498522046</v>
      </c>
      <c r="J577" s="315">
        <v>1406.7318720111296</v>
      </c>
      <c r="L577" s="255">
        <f t="shared" si="45"/>
        <v>0</v>
      </c>
    </row>
    <row r="578" spans="1:12" ht="12.75" customHeight="1">
      <c r="A578" s="404">
        <v>16</v>
      </c>
      <c r="B578" s="392" t="s">
        <v>212</v>
      </c>
      <c r="C578" s="477">
        <v>1174.2564479999999</v>
      </c>
      <c r="D578" s="477">
        <v>55.159374344811866</v>
      </c>
      <c r="E578" s="477">
        <v>1083.2311196852447</v>
      </c>
      <c r="F578" s="463">
        <f t="shared" si="46"/>
        <v>1138.3904940300565</v>
      </c>
      <c r="G578" s="508">
        <f t="shared" si="47"/>
        <v>0.9694564555885297</v>
      </c>
      <c r="J578" s="315">
        <v>1083.2311196852447</v>
      </c>
      <c r="L578" s="255">
        <f t="shared" si="45"/>
        <v>0</v>
      </c>
    </row>
    <row r="579" spans="1:12" ht="12.75" customHeight="1">
      <c r="A579" s="404">
        <v>17</v>
      </c>
      <c r="B579" s="392" t="s">
        <v>213</v>
      </c>
      <c r="C579" s="477">
        <v>1632.187968</v>
      </c>
      <c r="D579" s="477">
        <v>81.47535168757462</v>
      </c>
      <c r="E579" s="477">
        <v>1505.4795324319625</v>
      </c>
      <c r="F579" s="463">
        <f t="shared" si="46"/>
        <v>1586.9548841195372</v>
      </c>
      <c r="G579" s="508">
        <f t="shared" si="47"/>
        <v>0.9722868414868362</v>
      </c>
      <c r="J579" s="315">
        <v>1505.4795324319625</v>
      </c>
      <c r="L579" s="255">
        <f t="shared" si="45"/>
        <v>0</v>
      </c>
    </row>
    <row r="580" spans="1:12" ht="12.75" customHeight="1">
      <c r="A580" s="404">
        <v>18</v>
      </c>
      <c r="B580" s="392" t="s">
        <v>214</v>
      </c>
      <c r="C580" s="477">
        <v>838.154208</v>
      </c>
      <c r="D580" s="477">
        <v>45.891712246119546</v>
      </c>
      <c r="E580" s="477">
        <v>773.3011416398574</v>
      </c>
      <c r="F580" s="463">
        <f t="shared" si="46"/>
        <v>819.192853885977</v>
      </c>
      <c r="G580" s="508">
        <f t="shared" si="47"/>
        <v>0.9773772488009473</v>
      </c>
      <c r="J580" s="315">
        <v>773.3011416398574</v>
      </c>
      <c r="L580" s="255">
        <f t="shared" si="45"/>
        <v>0</v>
      </c>
    </row>
    <row r="581" spans="1:12" ht="12.75" customHeight="1">
      <c r="A581" s="404">
        <v>19</v>
      </c>
      <c r="B581" s="392" t="s">
        <v>215</v>
      </c>
      <c r="C581" s="477">
        <v>1707.262176</v>
      </c>
      <c r="D581" s="477">
        <v>85.43958514516277</v>
      </c>
      <c r="E581" s="477">
        <v>1575.847744109208</v>
      </c>
      <c r="F581" s="463">
        <f t="shared" si="46"/>
        <v>1661.2873292543707</v>
      </c>
      <c r="G581" s="508">
        <f t="shared" si="47"/>
        <v>0.9730710096012639</v>
      </c>
      <c r="J581" s="315">
        <v>1575.847744109208</v>
      </c>
      <c r="L581" s="255">
        <f t="shared" si="45"/>
        <v>0</v>
      </c>
    </row>
    <row r="582" spans="1:12" ht="12.75" customHeight="1">
      <c r="A582" s="404">
        <v>20</v>
      </c>
      <c r="B582" s="392" t="s">
        <v>216</v>
      </c>
      <c r="C582" s="477">
        <v>1326.159238</v>
      </c>
      <c r="D582" s="477">
        <v>67.92821883838113</v>
      </c>
      <c r="E582" s="477">
        <v>1221.2755986435961</v>
      </c>
      <c r="F582" s="463">
        <f t="shared" si="46"/>
        <v>1289.2038174819772</v>
      </c>
      <c r="G582" s="508">
        <f t="shared" si="47"/>
        <v>0.9721334968990936</v>
      </c>
      <c r="J582" s="315">
        <v>1221.2755986435961</v>
      </c>
      <c r="L582" s="255">
        <f t="shared" si="45"/>
        <v>0</v>
      </c>
    </row>
    <row r="583" spans="1:12" ht="12.75" customHeight="1">
      <c r="A583" s="404">
        <v>21</v>
      </c>
      <c r="B583" s="392" t="s">
        <v>217</v>
      </c>
      <c r="C583" s="477">
        <v>294.597648</v>
      </c>
      <c r="D583" s="477">
        <v>14.315599289308913</v>
      </c>
      <c r="E583" s="477">
        <v>270.22517781062515</v>
      </c>
      <c r="F583" s="463">
        <f aca="true" t="shared" si="48" ref="F583:F590">D583+E583</f>
        <v>284.5407770999341</v>
      </c>
      <c r="G583" s="508">
        <f aca="true" t="shared" si="49" ref="G583:G590">F583/C583</f>
        <v>0.9658623516910565</v>
      </c>
      <c r="J583" s="315">
        <v>270.22517781062515</v>
      </c>
      <c r="L583" s="255">
        <f t="shared" si="45"/>
        <v>0</v>
      </c>
    </row>
    <row r="584" spans="1:12" ht="12.75" customHeight="1">
      <c r="A584" s="404">
        <v>22</v>
      </c>
      <c r="B584" s="392" t="s">
        <v>218</v>
      </c>
      <c r="C584" s="477">
        <v>1924.0887360000002</v>
      </c>
      <c r="D584" s="477">
        <v>98.07244992066484</v>
      </c>
      <c r="E584" s="477">
        <v>1776.06304560473</v>
      </c>
      <c r="F584" s="463">
        <f t="shared" si="48"/>
        <v>1874.1354955253948</v>
      </c>
      <c r="G584" s="508">
        <f t="shared" si="49"/>
        <v>0.9740379746838218</v>
      </c>
      <c r="J584" s="315">
        <v>1776.06304560473</v>
      </c>
      <c r="L584" s="255">
        <f t="shared" si="45"/>
        <v>0</v>
      </c>
    </row>
    <row r="585" spans="1:12" ht="12.75" customHeight="1">
      <c r="A585" s="404">
        <v>23</v>
      </c>
      <c r="B585" s="392" t="s">
        <v>219</v>
      </c>
      <c r="C585" s="477">
        <v>2148.8157119999996</v>
      </c>
      <c r="D585" s="477">
        <v>115.64355576739752</v>
      </c>
      <c r="E585" s="477">
        <v>1984.1363561864184</v>
      </c>
      <c r="F585" s="463">
        <f t="shared" si="48"/>
        <v>2099.779911953816</v>
      </c>
      <c r="G585" s="508">
        <f t="shared" si="49"/>
        <v>0.9771800812082931</v>
      </c>
      <c r="J585" s="315">
        <v>1984.1363561864184</v>
      </c>
      <c r="L585" s="255">
        <f t="shared" si="45"/>
        <v>0</v>
      </c>
    </row>
    <row r="586" spans="1:12" ht="12.75" customHeight="1">
      <c r="A586" s="404">
        <v>24</v>
      </c>
      <c r="B586" s="392" t="s">
        <v>220</v>
      </c>
      <c r="C586" s="477">
        <v>2467.677504</v>
      </c>
      <c r="D586" s="477">
        <v>119.19861700274586</v>
      </c>
      <c r="E586" s="477">
        <v>2277.539314842187</v>
      </c>
      <c r="F586" s="463">
        <f t="shared" si="48"/>
        <v>2396.737931844933</v>
      </c>
      <c r="G586" s="508">
        <f t="shared" si="49"/>
        <v>0.9712524946877875</v>
      </c>
      <c r="J586" s="315">
        <v>2277.539314842187</v>
      </c>
      <c r="L586" s="255">
        <f t="shared" si="45"/>
        <v>0</v>
      </c>
    </row>
    <row r="587" spans="1:12" ht="12.75" customHeight="1">
      <c r="A587" s="404">
        <v>25</v>
      </c>
      <c r="B587" s="392" t="s">
        <v>221</v>
      </c>
      <c r="C587" s="477">
        <v>405.37190400000003</v>
      </c>
      <c r="D587" s="477">
        <v>20.394869595786528</v>
      </c>
      <c r="E587" s="477">
        <v>370.927105686462</v>
      </c>
      <c r="F587" s="463">
        <f t="shared" si="48"/>
        <v>391.32197528224856</v>
      </c>
      <c r="G587" s="508">
        <f t="shared" si="49"/>
        <v>0.9653406450246945</v>
      </c>
      <c r="J587" s="315">
        <v>370.927105686462</v>
      </c>
      <c r="L587" s="255">
        <f t="shared" si="45"/>
        <v>0</v>
      </c>
    </row>
    <row r="588" spans="1:12" ht="12.75" customHeight="1">
      <c r="A588" s="404">
        <v>26</v>
      </c>
      <c r="B588" s="392" t="s">
        <v>222</v>
      </c>
      <c r="C588" s="477">
        <v>1147.5071039999998</v>
      </c>
      <c r="D588" s="477">
        <v>65.13464387852378</v>
      </c>
      <c r="E588" s="477">
        <v>1055.9609175289106</v>
      </c>
      <c r="F588" s="463">
        <f t="shared" si="48"/>
        <v>1121.0955614074344</v>
      </c>
      <c r="G588" s="508">
        <f t="shared" si="49"/>
        <v>0.9769835476394877</v>
      </c>
      <c r="J588" s="315">
        <v>1055.9609175289106</v>
      </c>
      <c r="L588" s="255">
        <f t="shared" si="45"/>
        <v>0</v>
      </c>
    </row>
    <row r="589" spans="1:12" ht="12.75" customHeight="1">
      <c r="A589" s="404">
        <v>27</v>
      </c>
      <c r="B589" s="392" t="s">
        <v>223</v>
      </c>
      <c r="C589" s="477">
        <v>1102.043568</v>
      </c>
      <c r="D589" s="477">
        <v>62.49879537227355</v>
      </c>
      <c r="E589" s="477">
        <v>1015.0996272063298</v>
      </c>
      <c r="F589" s="463">
        <f t="shared" si="48"/>
        <v>1077.5984225786033</v>
      </c>
      <c r="G589" s="508">
        <f t="shared" si="49"/>
        <v>0.9778183493545903</v>
      </c>
      <c r="J589" s="315">
        <v>1015.0996272063298</v>
      </c>
      <c r="L589" s="255">
        <f t="shared" si="45"/>
        <v>0</v>
      </c>
    </row>
    <row r="590" spans="1:12" ht="12.75" customHeight="1">
      <c r="A590" s="404"/>
      <c r="B590" s="406" t="s">
        <v>27</v>
      </c>
      <c r="C590" s="502">
        <v>37607.9857296</v>
      </c>
      <c r="D590" s="502">
        <v>1942.0900000000001</v>
      </c>
      <c r="E590" s="502">
        <v>34685.02807473263</v>
      </c>
      <c r="F590" s="509">
        <f t="shared" si="48"/>
        <v>36627.11807473263</v>
      </c>
      <c r="G590" s="386">
        <f t="shared" si="49"/>
        <v>0.9739186336136221</v>
      </c>
      <c r="J590" s="315">
        <v>34685.02807473263</v>
      </c>
      <c r="L590" s="255">
        <f t="shared" si="45"/>
        <v>0</v>
      </c>
    </row>
    <row r="591" spans="1:7" ht="14.25" customHeight="1">
      <c r="A591" s="510"/>
      <c r="B591" s="467"/>
      <c r="C591" s="468"/>
      <c r="D591" s="468"/>
      <c r="E591" s="469"/>
      <c r="F591" s="470"/>
      <c r="G591" s="389"/>
    </row>
    <row r="592" spans="1:8" ht="18">
      <c r="A592" s="429" t="s">
        <v>58</v>
      </c>
      <c r="B592" s="430"/>
      <c r="C592" s="456"/>
      <c r="D592" s="430"/>
      <c r="E592" s="444" t="s">
        <v>118</v>
      </c>
      <c r="F592" s="430"/>
      <c r="G592" s="430"/>
      <c r="H592" s="430" t="s">
        <v>12</v>
      </c>
    </row>
    <row r="593" spans="1:8" ht="1.5" customHeight="1">
      <c r="A593" s="430"/>
      <c r="B593" s="430"/>
      <c r="C593" s="456"/>
      <c r="D593" s="430"/>
      <c r="E593" s="430"/>
      <c r="F593" s="430"/>
      <c r="G593" s="430"/>
      <c r="H593" s="430"/>
    </row>
    <row r="594" spans="1:5" ht="18">
      <c r="A594" s="370" t="s">
        <v>39</v>
      </c>
      <c r="B594" s="370" t="s">
        <v>129</v>
      </c>
      <c r="C594" s="370" t="s">
        <v>130</v>
      </c>
      <c r="D594" s="370" t="s">
        <v>48</v>
      </c>
      <c r="E594" s="370" t="s">
        <v>49</v>
      </c>
    </row>
    <row r="595" spans="1:5" ht="17.25" customHeight="1">
      <c r="A595" s="477">
        <f>C590</f>
        <v>37607.9857296</v>
      </c>
      <c r="B595" s="477">
        <f>F590</f>
        <v>36627.11807473263</v>
      </c>
      <c r="C595" s="474">
        <f>B595/A595</f>
        <v>0.9739186336136221</v>
      </c>
      <c r="D595" s="477">
        <f>D628</f>
        <v>32503.765804299997</v>
      </c>
      <c r="E595" s="511">
        <f>D595/A595</f>
        <v>0.8642782955194902</v>
      </c>
    </row>
    <row r="596" spans="1:5" ht="17.25" customHeight="1">
      <c r="A596" s="452"/>
      <c r="B596" s="452"/>
      <c r="C596" s="384"/>
      <c r="D596" s="452"/>
      <c r="E596" s="512"/>
    </row>
    <row r="597" ht="17.25" customHeight="1">
      <c r="A597" s="362" t="s">
        <v>175</v>
      </c>
    </row>
    <row r="598" spans="1:8" ht="15" customHeight="1">
      <c r="A598" s="430"/>
      <c r="B598" s="430"/>
      <c r="C598" s="430"/>
      <c r="D598" s="430"/>
      <c r="E598" s="444" t="s">
        <v>118</v>
      </c>
      <c r="F598" s="430"/>
      <c r="G598" s="430"/>
      <c r="H598" s="430"/>
    </row>
    <row r="599" spans="1:5" ht="54">
      <c r="A599" s="446" t="s">
        <v>37</v>
      </c>
      <c r="B599" s="446" t="s">
        <v>38</v>
      </c>
      <c r="C599" s="446" t="s">
        <v>176</v>
      </c>
      <c r="D599" s="446" t="s">
        <v>59</v>
      </c>
      <c r="E599" s="446" t="s">
        <v>60</v>
      </c>
    </row>
    <row r="600" spans="1:8" ht="15.75" customHeight="1">
      <c r="A600" s="487">
        <v>1</v>
      </c>
      <c r="B600" s="487">
        <v>2</v>
      </c>
      <c r="C600" s="487">
        <v>3</v>
      </c>
      <c r="D600" s="487">
        <v>4</v>
      </c>
      <c r="E600" s="487">
        <v>5</v>
      </c>
      <c r="F600" s="513"/>
      <c r="G600" s="430"/>
      <c r="H600" s="430"/>
    </row>
    <row r="601" spans="1:12" ht="12.75" customHeight="1">
      <c r="A601" s="404">
        <v>1</v>
      </c>
      <c r="B601" s="392" t="s">
        <v>197</v>
      </c>
      <c r="C601" s="477">
        <v>1150.116528</v>
      </c>
      <c r="D601" s="477">
        <v>1024.7370206</v>
      </c>
      <c r="E601" s="405">
        <f aca="true" t="shared" si="50" ref="E601:E628">D601/C601</f>
        <v>0.8909853876997758</v>
      </c>
      <c r="F601" s="426"/>
      <c r="G601" s="380"/>
      <c r="J601" s="315">
        <v>1024.7370206</v>
      </c>
      <c r="L601" s="255">
        <f>D601-J601</f>
        <v>0</v>
      </c>
    </row>
    <row r="602" spans="1:12" ht="12.75" customHeight="1">
      <c r="A602" s="404">
        <v>2</v>
      </c>
      <c r="B602" s="392" t="s">
        <v>198</v>
      </c>
      <c r="C602" s="477">
        <v>2260.723216</v>
      </c>
      <c r="D602" s="477">
        <v>2041.3514283</v>
      </c>
      <c r="E602" s="405">
        <f t="shared" si="50"/>
        <v>0.9029638895432125</v>
      </c>
      <c r="F602" s="426"/>
      <c r="G602" s="380"/>
      <c r="J602" s="315">
        <v>2041.3514283</v>
      </c>
      <c r="L602" s="255">
        <f aca="true" t="shared" si="51" ref="L602:L628">D602-J602</f>
        <v>0</v>
      </c>
    </row>
    <row r="603" spans="1:12" ht="12.75" customHeight="1">
      <c r="A603" s="404">
        <v>3</v>
      </c>
      <c r="B603" s="392" t="s">
        <v>199</v>
      </c>
      <c r="C603" s="477">
        <v>1427.23128</v>
      </c>
      <c r="D603" s="477">
        <v>1187.4720186</v>
      </c>
      <c r="E603" s="405">
        <f t="shared" si="50"/>
        <v>0.8320109257975343</v>
      </c>
      <c r="F603" s="426"/>
      <c r="G603" s="380"/>
      <c r="J603" s="315">
        <v>1187.4720186</v>
      </c>
      <c r="L603" s="255">
        <f t="shared" si="51"/>
        <v>0</v>
      </c>
    </row>
    <row r="604" spans="1:12" ht="12.75" customHeight="1">
      <c r="A604" s="404">
        <v>4</v>
      </c>
      <c r="B604" s="392" t="s">
        <v>200</v>
      </c>
      <c r="C604" s="477">
        <v>1362.1652159999999</v>
      </c>
      <c r="D604" s="477">
        <v>1129.1657097999998</v>
      </c>
      <c r="E604" s="405">
        <f t="shared" si="50"/>
        <v>0.8289491586900131</v>
      </c>
      <c r="F604" s="426"/>
      <c r="G604" s="380"/>
      <c r="J604" s="315">
        <v>1129.1657097999998</v>
      </c>
      <c r="L604" s="255">
        <f t="shared" si="51"/>
        <v>0</v>
      </c>
    </row>
    <row r="605" spans="1:12" ht="12.75" customHeight="1">
      <c r="A605" s="404">
        <v>5</v>
      </c>
      <c r="B605" s="392" t="s">
        <v>201</v>
      </c>
      <c r="C605" s="477">
        <v>1693.5094995999998</v>
      </c>
      <c r="D605" s="477">
        <v>1322.12714</v>
      </c>
      <c r="E605" s="405">
        <f t="shared" si="50"/>
        <v>0.7807025235537688</v>
      </c>
      <c r="F605" s="426"/>
      <c r="G605" s="380"/>
      <c r="J605" s="315">
        <v>1322.12714</v>
      </c>
      <c r="L605" s="255">
        <f t="shared" si="51"/>
        <v>0</v>
      </c>
    </row>
    <row r="606" spans="1:12" ht="12.75" customHeight="1">
      <c r="A606" s="404">
        <v>6</v>
      </c>
      <c r="B606" s="392" t="s">
        <v>202</v>
      </c>
      <c r="C606" s="477">
        <v>511.048656</v>
      </c>
      <c r="D606" s="477">
        <v>440.1328944</v>
      </c>
      <c r="E606" s="405">
        <f t="shared" si="50"/>
        <v>0.8612348144009208</v>
      </c>
      <c r="F606" s="426"/>
      <c r="G606" s="380"/>
      <c r="J606" s="315">
        <v>440.1328944</v>
      </c>
      <c r="L606" s="255">
        <f t="shared" si="51"/>
        <v>0</v>
      </c>
    </row>
    <row r="607" spans="1:12" ht="12.75" customHeight="1">
      <c r="A607" s="404">
        <v>7</v>
      </c>
      <c r="B607" s="392" t="s">
        <v>203</v>
      </c>
      <c r="C607" s="477">
        <v>2821.760736</v>
      </c>
      <c r="D607" s="477">
        <v>2515.0239943999995</v>
      </c>
      <c r="E607" s="405">
        <f t="shared" si="50"/>
        <v>0.8912959778316227</v>
      </c>
      <c r="F607" s="426"/>
      <c r="G607" s="380"/>
      <c r="J607" s="315">
        <v>2515.0239943999995</v>
      </c>
      <c r="L607" s="255">
        <f t="shared" si="51"/>
        <v>0</v>
      </c>
    </row>
    <row r="608" spans="1:12" ht="12.75" customHeight="1">
      <c r="A608" s="404">
        <v>8</v>
      </c>
      <c r="B608" s="392" t="s">
        <v>204</v>
      </c>
      <c r="C608" s="477">
        <v>412.53527999999994</v>
      </c>
      <c r="D608" s="477">
        <v>380.300229</v>
      </c>
      <c r="E608" s="405">
        <f t="shared" si="50"/>
        <v>0.9218611048247802</v>
      </c>
      <c r="F608" s="426"/>
      <c r="G608" s="380"/>
      <c r="J608" s="315">
        <v>380.300229</v>
      </c>
      <c r="L608" s="255">
        <f t="shared" si="51"/>
        <v>0</v>
      </c>
    </row>
    <row r="609" spans="1:12" ht="12.75" customHeight="1">
      <c r="A609" s="404">
        <v>9</v>
      </c>
      <c r="B609" s="392" t="s">
        <v>205</v>
      </c>
      <c r="C609" s="477">
        <v>1159.9681919999998</v>
      </c>
      <c r="D609" s="477">
        <v>1041.6681026</v>
      </c>
      <c r="E609" s="405">
        <f t="shared" si="50"/>
        <v>0.898014367793975</v>
      </c>
      <c r="F609" s="426"/>
      <c r="G609" s="380"/>
      <c r="J609" s="315">
        <v>1041.6681026</v>
      </c>
      <c r="L609" s="255">
        <f t="shared" si="51"/>
        <v>0</v>
      </c>
    </row>
    <row r="610" spans="1:12" ht="12.75" customHeight="1">
      <c r="A610" s="404">
        <v>10</v>
      </c>
      <c r="B610" s="392" t="s">
        <v>206</v>
      </c>
      <c r="C610" s="477">
        <v>1360.4955839999998</v>
      </c>
      <c r="D610" s="477">
        <v>1239.8476876</v>
      </c>
      <c r="E610" s="405">
        <f t="shared" si="50"/>
        <v>0.9113206262343886</v>
      </c>
      <c r="F610" s="426"/>
      <c r="G610" s="380"/>
      <c r="J610" s="315">
        <v>1239.8476876</v>
      </c>
      <c r="L610" s="255">
        <f t="shared" si="51"/>
        <v>0</v>
      </c>
    </row>
    <row r="611" spans="1:12" ht="12.75" customHeight="1">
      <c r="A611" s="404">
        <v>11</v>
      </c>
      <c r="B611" s="392" t="s">
        <v>207</v>
      </c>
      <c r="C611" s="477">
        <v>1013.8579199999999</v>
      </c>
      <c r="D611" s="477">
        <v>878.0634697999999</v>
      </c>
      <c r="E611" s="405">
        <f t="shared" si="50"/>
        <v>0.8660616566471168</v>
      </c>
      <c r="F611" s="426"/>
      <c r="G611" s="380"/>
      <c r="J611" s="315">
        <v>878.0634697999999</v>
      </c>
      <c r="L611" s="255">
        <f t="shared" si="51"/>
        <v>0</v>
      </c>
    </row>
    <row r="612" spans="1:12" ht="12.75" customHeight="1">
      <c r="A612" s="404">
        <v>12</v>
      </c>
      <c r="B612" s="392" t="s">
        <v>208</v>
      </c>
      <c r="C612" s="477">
        <v>2073.308592</v>
      </c>
      <c r="D612" s="477">
        <v>1828.2834708</v>
      </c>
      <c r="E612" s="405">
        <f t="shared" si="50"/>
        <v>0.8818192708285464</v>
      </c>
      <c r="F612" s="426"/>
      <c r="G612" s="380"/>
      <c r="J612" s="315">
        <v>1828.2834708</v>
      </c>
      <c r="L612" s="255">
        <f t="shared" si="51"/>
        <v>0</v>
      </c>
    </row>
    <row r="613" spans="1:12" ht="12.75" customHeight="1">
      <c r="A613" s="404">
        <v>13</v>
      </c>
      <c r="B613" s="392" t="s">
        <v>209</v>
      </c>
      <c r="C613" s="477">
        <v>1433.118096</v>
      </c>
      <c r="D613" s="477">
        <v>1267.0139536</v>
      </c>
      <c r="E613" s="405">
        <f t="shared" si="50"/>
        <v>0.8840959842293415</v>
      </c>
      <c r="F613" s="426"/>
      <c r="G613" s="380"/>
      <c r="J613" s="315">
        <v>1267.0139536</v>
      </c>
      <c r="L613" s="255">
        <f t="shared" si="51"/>
        <v>0</v>
      </c>
    </row>
    <row r="614" spans="1:12" ht="12.75" customHeight="1">
      <c r="A614" s="404">
        <v>14</v>
      </c>
      <c r="B614" s="392" t="s">
        <v>210</v>
      </c>
      <c r="C614" s="477">
        <v>1234.9253279999998</v>
      </c>
      <c r="D614" s="477">
        <v>1077.4280526</v>
      </c>
      <c r="E614" s="405">
        <f t="shared" si="50"/>
        <v>0.8724641305599654</v>
      </c>
      <c r="F614" s="426"/>
      <c r="G614" s="380"/>
      <c r="J614" s="315">
        <v>1077.4280526</v>
      </c>
      <c r="L614" s="255">
        <f t="shared" si="51"/>
        <v>0</v>
      </c>
    </row>
    <row r="615" spans="1:12" ht="12.75" customHeight="1">
      <c r="A615" s="404">
        <v>15</v>
      </c>
      <c r="B615" s="392" t="s">
        <v>211</v>
      </c>
      <c r="C615" s="477">
        <v>1525.099392</v>
      </c>
      <c r="D615" s="477">
        <v>1311.6891316</v>
      </c>
      <c r="E615" s="405">
        <f t="shared" si="50"/>
        <v>0.8600679657211483</v>
      </c>
      <c r="F615" s="426"/>
      <c r="G615" s="380"/>
      <c r="J615" s="315">
        <v>1311.6891316</v>
      </c>
      <c r="L615" s="255">
        <f t="shared" si="51"/>
        <v>0</v>
      </c>
    </row>
    <row r="616" spans="1:12" ht="12.75" customHeight="1">
      <c r="A616" s="404">
        <v>16</v>
      </c>
      <c r="B616" s="392" t="s">
        <v>212</v>
      </c>
      <c r="C616" s="477">
        <v>1174.2564479999999</v>
      </c>
      <c r="D616" s="477">
        <v>937.5994494</v>
      </c>
      <c r="E616" s="405">
        <f t="shared" si="50"/>
        <v>0.7984622532811505</v>
      </c>
      <c r="F616" s="426"/>
      <c r="G616" s="380"/>
      <c r="J616" s="315">
        <v>937.5994494</v>
      </c>
      <c r="L616" s="255">
        <f t="shared" si="51"/>
        <v>0</v>
      </c>
    </row>
    <row r="617" spans="1:12" ht="12.75" customHeight="1">
      <c r="A617" s="404">
        <v>17</v>
      </c>
      <c r="B617" s="392" t="s">
        <v>213</v>
      </c>
      <c r="C617" s="477">
        <v>1632.187968</v>
      </c>
      <c r="D617" s="477">
        <v>1296.4512525999999</v>
      </c>
      <c r="E617" s="405">
        <f t="shared" si="50"/>
        <v>0.794302664899929</v>
      </c>
      <c r="F617" s="426"/>
      <c r="G617" s="380"/>
      <c r="J617" s="315">
        <v>1296.4512525999999</v>
      </c>
      <c r="L617" s="255">
        <f t="shared" si="51"/>
        <v>0</v>
      </c>
    </row>
    <row r="618" spans="1:12" ht="12.75" customHeight="1">
      <c r="A618" s="404">
        <v>18</v>
      </c>
      <c r="B618" s="392" t="s">
        <v>214</v>
      </c>
      <c r="C618" s="477">
        <v>838.154208</v>
      </c>
      <c r="D618" s="477">
        <v>700.6825403999999</v>
      </c>
      <c r="E618" s="405">
        <f t="shared" si="50"/>
        <v>0.8359828462496961</v>
      </c>
      <c r="F618" s="426"/>
      <c r="G618" s="380"/>
      <c r="H618" s="363" t="s">
        <v>12</v>
      </c>
      <c r="J618" s="315">
        <v>700.6825403999999</v>
      </c>
      <c r="L618" s="255">
        <f t="shared" si="51"/>
        <v>0</v>
      </c>
    </row>
    <row r="619" spans="1:12" ht="12.75" customHeight="1">
      <c r="A619" s="404">
        <v>19</v>
      </c>
      <c r="B619" s="392" t="s">
        <v>215</v>
      </c>
      <c r="C619" s="477">
        <v>1707.262176</v>
      </c>
      <c r="D619" s="477">
        <v>1450.4895378</v>
      </c>
      <c r="E619" s="405">
        <f t="shared" si="50"/>
        <v>0.8495997616478561</v>
      </c>
      <c r="F619" s="426"/>
      <c r="G619" s="380"/>
      <c r="J619" s="315">
        <v>1450.4895378</v>
      </c>
      <c r="L619" s="255">
        <f t="shared" si="51"/>
        <v>0</v>
      </c>
    </row>
    <row r="620" spans="1:12" ht="12.75" customHeight="1">
      <c r="A620" s="404">
        <v>20</v>
      </c>
      <c r="B620" s="392" t="s">
        <v>216</v>
      </c>
      <c r="C620" s="477">
        <v>1326.159238</v>
      </c>
      <c r="D620" s="477">
        <v>1093.0328882</v>
      </c>
      <c r="E620" s="405">
        <f t="shared" si="50"/>
        <v>0.8242093836698062</v>
      </c>
      <c r="F620" s="426"/>
      <c r="G620" s="380"/>
      <c r="H620" s="363" t="s">
        <v>12</v>
      </c>
      <c r="J620" s="315">
        <v>1093.0328882</v>
      </c>
      <c r="L620" s="255">
        <f t="shared" si="51"/>
        <v>0</v>
      </c>
    </row>
    <row r="621" spans="1:12" ht="12.75" customHeight="1">
      <c r="A621" s="404">
        <v>21</v>
      </c>
      <c r="B621" s="392" t="s">
        <v>217</v>
      </c>
      <c r="C621" s="477">
        <v>294.597648</v>
      </c>
      <c r="D621" s="477">
        <v>245.13305459999998</v>
      </c>
      <c r="E621" s="405">
        <f t="shared" si="50"/>
        <v>0.8320944049084872</v>
      </c>
      <c r="F621" s="426"/>
      <c r="G621" s="380"/>
      <c r="J621" s="315">
        <v>245.13305459999998</v>
      </c>
      <c r="L621" s="255">
        <f t="shared" si="51"/>
        <v>0</v>
      </c>
    </row>
    <row r="622" spans="1:12" ht="12.75" customHeight="1">
      <c r="A622" s="404">
        <v>22</v>
      </c>
      <c r="B622" s="392" t="s">
        <v>218</v>
      </c>
      <c r="C622" s="477">
        <v>1924.0887360000002</v>
      </c>
      <c r="D622" s="477">
        <v>1637.2495345999998</v>
      </c>
      <c r="E622" s="405">
        <f t="shared" si="50"/>
        <v>0.8509220515492897</v>
      </c>
      <c r="F622" s="426"/>
      <c r="G622" s="380" t="s">
        <v>12</v>
      </c>
      <c r="J622" s="315">
        <v>1637.2495345999998</v>
      </c>
      <c r="L622" s="255">
        <f t="shared" si="51"/>
        <v>0</v>
      </c>
    </row>
    <row r="623" spans="1:12" ht="12.75" customHeight="1">
      <c r="A623" s="404">
        <v>23</v>
      </c>
      <c r="B623" s="392" t="s">
        <v>219</v>
      </c>
      <c r="C623" s="477">
        <v>2148.8157119999996</v>
      </c>
      <c r="D623" s="477">
        <v>1892.1000311999999</v>
      </c>
      <c r="E623" s="405">
        <f t="shared" si="50"/>
        <v>0.8805315507670675</v>
      </c>
      <c r="F623" s="426"/>
      <c r="G623" s="380"/>
      <c r="J623" s="315">
        <v>1892.1000311999999</v>
      </c>
      <c r="L623" s="255">
        <f t="shared" si="51"/>
        <v>0</v>
      </c>
    </row>
    <row r="624" spans="1:12" ht="12.75" customHeight="1">
      <c r="A624" s="404">
        <v>24</v>
      </c>
      <c r="B624" s="392" t="s">
        <v>220</v>
      </c>
      <c r="C624" s="477">
        <v>2467.677504</v>
      </c>
      <c r="D624" s="477">
        <v>2179.0578189999997</v>
      </c>
      <c r="E624" s="405">
        <f t="shared" si="50"/>
        <v>0.8830399496967654</v>
      </c>
      <c r="F624" s="426"/>
      <c r="G624" s="380"/>
      <c r="J624" s="315">
        <v>2179.0578189999997</v>
      </c>
      <c r="L624" s="255">
        <f t="shared" si="51"/>
        <v>0</v>
      </c>
    </row>
    <row r="625" spans="1:12" ht="12.75" customHeight="1">
      <c r="A625" s="404">
        <v>25</v>
      </c>
      <c r="B625" s="392" t="s">
        <v>221</v>
      </c>
      <c r="C625" s="477">
        <v>405.37190400000003</v>
      </c>
      <c r="D625" s="477">
        <v>696.99717</v>
      </c>
      <c r="E625" s="405">
        <f t="shared" si="50"/>
        <v>1.7194017718603407</v>
      </c>
      <c r="F625" s="426"/>
      <c r="G625" s="380" t="s">
        <v>12</v>
      </c>
      <c r="J625" s="315">
        <v>696.99717</v>
      </c>
      <c r="L625" s="255">
        <f t="shared" si="51"/>
        <v>0</v>
      </c>
    </row>
    <row r="626" spans="1:12" ht="12.75" customHeight="1">
      <c r="A626" s="404">
        <v>26</v>
      </c>
      <c r="B626" s="392" t="s">
        <v>222</v>
      </c>
      <c r="C626" s="477">
        <v>1147.5071039999998</v>
      </c>
      <c r="D626" s="477">
        <v>1005.7870952</v>
      </c>
      <c r="E626" s="405">
        <f t="shared" si="50"/>
        <v>0.8764974889427788</v>
      </c>
      <c r="F626" s="426"/>
      <c r="G626" s="380"/>
      <c r="J626" s="315">
        <v>1005.7870952</v>
      </c>
      <c r="L626" s="255">
        <f t="shared" si="51"/>
        <v>0</v>
      </c>
    </row>
    <row r="627" spans="1:12" ht="12.75" customHeight="1">
      <c r="A627" s="404">
        <v>27</v>
      </c>
      <c r="B627" s="392" t="s">
        <v>223</v>
      </c>
      <c r="C627" s="477">
        <v>1102.043568</v>
      </c>
      <c r="D627" s="477">
        <v>684.8811276</v>
      </c>
      <c r="E627" s="405">
        <f t="shared" si="50"/>
        <v>0.6214646566495817</v>
      </c>
      <c r="F627" s="426"/>
      <c r="G627" s="380"/>
      <c r="J627" s="315">
        <v>684.8811276</v>
      </c>
      <c r="L627" s="255">
        <f t="shared" si="51"/>
        <v>0</v>
      </c>
    </row>
    <row r="628" spans="1:12" ht="12.75" customHeight="1">
      <c r="A628" s="404"/>
      <c r="B628" s="406" t="s">
        <v>27</v>
      </c>
      <c r="C628" s="502">
        <v>37607.9857296</v>
      </c>
      <c r="D628" s="502">
        <v>32503.765804299997</v>
      </c>
      <c r="E628" s="407">
        <f t="shared" si="50"/>
        <v>0.8642782955194902</v>
      </c>
      <c r="F628" s="384"/>
      <c r="G628" s="380"/>
      <c r="J628" s="315">
        <v>32503.765804299997</v>
      </c>
      <c r="L628" s="255">
        <f t="shared" si="51"/>
        <v>0</v>
      </c>
    </row>
    <row r="629" spans="1:8" ht="23.25" customHeight="1">
      <c r="A629" s="429" t="s">
        <v>177</v>
      </c>
      <c r="B629" s="430"/>
      <c r="C629" s="430"/>
      <c r="D629" s="430"/>
      <c r="E629" s="430"/>
      <c r="F629" s="430"/>
      <c r="G629" s="430"/>
      <c r="H629" s="430"/>
    </row>
    <row r="630" spans="1:8" ht="18">
      <c r="A630" s="429"/>
      <c r="B630" s="430"/>
      <c r="C630" s="430"/>
      <c r="D630" s="430"/>
      <c r="E630" s="430"/>
      <c r="F630" s="430"/>
      <c r="G630" s="430"/>
      <c r="H630" s="430"/>
    </row>
    <row r="631" spans="1:8" ht="18.75">
      <c r="A631" s="429" t="s">
        <v>265</v>
      </c>
      <c r="B631" s="430"/>
      <c r="C631" s="430"/>
      <c r="D631" s="430"/>
      <c r="E631" s="430"/>
      <c r="F631" s="430"/>
      <c r="G631" s="430"/>
      <c r="H631" s="430"/>
    </row>
    <row r="632" spans="2:8" ht="12" customHeight="1">
      <c r="B632" s="430"/>
      <c r="C632" s="430"/>
      <c r="D632" s="430"/>
      <c r="E632" s="430"/>
      <c r="F632" s="430"/>
      <c r="G632" s="430"/>
      <c r="H632" s="430"/>
    </row>
    <row r="633" spans="1:6" ht="57.75" customHeight="1">
      <c r="A633" s="371" t="s">
        <v>30</v>
      </c>
      <c r="B633" s="371" t="s">
        <v>31</v>
      </c>
      <c r="C633" s="371" t="s">
        <v>61</v>
      </c>
      <c r="D633" s="371" t="s">
        <v>62</v>
      </c>
      <c r="E633" s="371" t="s">
        <v>63</v>
      </c>
      <c r="F633" s="432"/>
    </row>
    <row r="634" spans="1:9" s="55" customFormat="1" ht="16.5" customHeight="1">
      <c r="A634" s="486">
        <v>1</v>
      </c>
      <c r="B634" s="486">
        <v>2</v>
      </c>
      <c r="C634" s="486">
        <v>3</v>
      </c>
      <c r="D634" s="486">
        <v>4</v>
      </c>
      <c r="E634" s="486">
        <v>5</v>
      </c>
      <c r="F634" s="514"/>
      <c r="G634" s="515"/>
      <c r="H634" s="515"/>
      <c r="I634" s="516"/>
    </row>
    <row r="635" spans="1:7" ht="12.75" customHeight="1">
      <c r="A635" s="404">
        <v>1</v>
      </c>
      <c r="B635" s="392" t="s">
        <v>197</v>
      </c>
      <c r="C635" s="405">
        <v>0.90909785723233</v>
      </c>
      <c r="D635" s="405">
        <v>0.8909853876997758</v>
      </c>
      <c r="E635" s="517">
        <f aca="true" t="shared" si="52" ref="E635:E661">D635-C635</f>
        <v>-0.0181124695325543</v>
      </c>
      <c r="F635" s="426"/>
      <c r="G635" s="380"/>
    </row>
    <row r="636" spans="1:7" ht="12.75" customHeight="1">
      <c r="A636" s="404">
        <v>2</v>
      </c>
      <c r="B636" s="392" t="s">
        <v>198</v>
      </c>
      <c r="C636" s="405">
        <v>0.9222579069337957</v>
      </c>
      <c r="D636" s="405">
        <v>0.9029638895432125</v>
      </c>
      <c r="E636" s="517">
        <f t="shared" si="52"/>
        <v>-0.01929401739058323</v>
      </c>
      <c r="F636" s="426"/>
      <c r="G636" s="380"/>
    </row>
    <row r="637" spans="1:7" ht="12.75" customHeight="1">
      <c r="A637" s="404">
        <v>3</v>
      </c>
      <c r="B637" s="392" t="s">
        <v>199</v>
      </c>
      <c r="C637" s="405">
        <v>0.8320539325413986</v>
      </c>
      <c r="D637" s="405">
        <v>0.8320109257975343</v>
      </c>
      <c r="E637" s="517">
        <f t="shared" si="52"/>
        <v>-4.3006743864260066E-05</v>
      </c>
      <c r="F637" s="426"/>
      <c r="G637" s="380"/>
    </row>
    <row r="638" spans="1:7" ht="12.75" customHeight="1">
      <c r="A638" s="404">
        <v>4</v>
      </c>
      <c r="B638" s="392" t="s">
        <v>200</v>
      </c>
      <c r="C638" s="405">
        <v>0.8287912047634756</v>
      </c>
      <c r="D638" s="405">
        <v>0.8289491586900131</v>
      </c>
      <c r="E638" s="517">
        <f t="shared" si="52"/>
        <v>0.00015795392653750184</v>
      </c>
      <c r="F638" s="426"/>
      <c r="G638" s="380"/>
    </row>
    <row r="639" spans="1:7" ht="12.75" customHeight="1">
      <c r="A639" s="404">
        <v>5</v>
      </c>
      <c r="B639" s="392" t="s">
        <v>201</v>
      </c>
      <c r="C639" s="405">
        <v>0.7823785289112183</v>
      </c>
      <c r="D639" s="405">
        <v>0.7807025235537688</v>
      </c>
      <c r="E639" s="517">
        <f t="shared" si="52"/>
        <v>-0.0016760053574494949</v>
      </c>
      <c r="F639" s="426"/>
      <c r="G639" s="380"/>
    </row>
    <row r="640" spans="1:7" ht="12.75" customHeight="1">
      <c r="A640" s="404">
        <v>6</v>
      </c>
      <c r="B640" s="392" t="s">
        <v>202</v>
      </c>
      <c r="C640" s="405">
        <v>0.8678214995369579</v>
      </c>
      <c r="D640" s="405">
        <v>0.8666330788667607</v>
      </c>
      <c r="E640" s="517">
        <f t="shared" si="52"/>
        <v>-0.0011884206701971989</v>
      </c>
      <c r="F640" s="426"/>
      <c r="G640" s="380"/>
    </row>
    <row r="641" spans="1:7" ht="12.75" customHeight="1">
      <c r="A641" s="404">
        <v>7</v>
      </c>
      <c r="B641" s="392" t="s">
        <v>203</v>
      </c>
      <c r="C641" s="405">
        <v>0.8907854981506665</v>
      </c>
      <c r="D641" s="405">
        <v>0.8903182989785564</v>
      </c>
      <c r="E641" s="517">
        <f t="shared" si="52"/>
        <v>-0.0004671991721101332</v>
      </c>
      <c r="F641" s="426"/>
      <c r="G641" s="380"/>
    </row>
    <row r="642" spans="1:7" ht="12.75" customHeight="1">
      <c r="A642" s="404">
        <v>8</v>
      </c>
      <c r="B642" s="392" t="s">
        <v>204</v>
      </c>
      <c r="C642" s="405">
        <v>0.9233882281013785</v>
      </c>
      <c r="D642" s="405">
        <v>0.9218611048247802</v>
      </c>
      <c r="E642" s="517">
        <f t="shared" si="52"/>
        <v>-0.001527123276598319</v>
      </c>
      <c r="F642" s="426"/>
      <c r="G642" s="380"/>
    </row>
    <row r="643" spans="1:7" ht="12.75" customHeight="1">
      <c r="A643" s="404">
        <v>9</v>
      </c>
      <c r="B643" s="392" t="s">
        <v>205</v>
      </c>
      <c r="C643" s="405">
        <v>0.8968019787772074</v>
      </c>
      <c r="D643" s="405">
        <v>0.898014367793975</v>
      </c>
      <c r="E643" s="517">
        <f t="shared" si="52"/>
        <v>0.0012123890167676787</v>
      </c>
      <c r="F643" s="426"/>
      <c r="G643" s="380"/>
    </row>
    <row r="644" spans="1:7" ht="12.75" customHeight="1">
      <c r="A644" s="404">
        <v>10</v>
      </c>
      <c r="B644" s="392" t="s">
        <v>206</v>
      </c>
      <c r="C644" s="405">
        <v>0.9115268238781477</v>
      </c>
      <c r="D644" s="405">
        <v>0.9113206262343886</v>
      </c>
      <c r="E644" s="517">
        <f t="shared" si="52"/>
        <v>-0.00020619764375906513</v>
      </c>
      <c r="F644" s="426"/>
      <c r="G644" s="380"/>
    </row>
    <row r="645" spans="1:7" ht="12.75" customHeight="1">
      <c r="A645" s="404">
        <v>11</v>
      </c>
      <c r="B645" s="392" t="s">
        <v>207</v>
      </c>
      <c r="C645" s="405">
        <v>0.8665756935258999</v>
      </c>
      <c r="D645" s="405">
        <v>0.8660616566471168</v>
      </c>
      <c r="E645" s="517">
        <f t="shared" si="52"/>
        <v>-0.0005140368787831529</v>
      </c>
      <c r="F645" s="426"/>
      <c r="G645" s="380"/>
    </row>
    <row r="646" spans="1:7" ht="12.75" customHeight="1">
      <c r="A646" s="404">
        <v>12</v>
      </c>
      <c r="B646" s="392" t="s">
        <v>208</v>
      </c>
      <c r="C646" s="405">
        <v>0.8813764093272035</v>
      </c>
      <c r="D646" s="405">
        <v>0.8818192708285464</v>
      </c>
      <c r="E646" s="517">
        <f t="shared" si="52"/>
        <v>0.0004428615013428727</v>
      </c>
      <c r="F646" s="426"/>
      <c r="G646" s="380"/>
    </row>
    <row r="647" spans="1:7" ht="12.75" customHeight="1">
      <c r="A647" s="404">
        <v>13</v>
      </c>
      <c r="B647" s="392" t="s">
        <v>209</v>
      </c>
      <c r="C647" s="405">
        <v>0.8834217809506036</v>
      </c>
      <c r="D647" s="405">
        <v>0.8840959842293415</v>
      </c>
      <c r="E647" s="517">
        <f t="shared" si="52"/>
        <v>0.000674203278737906</v>
      </c>
      <c r="F647" s="426"/>
      <c r="G647" s="380"/>
    </row>
    <row r="648" spans="1:7" ht="12.75" customHeight="1">
      <c r="A648" s="404">
        <v>14</v>
      </c>
      <c r="B648" s="392" t="s">
        <v>210</v>
      </c>
      <c r="C648" s="405">
        <v>0.8710077809503641</v>
      </c>
      <c r="D648" s="405">
        <v>0.8724641305599654</v>
      </c>
      <c r="E648" s="517">
        <f t="shared" si="52"/>
        <v>0.0014563496096012818</v>
      </c>
      <c r="F648" s="426"/>
      <c r="G648" s="380"/>
    </row>
    <row r="649" spans="1:7" ht="12.75" customHeight="1">
      <c r="A649" s="404">
        <v>15</v>
      </c>
      <c r="B649" s="392" t="s">
        <v>211</v>
      </c>
      <c r="C649" s="405">
        <v>0.8598709475606792</v>
      </c>
      <c r="D649" s="405">
        <v>0.8600679657211483</v>
      </c>
      <c r="E649" s="517">
        <f t="shared" si="52"/>
        <v>0.00019701816046913123</v>
      </c>
      <c r="F649" s="426"/>
      <c r="G649" s="380"/>
    </row>
    <row r="650" spans="1:7" ht="12.75" customHeight="1">
      <c r="A650" s="404">
        <v>16</v>
      </c>
      <c r="B650" s="392" t="s">
        <v>212</v>
      </c>
      <c r="C650" s="405">
        <v>0.7988743204533905</v>
      </c>
      <c r="D650" s="405">
        <v>0.7984622532811505</v>
      </c>
      <c r="E650" s="517">
        <f t="shared" si="52"/>
        <v>-0.0004120671722399605</v>
      </c>
      <c r="F650" s="426"/>
      <c r="G650" s="380"/>
    </row>
    <row r="651" spans="1:7" ht="12.75" customHeight="1">
      <c r="A651" s="404">
        <v>17</v>
      </c>
      <c r="B651" s="392" t="s">
        <v>213</v>
      </c>
      <c r="C651" s="405">
        <v>0.7941693218150686</v>
      </c>
      <c r="D651" s="405">
        <v>0.794302664899929</v>
      </c>
      <c r="E651" s="517">
        <f t="shared" si="52"/>
        <v>0.00013334308486034896</v>
      </c>
      <c r="F651" s="426"/>
      <c r="G651" s="380"/>
    </row>
    <row r="652" spans="1:7" ht="12.75" customHeight="1">
      <c r="A652" s="404">
        <v>18</v>
      </c>
      <c r="B652" s="392" t="s">
        <v>214</v>
      </c>
      <c r="C652" s="405">
        <v>0.8351001348072258</v>
      </c>
      <c r="D652" s="405">
        <v>0.8359828462496961</v>
      </c>
      <c r="E652" s="517">
        <f t="shared" si="52"/>
        <v>0.0008827114424703186</v>
      </c>
      <c r="F652" s="426"/>
      <c r="G652" s="380" t="s">
        <v>12</v>
      </c>
    </row>
    <row r="653" spans="1:7" ht="12.75" customHeight="1">
      <c r="A653" s="404">
        <v>19</v>
      </c>
      <c r="B653" s="392" t="s">
        <v>215</v>
      </c>
      <c r="C653" s="405">
        <v>0.8496895637891863</v>
      </c>
      <c r="D653" s="405">
        <v>0.8495997616478561</v>
      </c>
      <c r="E653" s="517">
        <f t="shared" si="52"/>
        <v>-8.980214133014197E-05</v>
      </c>
      <c r="F653" s="426"/>
      <c r="G653" s="380"/>
    </row>
    <row r="654" spans="1:7" ht="12.75" customHeight="1">
      <c r="A654" s="404">
        <v>20</v>
      </c>
      <c r="B654" s="392" t="s">
        <v>216</v>
      </c>
      <c r="C654" s="405">
        <v>0.8107227595471771</v>
      </c>
      <c r="D654" s="405">
        <v>0.8242093836698062</v>
      </c>
      <c r="E654" s="517">
        <f t="shared" si="52"/>
        <v>0.013486624122629132</v>
      </c>
      <c r="F654" s="426"/>
      <c r="G654" s="380"/>
    </row>
    <row r="655" spans="1:7" ht="12.75" customHeight="1">
      <c r="A655" s="404">
        <v>21</v>
      </c>
      <c r="B655" s="392" t="s">
        <v>217</v>
      </c>
      <c r="C655" s="405">
        <v>0.8339963194757195</v>
      </c>
      <c r="D655" s="405">
        <v>0.8320944049084872</v>
      </c>
      <c r="E655" s="517">
        <f t="shared" si="52"/>
        <v>-0.0019019145672323212</v>
      </c>
      <c r="F655" s="426"/>
      <c r="G655" s="380"/>
    </row>
    <row r="656" spans="1:7" ht="12.75" customHeight="1">
      <c r="A656" s="404">
        <v>22</v>
      </c>
      <c r="B656" s="392" t="s">
        <v>218</v>
      </c>
      <c r="C656" s="405">
        <v>0.8508341448419727</v>
      </c>
      <c r="D656" s="405">
        <v>0.8509220515492897</v>
      </c>
      <c r="E656" s="517">
        <f t="shared" si="52"/>
        <v>8.790670731695371E-05</v>
      </c>
      <c r="F656" s="426"/>
      <c r="G656" s="380" t="s">
        <v>12</v>
      </c>
    </row>
    <row r="657" spans="1:7" ht="12.75" customHeight="1">
      <c r="A657" s="404">
        <v>23</v>
      </c>
      <c r="B657" s="392" t="s">
        <v>219</v>
      </c>
      <c r="C657" s="405">
        <v>0.882329971003051</v>
      </c>
      <c r="D657" s="405">
        <v>0.8805315507670675</v>
      </c>
      <c r="E657" s="517">
        <f t="shared" si="52"/>
        <v>-0.0017984202359835333</v>
      </c>
      <c r="F657" s="426"/>
      <c r="G657" s="380" t="s">
        <v>12</v>
      </c>
    </row>
    <row r="658" spans="1:8" ht="12.75" customHeight="1">
      <c r="A658" s="404">
        <v>24</v>
      </c>
      <c r="B658" s="392" t="s">
        <v>220</v>
      </c>
      <c r="C658" s="405">
        <v>0.8833261500958068</v>
      </c>
      <c r="D658" s="405">
        <v>0.8830399496967654</v>
      </c>
      <c r="E658" s="517">
        <f t="shared" si="52"/>
        <v>-0.00028620039904148076</v>
      </c>
      <c r="F658" s="426"/>
      <c r="G658" s="380"/>
      <c r="H658" s="363" t="s">
        <v>12</v>
      </c>
    </row>
    <row r="659" spans="1:9" s="195" customFormat="1" ht="12.75" customHeight="1">
      <c r="A659" s="391">
        <v>25</v>
      </c>
      <c r="B659" s="412" t="s">
        <v>221</v>
      </c>
      <c r="C659" s="393">
        <v>0.9035265790906617</v>
      </c>
      <c r="D659" s="393">
        <v>0.9</v>
      </c>
      <c r="E659" s="518">
        <f t="shared" si="52"/>
        <v>-0.0035265790906616745</v>
      </c>
      <c r="F659" s="447"/>
      <c r="G659" s="410"/>
      <c r="H659" s="411"/>
      <c r="I659" s="413"/>
    </row>
    <row r="660" spans="1:9" s="195" customFormat="1" ht="12.75" customHeight="1">
      <c r="A660" s="391">
        <v>26</v>
      </c>
      <c r="B660" s="412" t="s">
        <v>222</v>
      </c>
      <c r="C660" s="393">
        <v>0.9041886160316498</v>
      </c>
      <c r="D660" s="393">
        <v>0.8764974889427788</v>
      </c>
      <c r="E660" s="518">
        <f t="shared" si="52"/>
        <v>-0.027691127088871004</v>
      </c>
      <c r="F660" s="447"/>
      <c r="G660" s="410"/>
      <c r="H660" s="411"/>
      <c r="I660" s="413"/>
    </row>
    <row r="661" spans="1:9" s="195" customFormat="1" ht="12.75" customHeight="1">
      <c r="A661" s="391">
        <v>27</v>
      </c>
      <c r="B661" s="412" t="s">
        <v>223</v>
      </c>
      <c r="C661" s="393">
        <v>0.8970208353052043</v>
      </c>
      <c r="D661" s="393">
        <v>0.92</v>
      </c>
      <c r="E661" s="518">
        <f t="shared" si="52"/>
        <v>0.022979164694795773</v>
      </c>
      <c r="F661" s="447"/>
      <c r="G661" s="410"/>
      <c r="H661" s="411"/>
      <c r="I661" s="413"/>
    </row>
    <row r="662" spans="1:7" ht="12.75" customHeight="1">
      <c r="A662" s="404"/>
      <c r="B662" s="406" t="s">
        <v>27</v>
      </c>
      <c r="C662" s="407">
        <v>0.8658664427411132</v>
      </c>
      <c r="D662" s="407">
        <v>0.8642782955194902</v>
      </c>
      <c r="E662" s="519">
        <v>0.01</v>
      </c>
      <c r="F662" s="384"/>
      <c r="G662" s="380"/>
    </row>
    <row r="663" spans="1:7" ht="14.25" customHeight="1">
      <c r="A663" s="466"/>
      <c r="B663" s="467"/>
      <c r="C663" s="468"/>
      <c r="D663" s="468"/>
      <c r="E663" s="469"/>
      <c r="F663" s="470"/>
      <c r="G663" s="389" t="s">
        <v>12</v>
      </c>
    </row>
    <row r="664" spans="1:8" ht="18">
      <c r="A664" s="429" t="s">
        <v>178</v>
      </c>
      <c r="B664" s="430"/>
      <c r="C664" s="430"/>
      <c r="D664" s="430"/>
      <c r="E664" s="430"/>
      <c r="F664" s="430"/>
      <c r="G664" s="430"/>
      <c r="H664" s="430"/>
    </row>
    <row r="665" spans="2:8" ht="11.25" customHeight="1">
      <c r="B665" s="430"/>
      <c r="C665" s="430"/>
      <c r="D665" s="430"/>
      <c r="E665" s="430"/>
      <c r="F665" s="430"/>
      <c r="G665" s="430"/>
      <c r="H665" s="430"/>
    </row>
    <row r="666" spans="2:8" ht="14.25" customHeight="1">
      <c r="B666" s="430"/>
      <c r="C666" s="430"/>
      <c r="D666" s="430"/>
      <c r="F666" s="444" t="s">
        <v>64</v>
      </c>
      <c r="G666" s="430"/>
      <c r="H666" s="430"/>
    </row>
    <row r="667" spans="1:6" ht="79.5" customHeight="1">
      <c r="A667" s="371" t="s">
        <v>30</v>
      </c>
      <c r="B667" s="371" t="s">
        <v>31</v>
      </c>
      <c r="C667" s="520" t="s">
        <v>179</v>
      </c>
      <c r="D667" s="520" t="s">
        <v>65</v>
      </c>
      <c r="E667" s="520" t="s">
        <v>66</v>
      </c>
      <c r="F667" s="371" t="s">
        <v>67</v>
      </c>
    </row>
    <row r="668" spans="1:6" ht="15" customHeight="1">
      <c r="A668" s="404">
        <v>1</v>
      </c>
      <c r="B668" s="404">
        <v>2</v>
      </c>
      <c r="C668" s="431">
        <v>3</v>
      </c>
      <c r="D668" s="431">
        <v>4</v>
      </c>
      <c r="E668" s="431">
        <v>5</v>
      </c>
      <c r="F668" s="404">
        <v>6</v>
      </c>
    </row>
    <row r="669" spans="1:7" ht="12.75" customHeight="1">
      <c r="A669" s="404">
        <v>1</v>
      </c>
      <c r="B669" s="392" t="s">
        <v>197</v>
      </c>
      <c r="C669" s="521">
        <v>19251697</v>
      </c>
      <c r="D669" s="473">
        <v>2322.41775</v>
      </c>
      <c r="E669" s="439">
        <v>2322.41775</v>
      </c>
      <c r="F669" s="405">
        <f aca="true" t="shared" si="53" ref="F669:F696">E669/D669</f>
        <v>1</v>
      </c>
      <c r="G669" s="380"/>
    </row>
    <row r="670" spans="1:7" ht="12.75" customHeight="1">
      <c r="A670" s="404">
        <v>2</v>
      </c>
      <c r="B670" s="392" t="s">
        <v>198</v>
      </c>
      <c r="C670" s="521">
        <v>38692251</v>
      </c>
      <c r="D670" s="473">
        <v>4644.2787</v>
      </c>
      <c r="E670" s="439">
        <v>4644.278700000001</v>
      </c>
      <c r="F670" s="405">
        <f t="shared" si="53"/>
        <v>1.0000000000000002</v>
      </c>
      <c r="G670" s="380"/>
    </row>
    <row r="671" spans="1:7" ht="12.75" customHeight="1">
      <c r="A671" s="404">
        <v>3</v>
      </c>
      <c r="B671" s="392" t="s">
        <v>199</v>
      </c>
      <c r="C671" s="521">
        <v>22157107</v>
      </c>
      <c r="D671" s="473">
        <v>2616.8428999999996</v>
      </c>
      <c r="E671" s="439">
        <v>2616.8429</v>
      </c>
      <c r="F671" s="405">
        <f t="shared" si="53"/>
        <v>1.0000000000000002</v>
      </c>
      <c r="G671" s="380"/>
    </row>
    <row r="672" spans="1:7" ht="12.75" customHeight="1">
      <c r="A672" s="404">
        <v>4</v>
      </c>
      <c r="B672" s="392" t="s">
        <v>200</v>
      </c>
      <c r="C672" s="521">
        <v>21089611</v>
      </c>
      <c r="D672" s="473">
        <v>2487.3432999999995</v>
      </c>
      <c r="E672" s="439">
        <v>2487.3433</v>
      </c>
      <c r="F672" s="405">
        <f t="shared" si="53"/>
        <v>1.0000000000000002</v>
      </c>
      <c r="G672" s="380"/>
    </row>
    <row r="673" spans="1:7" ht="12.75" customHeight="1">
      <c r="A673" s="404">
        <v>5</v>
      </c>
      <c r="B673" s="392" t="s">
        <v>201</v>
      </c>
      <c r="C673" s="521">
        <v>24038348</v>
      </c>
      <c r="D673" s="473">
        <v>2882.4467999999997</v>
      </c>
      <c r="E673" s="439">
        <v>2882.4467999999997</v>
      </c>
      <c r="F673" s="405">
        <f t="shared" si="53"/>
        <v>1</v>
      </c>
      <c r="G673" s="380"/>
    </row>
    <row r="674" spans="1:7" ht="12.75" customHeight="1">
      <c r="A674" s="404">
        <v>6</v>
      </c>
      <c r="B674" s="392" t="s">
        <v>202</v>
      </c>
      <c r="C674" s="521">
        <v>8439528</v>
      </c>
      <c r="D674" s="473">
        <v>965.19975</v>
      </c>
      <c r="E674" s="439">
        <v>965.19975</v>
      </c>
      <c r="F674" s="405">
        <f t="shared" si="53"/>
        <v>1</v>
      </c>
      <c r="G674" s="380"/>
    </row>
    <row r="675" spans="1:7" ht="12.75" customHeight="1">
      <c r="A675" s="404">
        <v>7</v>
      </c>
      <c r="B675" s="392" t="s">
        <v>203</v>
      </c>
      <c r="C675" s="521">
        <v>46419788</v>
      </c>
      <c r="D675" s="473">
        <v>5560.986800000001</v>
      </c>
      <c r="E675" s="439">
        <v>5560.9868</v>
      </c>
      <c r="F675" s="405">
        <f t="shared" si="53"/>
        <v>0.9999999999999999</v>
      </c>
      <c r="G675" s="380"/>
    </row>
    <row r="676" spans="1:7" ht="12.75" customHeight="1">
      <c r="A676" s="404">
        <v>8</v>
      </c>
      <c r="B676" s="392" t="s">
        <v>204</v>
      </c>
      <c r="C676" s="521">
        <v>7245735</v>
      </c>
      <c r="D676" s="473">
        <v>830.6800499999999</v>
      </c>
      <c r="E676" s="439">
        <v>830.68005</v>
      </c>
      <c r="F676" s="405">
        <f t="shared" si="53"/>
        <v>1.0000000000000002</v>
      </c>
      <c r="G676" s="380"/>
    </row>
    <row r="677" spans="1:7" ht="12.75" customHeight="1">
      <c r="A677" s="404">
        <v>9</v>
      </c>
      <c r="B677" s="392" t="s">
        <v>205</v>
      </c>
      <c r="C677" s="521">
        <v>19097407</v>
      </c>
      <c r="D677" s="473">
        <v>2312.27835</v>
      </c>
      <c r="E677" s="439">
        <v>2312.27835</v>
      </c>
      <c r="F677" s="405">
        <f t="shared" si="53"/>
        <v>1</v>
      </c>
      <c r="G677" s="380"/>
    </row>
    <row r="678" spans="1:7" ht="12.75" customHeight="1">
      <c r="A678" s="404">
        <v>10</v>
      </c>
      <c r="B678" s="392" t="s">
        <v>206</v>
      </c>
      <c r="C678" s="521">
        <v>22668762</v>
      </c>
      <c r="D678" s="473">
        <v>2755.2538999999997</v>
      </c>
      <c r="E678" s="439">
        <v>2755.2538999999997</v>
      </c>
      <c r="F678" s="405">
        <f t="shared" si="53"/>
        <v>1</v>
      </c>
      <c r="G678" s="380"/>
    </row>
    <row r="679" spans="1:7" ht="12.75" customHeight="1">
      <c r="A679" s="404">
        <v>11</v>
      </c>
      <c r="B679" s="392" t="s">
        <v>207</v>
      </c>
      <c r="C679" s="521">
        <v>16297531</v>
      </c>
      <c r="D679" s="473">
        <v>1939.25775</v>
      </c>
      <c r="E679" s="439">
        <v>1939.25775</v>
      </c>
      <c r="F679" s="405">
        <f t="shared" si="53"/>
        <v>1</v>
      </c>
      <c r="G679" s="380"/>
    </row>
    <row r="680" spans="1:7" ht="12.75" customHeight="1">
      <c r="A680" s="404">
        <v>12</v>
      </c>
      <c r="B680" s="392" t="s">
        <v>208</v>
      </c>
      <c r="C680" s="521">
        <v>33748726</v>
      </c>
      <c r="D680" s="473">
        <v>4047.0425</v>
      </c>
      <c r="E680" s="439">
        <v>4047.0425</v>
      </c>
      <c r="F680" s="405">
        <f t="shared" si="53"/>
        <v>1</v>
      </c>
      <c r="G680" s="380"/>
    </row>
    <row r="681" spans="1:7" ht="12.75" customHeight="1">
      <c r="A681" s="404">
        <v>13</v>
      </c>
      <c r="B681" s="392" t="s">
        <v>209</v>
      </c>
      <c r="C681" s="521">
        <v>23623672</v>
      </c>
      <c r="D681" s="473">
        <v>2792.9998</v>
      </c>
      <c r="E681" s="439">
        <v>2792.9998</v>
      </c>
      <c r="F681" s="405">
        <f t="shared" si="53"/>
        <v>1</v>
      </c>
      <c r="G681" s="380"/>
    </row>
    <row r="682" spans="1:7" ht="12.75" customHeight="1">
      <c r="A682" s="404">
        <v>14</v>
      </c>
      <c r="B682" s="392" t="s">
        <v>210</v>
      </c>
      <c r="C682" s="521">
        <v>19878457</v>
      </c>
      <c r="D682" s="473">
        <v>2385.46385</v>
      </c>
      <c r="E682" s="439">
        <v>2385.46385</v>
      </c>
      <c r="F682" s="405">
        <f t="shared" si="53"/>
        <v>1</v>
      </c>
      <c r="G682" s="380"/>
    </row>
    <row r="683" spans="1:8" ht="12.75" customHeight="1">
      <c r="A683" s="404">
        <v>15</v>
      </c>
      <c r="B683" s="392" t="s">
        <v>211</v>
      </c>
      <c r="C683" s="521">
        <v>24283062</v>
      </c>
      <c r="D683" s="473">
        <v>2900.05235</v>
      </c>
      <c r="E683" s="439">
        <v>2900.05235</v>
      </c>
      <c r="F683" s="405">
        <f t="shared" si="53"/>
        <v>1</v>
      </c>
      <c r="G683" s="380"/>
      <c r="H683" s="363" t="s">
        <v>12</v>
      </c>
    </row>
    <row r="684" spans="1:7" ht="12.75" customHeight="1">
      <c r="A684" s="404">
        <v>16</v>
      </c>
      <c r="B684" s="392" t="s">
        <v>212</v>
      </c>
      <c r="C684" s="521">
        <v>17317793</v>
      </c>
      <c r="D684" s="473">
        <v>2074.93225</v>
      </c>
      <c r="E684" s="439">
        <v>2074.93225</v>
      </c>
      <c r="F684" s="405">
        <f t="shared" si="53"/>
        <v>1</v>
      </c>
      <c r="G684" s="380"/>
    </row>
    <row r="685" spans="1:7" ht="12.75" customHeight="1">
      <c r="A685" s="404">
        <v>17</v>
      </c>
      <c r="B685" s="392" t="s">
        <v>213</v>
      </c>
      <c r="C685" s="521">
        <v>23999657</v>
      </c>
      <c r="D685" s="473">
        <v>2866.4271</v>
      </c>
      <c r="E685" s="439">
        <v>2866.4271</v>
      </c>
      <c r="F685" s="405">
        <f t="shared" si="53"/>
        <v>1</v>
      </c>
      <c r="G685" s="380"/>
    </row>
    <row r="686" spans="1:7" ht="12.75" customHeight="1">
      <c r="A686" s="404">
        <v>18</v>
      </c>
      <c r="B686" s="392" t="s">
        <v>214</v>
      </c>
      <c r="C686" s="521">
        <v>12981058</v>
      </c>
      <c r="D686" s="473">
        <v>1548.6932</v>
      </c>
      <c r="E686" s="439">
        <v>1548.6932000000002</v>
      </c>
      <c r="F686" s="405">
        <f t="shared" si="53"/>
        <v>1.0000000000000002</v>
      </c>
      <c r="G686" s="380"/>
    </row>
    <row r="687" spans="1:7" ht="12.75" customHeight="1">
      <c r="A687" s="404">
        <v>19</v>
      </c>
      <c r="B687" s="392" t="s">
        <v>215</v>
      </c>
      <c r="C687" s="521">
        <v>26736791</v>
      </c>
      <c r="D687" s="473">
        <v>3212.65075</v>
      </c>
      <c r="E687" s="439">
        <v>3212.65075</v>
      </c>
      <c r="F687" s="405">
        <f t="shared" si="53"/>
        <v>1</v>
      </c>
      <c r="G687" s="380"/>
    </row>
    <row r="688" spans="1:7" ht="12.75" customHeight="1">
      <c r="A688" s="404">
        <v>20</v>
      </c>
      <c r="B688" s="392" t="s">
        <v>216</v>
      </c>
      <c r="C688" s="521">
        <v>20223269</v>
      </c>
      <c r="D688" s="473">
        <v>2389.7918</v>
      </c>
      <c r="E688" s="439">
        <v>2389.7918</v>
      </c>
      <c r="F688" s="405">
        <f t="shared" si="53"/>
        <v>1</v>
      </c>
      <c r="G688" s="380"/>
    </row>
    <row r="689" spans="1:7" ht="12.75" customHeight="1">
      <c r="A689" s="404">
        <v>21</v>
      </c>
      <c r="B689" s="392" t="s">
        <v>217</v>
      </c>
      <c r="C689" s="521">
        <v>4638087</v>
      </c>
      <c r="D689" s="473">
        <v>537.03525</v>
      </c>
      <c r="E689" s="439">
        <v>537.03525</v>
      </c>
      <c r="F689" s="405">
        <f t="shared" si="53"/>
        <v>1</v>
      </c>
      <c r="G689" s="380"/>
    </row>
    <row r="690" spans="1:7" ht="12.75" customHeight="1">
      <c r="A690" s="404">
        <v>22</v>
      </c>
      <c r="B690" s="392" t="s">
        <v>218</v>
      </c>
      <c r="C690" s="521">
        <v>30186967</v>
      </c>
      <c r="D690" s="473">
        <v>3625.9233</v>
      </c>
      <c r="E690" s="439">
        <v>3625.9233</v>
      </c>
      <c r="F690" s="405">
        <f t="shared" si="53"/>
        <v>1</v>
      </c>
      <c r="G690" s="380"/>
    </row>
    <row r="691" spans="1:10" ht="12.75" customHeight="1">
      <c r="A691" s="404">
        <v>23</v>
      </c>
      <c r="B691" s="392" t="s">
        <v>219</v>
      </c>
      <c r="C691" s="521">
        <v>34646164</v>
      </c>
      <c r="D691" s="473">
        <v>4202.15825</v>
      </c>
      <c r="E691" s="439">
        <v>4202.15825</v>
      </c>
      <c r="F691" s="405">
        <f t="shared" si="53"/>
        <v>1</v>
      </c>
      <c r="G691" s="380"/>
      <c r="J691" s="10" t="s">
        <v>12</v>
      </c>
    </row>
    <row r="692" spans="1:8" ht="12.75" customHeight="1">
      <c r="A692" s="404">
        <v>24</v>
      </c>
      <c r="B692" s="392" t="s">
        <v>220</v>
      </c>
      <c r="C692" s="521">
        <v>40161305</v>
      </c>
      <c r="D692" s="473">
        <v>4826.5912499999995</v>
      </c>
      <c r="E692" s="439">
        <v>4826.5912499999995</v>
      </c>
      <c r="F692" s="405">
        <f t="shared" si="53"/>
        <v>1</v>
      </c>
      <c r="G692" s="380" t="s">
        <v>12</v>
      </c>
      <c r="H692" s="363" t="s">
        <v>12</v>
      </c>
    </row>
    <row r="693" spans="1:7" ht="12.75" customHeight="1">
      <c r="A693" s="404">
        <v>25</v>
      </c>
      <c r="B693" s="392" t="s">
        <v>221</v>
      </c>
      <c r="C693" s="521">
        <v>7014831</v>
      </c>
      <c r="D693" s="473">
        <v>796.47675</v>
      </c>
      <c r="E693" s="439">
        <v>796.47675</v>
      </c>
      <c r="F693" s="405">
        <f t="shared" si="53"/>
        <v>1</v>
      </c>
      <c r="G693" s="380"/>
    </row>
    <row r="694" spans="1:7" ht="12.75" customHeight="1">
      <c r="A694" s="404">
        <v>26</v>
      </c>
      <c r="B694" s="392" t="s">
        <v>222</v>
      </c>
      <c r="C694" s="521">
        <v>19236531</v>
      </c>
      <c r="D694" s="473">
        <v>2283.1938</v>
      </c>
      <c r="E694" s="439">
        <v>2283.1938</v>
      </c>
      <c r="F694" s="405">
        <f t="shared" si="53"/>
        <v>1</v>
      </c>
      <c r="G694" s="380"/>
    </row>
    <row r="695" spans="1:7" ht="12.75" customHeight="1">
      <c r="A695" s="404">
        <v>27</v>
      </c>
      <c r="B695" s="392" t="s">
        <v>223</v>
      </c>
      <c r="C695" s="521">
        <v>18346394</v>
      </c>
      <c r="D695" s="489">
        <v>2179.7696</v>
      </c>
      <c r="E695" s="439">
        <v>2179.7695999999996</v>
      </c>
      <c r="F695" s="405">
        <f t="shared" si="53"/>
        <v>0.9999999999999998</v>
      </c>
      <c r="G695" s="380"/>
    </row>
    <row r="696" spans="1:7" ht="12.75" customHeight="1">
      <c r="A696" s="404"/>
      <c r="B696" s="406" t="s">
        <v>27</v>
      </c>
      <c r="C696" s="434">
        <v>602420529</v>
      </c>
      <c r="D696" s="522">
        <v>71986.18785</v>
      </c>
      <c r="E696" s="459">
        <v>71986.18784999999</v>
      </c>
      <c r="F696" s="407">
        <f t="shared" si="53"/>
        <v>0.9999999999999998</v>
      </c>
      <c r="G696" s="380"/>
    </row>
    <row r="697" spans="1:7" ht="6.75" customHeight="1">
      <c r="A697" s="510"/>
      <c r="B697" s="467"/>
      <c r="C697" s="468"/>
      <c r="D697" s="468"/>
      <c r="E697" s="469"/>
      <c r="F697" s="470"/>
      <c r="G697" s="389"/>
    </row>
    <row r="698" spans="1:8" ht="18">
      <c r="A698" s="429" t="s">
        <v>180</v>
      </c>
      <c r="B698" s="430"/>
      <c r="C698" s="430"/>
      <c r="D698" s="430"/>
      <c r="E698" s="430"/>
      <c r="F698" s="430"/>
      <c r="G698" s="430"/>
      <c r="H698" s="430"/>
    </row>
    <row r="699" spans="2:8" ht="11.25" customHeight="1">
      <c r="B699" s="430"/>
      <c r="C699" s="430"/>
      <c r="D699" s="430"/>
      <c r="E699" s="430"/>
      <c r="F699" s="430"/>
      <c r="G699" s="430"/>
      <c r="H699" s="430"/>
    </row>
    <row r="700" spans="2:8" ht="14.25" customHeight="1">
      <c r="B700" s="430"/>
      <c r="C700" s="430"/>
      <c r="D700" s="430"/>
      <c r="F700" s="444" t="s">
        <v>120</v>
      </c>
      <c r="G700" s="430"/>
      <c r="H700" s="430"/>
    </row>
    <row r="701" spans="1:6" ht="78" customHeight="1">
      <c r="A701" s="371" t="s">
        <v>30</v>
      </c>
      <c r="B701" s="371" t="s">
        <v>31</v>
      </c>
      <c r="C701" s="520" t="s">
        <v>179</v>
      </c>
      <c r="D701" s="520" t="s">
        <v>68</v>
      </c>
      <c r="E701" s="520" t="s">
        <v>69</v>
      </c>
      <c r="F701" s="371" t="s">
        <v>67</v>
      </c>
    </row>
    <row r="702" spans="1:6" ht="15" customHeight="1">
      <c r="A702" s="404">
        <v>1</v>
      </c>
      <c r="B702" s="404">
        <v>2</v>
      </c>
      <c r="C702" s="431">
        <v>3</v>
      </c>
      <c r="D702" s="431">
        <v>4</v>
      </c>
      <c r="E702" s="431">
        <v>5</v>
      </c>
      <c r="F702" s="404">
        <v>6</v>
      </c>
    </row>
    <row r="703" spans="1:7" ht="12.75" customHeight="1">
      <c r="A703" s="404">
        <v>1</v>
      </c>
      <c r="B703" s="392" t="s">
        <v>197</v>
      </c>
      <c r="C703" s="521">
        <v>19251697</v>
      </c>
      <c r="D703" s="477">
        <v>1055.2954536000002</v>
      </c>
      <c r="E703" s="477">
        <v>1024.7370206</v>
      </c>
      <c r="F703" s="405">
        <f aca="true" t="shared" si="54" ref="F703:F730">E703/D703</f>
        <v>0.9710427701590544</v>
      </c>
      <c r="G703" s="380"/>
    </row>
    <row r="704" spans="1:7" ht="12.75" customHeight="1">
      <c r="A704" s="404">
        <v>2</v>
      </c>
      <c r="B704" s="392" t="s">
        <v>198</v>
      </c>
      <c r="C704" s="521">
        <v>38692251</v>
      </c>
      <c r="D704" s="477">
        <v>2113.0078218</v>
      </c>
      <c r="E704" s="477">
        <v>2041.3514283</v>
      </c>
      <c r="F704" s="405">
        <f t="shared" si="54"/>
        <v>0.9660879658084</v>
      </c>
      <c r="G704" s="380"/>
    </row>
    <row r="705" spans="1:7" ht="12.75" customHeight="1">
      <c r="A705" s="404">
        <v>3</v>
      </c>
      <c r="B705" s="392" t="s">
        <v>199</v>
      </c>
      <c r="C705" s="521">
        <v>22157107</v>
      </c>
      <c r="D705" s="477">
        <v>1195.4946626</v>
      </c>
      <c r="E705" s="477">
        <v>1187.4720186</v>
      </c>
      <c r="F705" s="405">
        <f t="shared" si="54"/>
        <v>0.9932892682410206</v>
      </c>
      <c r="G705" s="380"/>
    </row>
    <row r="706" spans="1:7" ht="12.75" customHeight="1">
      <c r="A706" s="404">
        <v>4</v>
      </c>
      <c r="B706" s="392" t="s">
        <v>200</v>
      </c>
      <c r="C706" s="521">
        <v>21089611</v>
      </c>
      <c r="D706" s="477">
        <v>1136.7333538000003</v>
      </c>
      <c r="E706" s="477">
        <v>1129.1657097999998</v>
      </c>
      <c r="F706" s="405">
        <f t="shared" si="54"/>
        <v>0.9933426392612634</v>
      </c>
      <c r="G706" s="380"/>
    </row>
    <row r="707" spans="1:7" ht="12.75" customHeight="1">
      <c r="A707" s="404">
        <v>5</v>
      </c>
      <c r="B707" s="392" t="s">
        <v>201</v>
      </c>
      <c r="C707" s="521">
        <v>24038348</v>
      </c>
      <c r="D707" s="477">
        <v>1311.7611144000002</v>
      </c>
      <c r="E707" s="477">
        <v>1322.12714</v>
      </c>
      <c r="F707" s="405">
        <f t="shared" si="54"/>
        <v>1.0079023729901777</v>
      </c>
      <c r="G707" s="380"/>
    </row>
    <row r="708" spans="1:7" ht="12.75" customHeight="1">
      <c r="A708" s="404">
        <v>6</v>
      </c>
      <c r="B708" s="392" t="s">
        <v>202</v>
      </c>
      <c r="C708" s="521">
        <v>8439528</v>
      </c>
      <c r="D708" s="477">
        <v>445.2301272000001</v>
      </c>
      <c r="E708" s="477">
        <v>442.8916702</v>
      </c>
      <c r="F708" s="405">
        <f t="shared" si="54"/>
        <v>0.9947477565934131</v>
      </c>
      <c r="G708" s="380"/>
    </row>
    <row r="709" spans="1:7" ht="12.75" customHeight="1">
      <c r="A709" s="404">
        <v>7</v>
      </c>
      <c r="B709" s="392" t="s">
        <v>203</v>
      </c>
      <c r="C709" s="521">
        <v>46419788</v>
      </c>
      <c r="D709" s="477">
        <v>2530.7318606000003</v>
      </c>
      <c r="E709" s="477">
        <v>2512.2652185999996</v>
      </c>
      <c r="F709" s="405">
        <f t="shared" si="54"/>
        <v>0.9927030428282423</v>
      </c>
      <c r="G709" s="380"/>
    </row>
    <row r="710" spans="1:7" ht="12.75" customHeight="1">
      <c r="A710" s="404">
        <v>8</v>
      </c>
      <c r="B710" s="392" t="s">
        <v>204</v>
      </c>
      <c r="C710" s="521">
        <v>7245735</v>
      </c>
      <c r="D710" s="477">
        <v>382.42236</v>
      </c>
      <c r="E710" s="477">
        <v>380.300229</v>
      </c>
      <c r="F710" s="405">
        <f t="shared" si="54"/>
        <v>0.9944508187230474</v>
      </c>
      <c r="G710" s="380"/>
    </row>
    <row r="711" spans="1:7" ht="12.75" customHeight="1">
      <c r="A711" s="404">
        <v>9</v>
      </c>
      <c r="B711" s="392" t="s">
        <v>205</v>
      </c>
      <c r="C711" s="521">
        <v>19097407</v>
      </c>
      <c r="D711" s="477">
        <v>1049.7188556</v>
      </c>
      <c r="E711" s="477">
        <v>1041.6681026</v>
      </c>
      <c r="F711" s="405">
        <f t="shared" si="54"/>
        <v>0.9923305626482261</v>
      </c>
      <c r="G711" s="380"/>
    </row>
    <row r="712" spans="1:7" ht="12.75" customHeight="1">
      <c r="A712" s="404">
        <v>10</v>
      </c>
      <c r="B712" s="392" t="s">
        <v>206</v>
      </c>
      <c r="C712" s="521">
        <v>22668762</v>
      </c>
      <c r="D712" s="477">
        <v>1249.6152416</v>
      </c>
      <c r="E712" s="477">
        <v>1239.8476876</v>
      </c>
      <c r="F712" s="405">
        <f t="shared" si="54"/>
        <v>0.9921835508444233</v>
      </c>
      <c r="G712" s="380"/>
    </row>
    <row r="713" spans="1:7" ht="12.75" customHeight="1">
      <c r="A713" s="404">
        <v>11</v>
      </c>
      <c r="B713" s="392" t="s">
        <v>207</v>
      </c>
      <c r="C713" s="521">
        <v>16297531</v>
      </c>
      <c r="D713" s="477">
        <v>884.2535628</v>
      </c>
      <c r="E713" s="477">
        <v>878.0634697999999</v>
      </c>
      <c r="F713" s="405">
        <f t="shared" si="54"/>
        <v>0.9929996403063402</v>
      </c>
      <c r="G713" s="380"/>
    </row>
    <row r="714" spans="1:7" ht="12.75" customHeight="1">
      <c r="A714" s="404">
        <v>12</v>
      </c>
      <c r="B714" s="392" t="s">
        <v>208</v>
      </c>
      <c r="C714" s="521">
        <v>33748726</v>
      </c>
      <c r="D714" s="477">
        <v>1841.7268688</v>
      </c>
      <c r="E714" s="477">
        <v>1828.2834708</v>
      </c>
      <c r="F714" s="405">
        <f t="shared" si="54"/>
        <v>0.9927006559833929</v>
      </c>
      <c r="G714" s="380"/>
    </row>
    <row r="715" spans="1:7" ht="12.75" customHeight="1">
      <c r="A715" s="404">
        <v>13</v>
      </c>
      <c r="B715" s="392" t="s">
        <v>209</v>
      </c>
      <c r="C715" s="521">
        <v>23623672</v>
      </c>
      <c r="D715" s="477">
        <v>1275.6266056</v>
      </c>
      <c r="E715" s="477">
        <v>1267.0139536</v>
      </c>
      <c r="F715" s="405">
        <f t="shared" si="54"/>
        <v>0.9932482969842503</v>
      </c>
      <c r="G715" s="380"/>
    </row>
    <row r="716" spans="1:7" ht="12.75" customHeight="1">
      <c r="A716" s="404">
        <v>14</v>
      </c>
      <c r="B716" s="392" t="s">
        <v>210</v>
      </c>
      <c r="C716" s="521">
        <v>19878457</v>
      </c>
      <c r="D716" s="477">
        <v>1085.3804156</v>
      </c>
      <c r="E716" s="477">
        <v>1077.4280526</v>
      </c>
      <c r="F716" s="405">
        <f t="shared" si="54"/>
        <v>0.9926732020536744</v>
      </c>
      <c r="G716" s="380"/>
    </row>
    <row r="717" spans="1:7" ht="12.75" customHeight="1">
      <c r="A717" s="404">
        <v>15</v>
      </c>
      <c r="B717" s="392" t="s">
        <v>211</v>
      </c>
      <c r="C717" s="521">
        <v>24283062</v>
      </c>
      <c r="D717" s="477">
        <v>1321.1240546000001</v>
      </c>
      <c r="E717" s="477">
        <v>1311.6891316</v>
      </c>
      <c r="F717" s="405">
        <f t="shared" si="54"/>
        <v>0.9928584125259481</v>
      </c>
      <c r="G717" s="380"/>
    </row>
    <row r="718" spans="1:7" ht="12.75" customHeight="1">
      <c r="A718" s="404">
        <v>16</v>
      </c>
      <c r="B718" s="392" t="s">
        <v>212</v>
      </c>
      <c r="C718" s="521">
        <v>17317793</v>
      </c>
      <c r="D718" s="477">
        <v>944.4625084</v>
      </c>
      <c r="E718" s="477">
        <v>937.5994494</v>
      </c>
      <c r="F718" s="405">
        <f t="shared" si="54"/>
        <v>0.9927333706325446</v>
      </c>
      <c r="G718" s="380"/>
    </row>
    <row r="719" spans="1:7" ht="12.75" customHeight="1">
      <c r="A719" s="404">
        <v>17</v>
      </c>
      <c r="B719" s="392" t="s">
        <v>213</v>
      </c>
      <c r="C719" s="521">
        <v>23999657</v>
      </c>
      <c r="D719" s="477">
        <v>1305.7804806</v>
      </c>
      <c r="E719" s="477">
        <v>1296.4512525999999</v>
      </c>
      <c r="F719" s="405">
        <f t="shared" si="54"/>
        <v>0.9928554392268804</v>
      </c>
      <c r="G719" s="380"/>
    </row>
    <row r="720" spans="1:7" ht="12.75" customHeight="1">
      <c r="A720" s="404">
        <v>18</v>
      </c>
      <c r="B720" s="392" t="s">
        <v>214</v>
      </c>
      <c r="C720" s="521">
        <v>12981058</v>
      </c>
      <c r="D720" s="477">
        <v>705.6942884</v>
      </c>
      <c r="E720" s="477">
        <v>700.6825403999999</v>
      </c>
      <c r="F720" s="405">
        <f t="shared" si="54"/>
        <v>0.9928981315530226</v>
      </c>
      <c r="G720" s="380"/>
    </row>
    <row r="721" spans="1:8" ht="12.75" customHeight="1">
      <c r="A721" s="404">
        <v>19</v>
      </c>
      <c r="B721" s="392" t="s">
        <v>215</v>
      </c>
      <c r="C721" s="521">
        <v>26736791</v>
      </c>
      <c r="D721" s="477">
        <v>1461.2689708000003</v>
      </c>
      <c r="E721" s="477">
        <v>1450.4895378</v>
      </c>
      <c r="F721" s="405">
        <f t="shared" si="54"/>
        <v>0.9926232382843941</v>
      </c>
      <c r="G721" s="380"/>
      <c r="H721" s="363" t="s">
        <v>12</v>
      </c>
    </row>
    <row r="722" spans="1:7" ht="12.75" customHeight="1">
      <c r="A722" s="404">
        <v>20</v>
      </c>
      <c r="B722" s="392" t="s">
        <v>216</v>
      </c>
      <c r="C722" s="521">
        <v>20223269</v>
      </c>
      <c r="D722" s="477">
        <v>1091.6103242000002</v>
      </c>
      <c r="E722" s="477">
        <v>1093.0328882</v>
      </c>
      <c r="F722" s="405">
        <f t="shared" si="54"/>
        <v>1.0013031793200036</v>
      </c>
      <c r="G722" s="380"/>
    </row>
    <row r="723" spans="1:7" ht="12.75" customHeight="1">
      <c r="A723" s="404">
        <v>21</v>
      </c>
      <c r="B723" s="392" t="s">
        <v>217</v>
      </c>
      <c r="C723" s="521">
        <v>4638087</v>
      </c>
      <c r="D723" s="477">
        <v>246.5975856</v>
      </c>
      <c r="E723" s="477">
        <v>245.13305459999998</v>
      </c>
      <c r="F723" s="405">
        <f t="shared" si="54"/>
        <v>0.9940610489091503</v>
      </c>
      <c r="G723" s="380"/>
    </row>
    <row r="724" spans="1:7" ht="12.75" customHeight="1">
      <c r="A724" s="404">
        <v>22</v>
      </c>
      <c r="B724" s="392" t="s">
        <v>218</v>
      </c>
      <c r="C724" s="521">
        <v>30186967</v>
      </c>
      <c r="D724" s="477">
        <v>1649.3940666</v>
      </c>
      <c r="E724" s="477">
        <v>1637.2495345999998</v>
      </c>
      <c r="F724" s="405">
        <f t="shared" si="54"/>
        <v>0.9926369736341816</v>
      </c>
      <c r="G724" s="380" t="s">
        <v>12</v>
      </c>
    </row>
    <row r="725" spans="1:7" ht="12.75" customHeight="1">
      <c r="A725" s="404">
        <v>23</v>
      </c>
      <c r="B725" s="392" t="s">
        <v>219</v>
      </c>
      <c r="C725" s="521">
        <v>34646164</v>
      </c>
      <c r="D725" s="477">
        <v>1906.8508682000001</v>
      </c>
      <c r="E725" s="477">
        <v>1892.1000311999999</v>
      </c>
      <c r="F725" s="405">
        <f t="shared" si="54"/>
        <v>0.9922642943682719</v>
      </c>
      <c r="G725" s="380"/>
    </row>
    <row r="726" spans="1:7" ht="12.75" customHeight="1">
      <c r="A726" s="404">
        <v>24</v>
      </c>
      <c r="B726" s="392" t="s">
        <v>220</v>
      </c>
      <c r="C726" s="521">
        <v>40161305</v>
      </c>
      <c r="D726" s="477">
        <v>2195.2670340000004</v>
      </c>
      <c r="E726" s="477">
        <v>2179.0578189999997</v>
      </c>
      <c r="F726" s="405">
        <f t="shared" si="54"/>
        <v>0.9926162900690647</v>
      </c>
      <c r="G726" s="380"/>
    </row>
    <row r="727" spans="1:11" s="195" customFormat="1" ht="12.75" customHeight="1">
      <c r="A727" s="391">
        <v>25</v>
      </c>
      <c r="B727" s="412" t="s">
        <v>221</v>
      </c>
      <c r="C727" s="433">
        <v>7014831</v>
      </c>
      <c r="D727" s="439">
        <v>367.60676280000007</v>
      </c>
      <c r="E727" s="439">
        <v>365.7</v>
      </c>
      <c r="F727" s="393">
        <f t="shared" si="54"/>
        <v>0.9948130366659291</v>
      </c>
      <c r="G727" s="410"/>
      <c r="H727" s="411"/>
      <c r="I727" s="413"/>
      <c r="K727" s="195">
        <f>244.49+121.21</f>
        <v>365.7</v>
      </c>
    </row>
    <row r="728" spans="1:7" ht="12.75" customHeight="1">
      <c r="A728" s="404">
        <v>26</v>
      </c>
      <c r="B728" s="392" t="s">
        <v>222</v>
      </c>
      <c r="C728" s="521">
        <v>19236531</v>
      </c>
      <c r="D728" s="477">
        <v>1041.7500198000002</v>
      </c>
      <c r="E728" s="477">
        <v>1005.7870952</v>
      </c>
      <c r="F728" s="405">
        <f t="shared" si="54"/>
        <v>0.9654783547718054</v>
      </c>
      <c r="G728" s="380"/>
    </row>
    <row r="729" spans="1:11" ht="12.75" customHeight="1">
      <c r="A729" s="404">
        <v>27</v>
      </c>
      <c r="B729" s="392" t="s">
        <v>223</v>
      </c>
      <c r="C729" s="521">
        <v>18346394</v>
      </c>
      <c r="D729" s="477">
        <v>994.3019012000001</v>
      </c>
      <c r="E729" s="477">
        <v>1016.18</v>
      </c>
      <c r="F729" s="405">
        <f t="shared" si="54"/>
        <v>1.0220034767846624</v>
      </c>
      <c r="G729" s="380"/>
      <c r="K729" s="10">
        <f>575.79+440.39</f>
        <v>1016.18</v>
      </c>
    </row>
    <row r="730" spans="1:7" ht="12.75" customHeight="1">
      <c r="A730" s="404"/>
      <c r="B730" s="406" t="s">
        <v>27</v>
      </c>
      <c r="C730" s="434">
        <v>602420529</v>
      </c>
      <c r="D730" s="502">
        <v>32788.7071692</v>
      </c>
      <c r="E730" s="502">
        <v>32503.765804299997</v>
      </c>
      <c r="F730" s="407">
        <f t="shared" si="54"/>
        <v>0.9913097712749204</v>
      </c>
      <c r="G730" s="380"/>
    </row>
    <row r="731" spans="1:8" ht="13.5" customHeight="1">
      <c r="A731" s="466"/>
      <c r="B731" s="467"/>
      <c r="C731" s="468"/>
      <c r="D731" s="468"/>
      <c r="E731" s="469"/>
      <c r="F731" s="470"/>
      <c r="G731" s="389"/>
      <c r="H731" s="363" t="s">
        <v>12</v>
      </c>
    </row>
    <row r="732" spans="1:7" ht="13.5" customHeight="1">
      <c r="A732" s="429" t="s">
        <v>261</v>
      </c>
      <c r="B732" s="523"/>
      <c r="C732" s="523"/>
      <c r="D732" s="524"/>
      <c r="E732" s="524"/>
      <c r="F732" s="524"/>
      <c r="G732" s="524"/>
    </row>
    <row r="733" spans="1:7" ht="13.5" customHeight="1">
      <c r="A733" s="523"/>
      <c r="B733" s="523"/>
      <c r="C733" s="523"/>
      <c r="D733" s="524"/>
      <c r="E733" s="524"/>
      <c r="F733" s="524"/>
      <c r="G733" s="524"/>
    </row>
    <row r="734" spans="1:7" ht="19.5" customHeight="1">
      <c r="A734" s="429" t="s">
        <v>183</v>
      </c>
      <c r="B734" s="523"/>
      <c r="C734" s="523"/>
      <c r="D734" s="524"/>
      <c r="E734" s="524"/>
      <c r="F734" s="524"/>
      <c r="G734" s="524"/>
    </row>
    <row r="735" spans="1:7" ht="13.5" customHeight="1">
      <c r="A735" s="429" t="s">
        <v>181</v>
      </c>
      <c r="B735" s="523"/>
      <c r="C735" s="523"/>
      <c r="D735" s="524"/>
      <c r="E735" s="524"/>
      <c r="F735" s="524"/>
      <c r="G735" s="524"/>
    </row>
    <row r="736" spans="1:8" ht="36.75" customHeight="1">
      <c r="A736" s="371" t="s">
        <v>37</v>
      </c>
      <c r="B736" s="371" t="s">
        <v>38</v>
      </c>
      <c r="C736" s="371" t="s">
        <v>182</v>
      </c>
      <c r="D736" s="371" t="s">
        <v>112</v>
      </c>
      <c r="E736" s="371" t="s">
        <v>114</v>
      </c>
      <c r="F736" s="525"/>
      <c r="G736" s="526"/>
      <c r="H736" s="363" t="s">
        <v>12</v>
      </c>
    </row>
    <row r="737" spans="1:7" ht="18.75">
      <c r="A737" s="527">
        <v>1</v>
      </c>
      <c r="B737" s="527">
        <v>2</v>
      </c>
      <c r="C737" s="527">
        <v>3</v>
      </c>
      <c r="D737" s="527">
        <v>4</v>
      </c>
      <c r="E737" s="527" t="s">
        <v>113</v>
      </c>
      <c r="F737" s="528"/>
      <c r="G737" s="528"/>
    </row>
    <row r="738" spans="1:17" ht="12.75" customHeight="1">
      <c r="A738" s="404">
        <v>1</v>
      </c>
      <c r="B738" s="392" t="s">
        <v>197</v>
      </c>
      <c r="C738" s="383">
        <v>2744</v>
      </c>
      <c r="D738" s="383">
        <v>2630</v>
      </c>
      <c r="E738" s="383">
        <f>D738-C738</f>
        <v>-114</v>
      </c>
      <c r="F738" s="384"/>
      <c r="G738" s="384"/>
      <c r="K738" s="10">
        <v>990</v>
      </c>
      <c r="L738" s="10">
        <v>965</v>
      </c>
      <c r="M738" s="10">
        <v>1754</v>
      </c>
      <c r="N738" s="10">
        <v>1665</v>
      </c>
      <c r="P738" s="10">
        <f>K738+M738</f>
        <v>2744</v>
      </c>
      <c r="Q738" s="10">
        <f>L738+N738</f>
        <v>2630</v>
      </c>
    </row>
    <row r="739" spans="1:17" ht="12.75" customHeight="1">
      <c r="A739" s="404">
        <v>2</v>
      </c>
      <c r="B739" s="392" t="s">
        <v>198</v>
      </c>
      <c r="C739" s="383">
        <v>4667</v>
      </c>
      <c r="D739" s="383">
        <v>4610</v>
      </c>
      <c r="E739" s="383">
        <f aca="true" t="shared" si="55" ref="E739:E765">D739-C739</f>
        <v>-57</v>
      </c>
      <c r="F739" s="384"/>
      <c r="G739" s="384"/>
      <c r="K739" s="10">
        <v>1735</v>
      </c>
      <c r="L739" s="10">
        <v>1692</v>
      </c>
      <c r="M739" s="10">
        <v>2932</v>
      </c>
      <c r="N739" s="10">
        <v>2918</v>
      </c>
      <c r="P739" s="10">
        <f aca="true" t="shared" si="56" ref="P739:P765">K739+M739</f>
        <v>4667</v>
      </c>
      <c r="Q739" s="10">
        <f aca="true" t="shared" si="57" ref="Q739:Q765">L739+N739</f>
        <v>4610</v>
      </c>
    </row>
    <row r="740" spans="1:17" ht="12.75" customHeight="1">
      <c r="A740" s="404">
        <v>3</v>
      </c>
      <c r="B740" s="392" t="s">
        <v>199</v>
      </c>
      <c r="C740" s="383">
        <v>3886</v>
      </c>
      <c r="D740" s="383">
        <v>3660</v>
      </c>
      <c r="E740" s="383">
        <f t="shared" si="55"/>
        <v>-226</v>
      </c>
      <c r="F740" s="384"/>
      <c r="G740" s="384"/>
      <c r="K740" s="10">
        <v>1208</v>
      </c>
      <c r="L740" s="10">
        <v>1178</v>
      </c>
      <c r="M740" s="10">
        <v>2678</v>
      </c>
      <c r="N740" s="10">
        <v>2482</v>
      </c>
      <c r="P740" s="10">
        <f t="shared" si="56"/>
        <v>3886</v>
      </c>
      <c r="Q740" s="10">
        <f t="shared" si="57"/>
        <v>3660</v>
      </c>
    </row>
    <row r="741" spans="1:17" ht="12.75" customHeight="1">
      <c r="A741" s="404">
        <v>4</v>
      </c>
      <c r="B741" s="392" t="s">
        <v>200</v>
      </c>
      <c r="C741" s="383">
        <v>4302</v>
      </c>
      <c r="D741" s="383">
        <v>4089</v>
      </c>
      <c r="E741" s="383">
        <f t="shared" si="55"/>
        <v>-213</v>
      </c>
      <c r="F741" s="384"/>
      <c r="G741" s="384"/>
      <c r="K741" s="10">
        <v>1291</v>
      </c>
      <c r="L741" s="10">
        <v>1259</v>
      </c>
      <c r="M741" s="10">
        <v>3011</v>
      </c>
      <c r="N741" s="10">
        <v>2830</v>
      </c>
      <c r="P741" s="10">
        <f t="shared" si="56"/>
        <v>4302</v>
      </c>
      <c r="Q741" s="10">
        <f t="shared" si="57"/>
        <v>4089</v>
      </c>
    </row>
    <row r="742" spans="1:17" ht="12.75" customHeight="1">
      <c r="A742" s="404">
        <v>5</v>
      </c>
      <c r="B742" s="392" t="s">
        <v>201</v>
      </c>
      <c r="C742" s="383">
        <v>2964</v>
      </c>
      <c r="D742" s="383">
        <v>2768</v>
      </c>
      <c r="E742" s="383">
        <f t="shared" si="55"/>
        <v>-196</v>
      </c>
      <c r="F742" s="384"/>
      <c r="G742" s="384"/>
      <c r="K742" s="10">
        <v>1088</v>
      </c>
      <c r="L742" s="10">
        <v>1061</v>
      </c>
      <c r="M742" s="10">
        <v>1876</v>
      </c>
      <c r="N742" s="10">
        <v>1707</v>
      </c>
      <c r="P742" s="10">
        <f t="shared" si="56"/>
        <v>2964</v>
      </c>
      <c r="Q742" s="10">
        <f t="shared" si="57"/>
        <v>2768</v>
      </c>
    </row>
    <row r="743" spans="1:17" ht="12.75" customHeight="1">
      <c r="A743" s="404">
        <v>6</v>
      </c>
      <c r="B743" s="392" t="s">
        <v>202</v>
      </c>
      <c r="C743" s="383">
        <v>1309</v>
      </c>
      <c r="D743" s="383">
        <v>1264</v>
      </c>
      <c r="E743" s="383">
        <f t="shared" si="55"/>
        <v>-45</v>
      </c>
      <c r="F743" s="384"/>
      <c r="G743" s="384"/>
      <c r="K743" s="10">
        <v>322</v>
      </c>
      <c r="L743" s="10">
        <v>314</v>
      </c>
      <c r="M743" s="10">
        <v>987</v>
      </c>
      <c r="N743" s="10">
        <v>950</v>
      </c>
      <c r="P743" s="10">
        <f t="shared" si="56"/>
        <v>1309</v>
      </c>
      <c r="Q743" s="10">
        <f t="shared" si="57"/>
        <v>1264</v>
      </c>
    </row>
    <row r="744" spans="1:17" ht="12.75" customHeight="1">
      <c r="A744" s="404">
        <v>7</v>
      </c>
      <c r="B744" s="392" t="s">
        <v>203</v>
      </c>
      <c r="C744" s="383">
        <v>6614</v>
      </c>
      <c r="D744" s="383">
        <v>6196</v>
      </c>
      <c r="E744" s="383">
        <f t="shared" si="55"/>
        <v>-418</v>
      </c>
      <c r="F744" s="384"/>
      <c r="G744" s="384"/>
      <c r="K744" s="10">
        <v>2247</v>
      </c>
      <c r="L744" s="10">
        <v>2191</v>
      </c>
      <c r="M744" s="10">
        <v>4367</v>
      </c>
      <c r="N744" s="10">
        <v>4005</v>
      </c>
      <c r="P744" s="10">
        <f t="shared" si="56"/>
        <v>6614</v>
      </c>
      <c r="Q744" s="10">
        <f t="shared" si="57"/>
        <v>6196</v>
      </c>
    </row>
    <row r="745" spans="1:17" ht="12.75" customHeight="1">
      <c r="A745" s="404">
        <v>8</v>
      </c>
      <c r="B745" s="392" t="s">
        <v>204</v>
      </c>
      <c r="C745" s="383">
        <v>1398</v>
      </c>
      <c r="D745" s="383">
        <v>1295</v>
      </c>
      <c r="E745" s="383">
        <f t="shared" si="55"/>
        <v>-103</v>
      </c>
      <c r="F745" s="384"/>
      <c r="G745" s="384"/>
      <c r="K745" s="10">
        <v>344</v>
      </c>
      <c r="L745" s="10">
        <v>335</v>
      </c>
      <c r="M745" s="10">
        <v>1054</v>
      </c>
      <c r="N745" s="10">
        <v>960</v>
      </c>
      <c r="P745" s="10">
        <f t="shared" si="56"/>
        <v>1398</v>
      </c>
      <c r="Q745" s="10">
        <f t="shared" si="57"/>
        <v>1295</v>
      </c>
    </row>
    <row r="746" spans="1:17" ht="12.75" customHeight="1">
      <c r="A746" s="404">
        <v>9</v>
      </c>
      <c r="B746" s="392" t="s">
        <v>205</v>
      </c>
      <c r="C746" s="383">
        <v>2808</v>
      </c>
      <c r="D746" s="383">
        <v>2684</v>
      </c>
      <c r="E746" s="383">
        <f t="shared" si="55"/>
        <v>-124</v>
      </c>
      <c r="F746" s="384"/>
      <c r="G746" s="384"/>
      <c r="K746" s="10">
        <v>1045</v>
      </c>
      <c r="L746" s="10">
        <v>919</v>
      </c>
      <c r="M746" s="10">
        <v>1763</v>
      </c>
      <c r="N746" s="10">
        <v>1765</v>
      </c>
      <c r="P746" s="10">
        <f t="shared" si="56"/>
        <v>2808</v>
      </c>
      <c r="Q746" s="10">
        <f t="shared" si="57"/>
        <v>2684</v>
      </c>
    </row>
    <row r="747" spans="1:17" ht="12.75" customHeight="1">
      <c r="A747" s="404">
        <v>10</v>
      </c>
      <c r="B747" s="392" t="s">
        <v>206</v>
      </c>
      <c r="C747" s="383">
        <v>2560</v>
      </c>
      <c r="D747" s="383">
        <v>2299</v>
      </c>
      <c r="E747" s="383">
        <f t="shared" si="55"/>
        <v>-261</v>
      </c>
      <c r="F747" s="384"/>
      <c r="G747" s="384"/>
      <c r="K747" s="10">
        <v>1011</v>
      </c>
      <c r="L747" s="10">
        <v>986</v>
      </c>
      <c r="M747" s="10">
        <v>1549</v>
      </c>
      <c r="N747" s="10">
        <v>1313</v>
      </c>
      <c r="P747" s="10">
        <f t="shared" si="56"/>
        <v>2560</v>
      </c>
      <c r="Q747" s="10">
        <f t="shared" si="57"/>
        <v>2299</v>
      </c>
    </row>
    <row r="748" spans="1:17" ht="12.75" customHeight="1">
      <c r="A748" s="404">
        <v>11</v>
      </c>
      <c r="B748" s="392" t="s">
        <v>207</v>
      </c>
      <c r="C748" s="383">
        <v>2806</v>
      </c>
      <c r="D748" s="383">
        <v>2590</v>
      </c>
      <c r="E748" s="383">
        <f t="shared" si="55"/>
        <v>-216</v>
      </c>
      <c r="F748" s="384"/>
      <c r="G748" s="384"/>
      <c r="K748" s="10">
        <v>931</v>
      </c>
      <c r="L748" s="10">
        <v>908</v>
      </c>
      <c r="M748" s="10">
        <v>1875</v>
      </c>
      <c r="N748" s="10">
        <v>1682</v>
      </c>
      <c r="P748" s="10">
        <f t="shared" si="56"/>
        <v>2806</v>
      </c>
      <c r="Q748" s="10">
        <f t="shared" si="57"/>
        <v>2590</v>
      </c>
    </row>
    <row r="749" spans="1:17" ht="12.75" customHeight="1">
      <c r="A749" s="404">
        <v>12</v>
      </c>
      <c r="B749" s="392" t="s">
        <v>208</v>
      </c>
      <c r="C749" s="383">
        <v>5375</v>
      </c>
      <c r="D749" s="383">
        <v>4966</v>
      </c>
      <c r="E749" s="383">
        <f t="shared" si="55"/>
        <v>-409</v>
      </c>
      <c r="F749" s="384"/>
      <c r="G749" s="384"/>
      <c r="K749" s="10">
        <v>1888</v>
      </c>
      <c r="L749" s="10">
        <v>1741</v>
      </c>
      <c r="M749" s="10">
        <v>3487</v>
      </c>
      <c r="N749" s="10">
        <v>3225</v>
      </c>
      <c r="P749" s="10">
        <f t="shared" si="56"/>
        <v>5375</v>
      </c>
      <c r="Q749" s="10">
        <f t="shared" si="57"/>
        <v>4966</v>
      </c>
    </row>
    <row r="750" spans="1:17" ht="12.75" customHeight="1">
      <c r="A750" s="404">
        <v>13</v>
      </c>
      <c r="B750" s="392" t="s">
        <v>209</v>
      </c>
      <c r="C750" s="383">
        <v>3955</v>
      </c>
      <c r="D750" s="383">
        <v>3706</v>
      </c>
      <c r="E750" s="383">
        <f t="shared" si="55"/>
        <v>-249</v>
      </c>
      <c r="F750" s="384"/>
      <c r="G750" s="384"/>
      <c r="K750" s="10">
        <v>1108</v>
      </c>
      <c r="L750" s="10">
        <v>1052</v>
      </c>
      <c r="M750" s="10">
        <v>2847</v>
      </c>
      <c r="N750" s="10">
        <v>2654</v>
      </c>
      <c r="P750" s="10">
        <f t="shared" si="56"/>
        <v>3955</v>
      </c>
      <c r="Q750" s="10">
        <f t="shared" si="57"/>
        <v>3706</v>
      </c>
    </row>
    <row r="751" spans="1:17" ht="12.75" customHeight="1">
      <c r="A751" s="404">
        <v>14</v>
      </c>
      <c r="B751" s="392" t="s">
        <v>210</v>
      </c>
      <c r="C751" s="383">
        <v>3837</v>
      </c>
      <c r="D751" s="383">
        <v>3630</v>
      </c>
      <c r="E751" s="383">
        <f t="shared" si="55"/>
        <v>-207</v>
      </c>
      <c r="F751" s="384"/>
      <c r="G751" s="384"/>
      <c r="K751" s="10">
        <v>1248</v>
      </c>
      <c r="L751" s="10">
        <v>1217</v>
      </c>
      <c r="M751" s="10">
        <v>2589</v>
      </c>
      <c r="N751" s="10">
        <v>2413</v>
      </c>
      <c r="P751" s="10">
        <f t="shared" si="56"/>
        <v>3837</v>
      </c>
      <c r="Q751" s="10">
        <f t="shared" si="57"/>
        <v>3630</v>
      </c>
    </row>
    <row r="752" spans="1:17" ht="12.75" customHeight="1">
      <c r="A752" s="404">
        <v>15</v>
      </c>
      <c r="B752" s="392" t="s">
        <v>211</v>
      </c>
      <c r="C752" s="383">
        <v>3534</v>
      </c>
      <c r="D752" s="383">
        <v>3246</v>
      </c>
      <c r="E752" s="383">
        <f t="shared" si="55"/>
        <v>-288</v>
      </c>
      <c r="F752" s="384"/>
      <c r="G752" s="384"/>
      <c r="K752" s="10">
        <v>1244</v>
      </c>
      <c r="L752" s="10">
        <v>1213</v>
      </c>
      <c r="M752" s="10">
        <v>2290</v>
      </c>
      <c r="N752" s="10">
        <v>2033</v>
      </c>
      <c r="P752" s="10">
        <f t="shared" si="56"/>
        <v>3534</v>
      </c>
      <c r="Q752" s="10">
        <f t="shared" si="57"/>
        <v>3246</v>
      </c>
    </row>
    <row r="753" spans="1:17" ht="12.75" customHeight="1">
      <c r="A753" s="404">
        <v>16</v>
      </c>
      <c r="B753" s="392" t="s">
        <v>212</v>
      </c>
      <c r="C753" s="383">
        <v>3303</v>
      </c>
      <c r="D753" s="383">
        <v>3306</v>
      </c>
      <c r="E753" s="383">
        <f t="shared" si="55"/>
        <v>3</v>
      </c>
      <c r="F753" s="384"/>
      <c r="G753" s="384"/>
      <c r="K753" s="10">
        <v>1194</v>
      </c>
      <c r="L753" s="10">
        <v>1164</v>
      </c>
      <c r="M753" s="10">
        <v>2109</v>
      </c>
      <c r="N753" s="10">
        <v>2142</v>
      </c>
      <c r="P753" s="10">
        <f t="shared" si="56"/>
        <v>3303</v>
      </c>
      <c r="Q753" s="10">
        <f t="shared" si="57"/>
        <v>3306</v>
      </c>
    </row>
    <row r="754" spans="1:17" ht="12.75" customHeight="1">
      <c r="A754" s="404">
        <v>17</v>
      </c>
      <c r="B754" s="392" t="s">
        <v>213</v>
      </c>
      <c r="C754" s="383">
        <v>4309</v>
      </c>
      <c r="D754" s="383">
        <v>4258</v>
      </c>
      <c r="E754" s="383">
        <f t="shared" si="55"/>
        <v>-51</v>
      </c>
      <c r="F754" s="384"/>
      <c r="G754" s="384"/>
      <c r="K754" s="10">
        <v>1352</v>
      </c>
      <c r="L754" s="10">
        <v>1319</v>
      </c>
      <c r="M754" s="10">
        <v>2957</v>
      </c>
      <c r="N754" s="10">
        <v>2939</v>
      </c>
      <c r="P754" s="10">
        <f t="shared" si="56"/>
        <v>4309</v>
      </c>
      <c r="Q754" s="10">
        <f t="shared" si="57"/>
        <v>4258</v>
      </c>
    </row>
    <row r="755" spans="1:17" ht="12.75" customHeight="1">
      <c r="A755" s="404">
        <v>18</v>
      </c>
      <c r="B755" s="392" t="s">
        <v>214</v>
      </c>
      <c r="C755" s="383">
        <v>2371</v>
      </c>
      <c r="D755" s="383">
        <v>2350</v>
      </c>
      <c r="E755" s="383">
        <f t="shared" si="55"/>
        <v>-21</v>
      </c>
      <c r="F755" s="384"/>
      <c r="G755" s="384"/>
      <c r="H755" s="363" t="s">
        <v>12</v>
      </c>
      <c r="K755" s="10">
        <v>830</v>
      </c>
      <c r="L755" s="10">
        <v>809</v>
      </c>
      <c r="M755" s="10">
        <v>1541</v>
      </c>
      <c r="N755" s="10">
        <v>1541</v>
      </c>
      <c r="P755" s="10">
        <f t="shared" si="56"/>
        <v>2371</v>
      </c>
      <c r="Q755" s="10">
        <f t="shared" si="57"/>
        <v>2350</v>
      </c>
    </row>
    <row r="756" spans="1:17" ht="12.75" customHeight="1">
      <c r="A756" s="404">
        <v>19</v>
      </c>
      <c r="B756" s="392" t="s">
        <v>215</v>
      </c>
      <c r="C756" s="383">
        <v>3940</v>
      </c>
      <c r="D756" s="383">
        <v>3713</v>
      </c>
      <c r="E756" s="383">
        <f t="shared" si="55"/>
        <v>-227</v>
      </c>
      <c r="F756" s="384" t="s">
        <v>12</v>
      </c>
      <c r="G756" s="384"/>
      <c r="K756" s="10">
        <v>1285</v>
      </c>
      <c r="L756" s="10">
        <v>1253</v>
      </c>
      <c r="M756" s="10">
        <v>2655</v>
      </c>
      <c r="N756" s="10">
        <v>2460</v>
      </c>
      <c r="P756" s="10">
        <f t="shared" si="56"/>
        <v>3940</v>
      </c>
      <c r="Q756" s="10">
        <f t="shared" si="57"/>
        <v>3713</v>
      </c>
    </row>
    <row r="757" spans="1:17" ht="12.75" customHeight="1">
      <c r="A757" s="404">
        <v>20</v>
      </c>
      <c r="B757" s="392" t="s">
        <v>216</v>
      </c>
      <c r="C757" s="383">
        <v>2570</v>
      </c>
      <c r="D757" s="383">
        <v>2476</v>
      </c>
      <c r="E757" s="383">
        <f t="shared" si="55"/>
        <v>-94</v>
      </c>
      <c r="F757" s="384"/>
      <c r="G757" s="384"/>
      <c r="K757" s="10">
        <v>781</v>
      </c>
      <c r="L757" s="10">
        <v>762</v>
      </c>
      <c r="M757" s="10">
        <v>1789</v>
      </c>
      <c r="N757" s="10">
        <v>1714</v>
      </c>
      <c r="P757" s="10">
        <f t="shared" si="56"/>
        <v>2570</v>
      </c>
      <c r="Q757" s="10">
        <f t="shared" si="57"/>
        <v>2476</v>
      </c>
    </row>
    <row r="758" spans="1:17" ht="12.75" customHeight="1">
      <c r="A758" s="404">
        <v>21</v>
      </c>
      <c r="B758" s="392" t="s">
        <v>217</v>
      </c>
      <c r="C758" s="383">
        <v>930</v>
      </c>
      <c r="D758" s="383">
        <v>918</v>
      </c>
      <c r="E758" s="383">
        <f t="shared" si="55"/>
        <v>-12</v>
      </c>
      <c r="F758" s="384"/>
      <c r="G758" s="384" t="s">
        <v>12</v>
      </c>
      <c r="K758" s="10">
        <v>205</v>
      </c>
      <c r="L758" s="10">
        <v>200</v>
      </c>
      <c r="M758" s="10">
        <v>725</v>
      </c>
      <c r="N758" s="10">
        <v>718</v>
      </c>
      <c r="P758" s="10">
        <f t="shared" si="56"/>
        <v>930</v>
      </c>
      <c r="Q758" s="10">
        <f t="shared" si="57"/>
        <v>918</v>
      </c>
    </row>
    <row r="759" spans="1:17" ht="12.75" customHeight="1">
      <c r="A759" s="404">
        <v>22</v>
      </c>
      <c r="B759" s="392" t="s">
        <v>218</v>
      </c>
      <c r="C759" s="383">
        <v>5805</v>
      </c>
      <c r="D759" s="383">
        <v>5713</v>
      </c>
      <c r="E759" s="383">
        <f t="shared" si="55"/>
        <v>-92</v>
      </c>
      <c r="F759" s="384"/>
      <c r="G759" s="384"/>
      <c r="K759" s="10">
        <v>2004</v>
      </c>
      <c r="L759" s="10">
        <v>1954</v>
      </c>
      <c r="M759" s="10">
        <v>3801</v>
      </c>
      <c r="N759" s="10">
        <v>3759</v>
      </c>
      <c r="P759" s="10">
        <f t="shared" si="56"/>
        <v>5805</v>
      </c>
      <c r="Q759" s="10">
        <f t="shared" si="57"/>
        <v>5713</v>
      </c>
    </row>
    <row r="760" spans="1:17" ht="12.75" customHeight="1">
      <c r="A760" s="404">
        <v>23</v>
      </c>
      <c r="B760" s="392" t="s">
        <v>219</v>
      </c>
      <c r="C760" s="383">
        <v>3739</v>
      </c>
      <c r="D760" s="383">
        <v>3303</v>
      </c>
      <c r="E760" s="383">
        <f t="shared" si="55"/>
        <v>-436</v>
      </c>
      <c r="F760" s="384"/>
      <c r="G760" s="384"/>
      <c r="K760" s="10">
        <v>1488</v>
      </c>
      <c r="L760" s="10">
        <v>1451</v>
      </c>
      <c r="M760" s="10">
        <v>2251</v>
      </c>
      <c r="N760" s="10">
        <v>1852</v>
      </c>
      <c r="P760" s="10">
        <f t="shared" si="56"/>
        <v>3739</v>
      </c>
      <c r="Q760" s="10">
        <f t="shared" si="57"/>
        <v>3303</v>
      </c>
    </row>
    <row r="761" spans="1:17" ht="12.75" customHeight="1">
      <c r="A761" s="404">
        <v>24</v>
      </c>
      <c r="B761" s="392" t="s">
        <v>220</v>
      </c>
      <c r="C761" s="383">
        <v>5438</v>
      </c>
      <c r="D761" s="383">
        <v>5484</v>
      </c>
      <c r="E761" s="383">
        <f t="shared" si="55"/>
        <v>46</v>
      </c>
      <c r="F761" s="384"/>
      <c r="G761" s="384"/>
      <c r="K761" s="10">
        <v>2005</v>
      </c>
      <c r="L761" s="10">
        <v>1955</v>
      </c>
      <c r="M761" s="10">
        <v>3433</v>
      </c>
      <c r="N761" s="10">
        <v>3529</v>
      </c>
      <c r="P761" s="10">
        <f t="shared" si="56"/>
        <v>5438</v>
      </c>
      <c r="Q761" s="10">
        <f t="shared" si="57"/>
        <v>5484</v>
      </c>
    </row>
    <row r="762" spans="1:17" ht="12.75" customHeight="1">
      <c r="A762" s="404">
        <v>25</v>
      </c>
      <c r="B762" s="392" t="s">
        <v>221</v>
      </c>
      <c r="C762" s="383">
        <v>1242</v>
      </c>
      <c r="D762" s="383">
        <v>1259</v>
      </c>
      <c r="E762" s="383">
        <f t="shared" si="55"/>
        <v>17</v>
      </c>
      <c r="F762" s="384"/>
      <c r="G762" s="384"/>
      <c r="K762" s="10">
        <v>239</v>
      </c>
      <c r="L762" s="10">
        <v>233</v>
      </c>
      <c r="M762" s="10">
        <v>1003</v>
      </c>
      <c r="N762" s="10">
        <v>1026</v>
      </c>
      <c r="P762" s="10">
        <f t="shared" si="56"/>
        <v>1242</v>
      </c>
      <c r="Q762" s="10">
        <f t="shared" si="57"/>
        <v>1259</v>
      </c>
    </row>
    <row r="763" spans="1:17" ht="12.75" customHeight="1">
      <c r="A763" s="404">
        <v>26</v>
      </c>
      <c r="B763" s="392" t="s">
        <v>222</v>
      </c>
      <c r="C763" s="383">
        <v>3622</v>
      </c>
      <c r="D763" s="383">
        <v>3631</v>
      </c>
      <c r="E763" s="383">
        <f t="shared" si="55"/>
        <v>9</v>
      </c>
      <c r="F763" s="384"/>
      <c r="G763" s="384"/>
      <c r="K763" s="10">
        <v>1177</v>
      </c>
      <c r="L763" s="10">
        <v>1148</v>
      </c>
      <c r="M763" s="10">
        <v>2445</v>
      </c>
      <c r="N763" s="10">
        <v>2483</v>
      </c>
      <c r="P763" s="10">
        <f t="shared" si="56"/>
        <v>3622</v>
      </c>
      <c r="Q763" s="10">
        <f t="shared" si="57"/>
        <v>3631</v>
      </c>
    </row>
    <row r="764" spans="1:17" ht="12.75" customHeight="1">
      <c r="A764" s="404">
        <v>27</v>
      </c>
      <c r="B764" s="392" t="s">
        <v>223</v>
      </c>
      <c r="C764" s="383">
        <v>3392</v>
      </c>
      <c r="D764" s="383">
        <v>3303</v>
      </c>
      <c r="E764" s="383">
        <f t="shared" si="55"/>
        <v>-89</v>
      </c>
      <c r="F764" s="384"/>
      <c r="G764" s="384"/>
      <c r="K764" s="10">
        <v>1104</v>
      </c>
      <c r="L764" s="10">
        <v>1077</v>
      </c>
      <c r="M764" s="10">
        <v>2288</v>
      </c>
      <c r="N764" s="10">
        <v>2226</v>
      </c>
      <c r="P764" s="10">
        <f t="shared" si="56"/>
        <v>3392</v>
      </c>
      <c r="Q764" s="10">
        <f t="shared" si="57"/>
        <v>3303</v>
      </c>
    </row>
    <row r="765" spans="1:17" ht="15" customHeight="1">
      <c r="A765" s="404"/>
      <c r="B765" s="406" t="s">
        <v>27</v>
      </c>
      <c r="C765" s="529">
        <v>93420</v>
      </c>
      <c r="D765" s="529">
        <v>89347</v>
      </c>
      <c r="E765" s="529">
        <f t="shared" si="55"/>
        <v>-4073</v>
      </c>
      <c r="F765" s="401"/>
      <c r="G765" s="401"/>
      <c r="K765" s="10">
        <v>31364</v>
      </c>
      <c r="L765" s="10">
        <v>30356</v>
      </c>
      <c r="M765" s="10">
        <v>62056</v>
      </c>
      <c r="N765" s="10">
        <v>58991</v>
      </c>
      <c r="P765" s="10">
        <f t="shared" si="56"/>
        <v>93420</v>
      </c>
      <c r="Q765" s="10">
        <f t="shared" si="57"/>
        <v>89347</v>
      </c>
    </row>
    <row r="766" spans="1:7" ht="15" customHeight="1">
      <c r="A766" s="402"/>
      <c r="B766" s="369"/>
      <c r="C766" s="530"/>
      <c r="D766" s="482"/>
      <c r="E766" s="482"/>
      <c r="F766" s="482"/>
      <c r="G766" s="401"/>
    </row>
    <row r="767" spans="1:7" ht="15" customHeight="1">
      <c r="A767" s="402"/>
      <c r="B767" s="369"/>
      <c r="C767" s="530"/>
      <c r="D767" s="482"/>
      <c r="E767" s="482"/>
      <c r="F767" s="482"/>
      <c r="G767" s="401"/>
    </row>
    <row r="768" spans="1:7" ht="13.5" customHeight="1">
      <c r="A768" s="429" t="s">
        <v>262</v>
      </c>
      <c r="B768" s="523"/>
      <c r="C768" s="523"/>
      <c r="D768" s="524"/>
      <c r="E768" s="524"/>
      <c r="F768" s="524"/>
      <c r="G768" s="524"/>
    </row>
    <row r="769" spans="1:7" ht="24" customHeight="1">
      <c r="A769" s="429" t="s">
        <v>184</v>
      </c>
      <c r="B769" s="523"/>
      <c r="C769" s="523"/>
      <c r="D769" s="524"/>
      <c r="E769" s="524"/>
      <c r="F769" s="524"/>
      <c r="G769" s="524"/>
    </row>
    <row r="770" spans="1:7" ht="77.25" customHeight="1">
      <c r="A770" s="371" t="s">
        <v>37</v>
      </c>
      <c r="B770" s="371" t="s">
        <v>38</v>
      </c>
      <c r="C770" s="371" t="s">
        <v>185</v>
      </c>
      <c r="D770" s="371" t="s">
        <v>186</v>
      </c>
      <c r="E770" s="371" t="s">
        <v>72</v>
      </c>
      <c r="F770" s="371" t="s">
        <v>73</v>
      </c>
      <c r="G770" s="371" t="s">
        <v>74</v>
      </c>
    </row>
    <row r="771" spans="1:7" ht="18.75">
      <c r="A771" s="527">
        <v>1</v>
      </c>
      <c r="B771" s="527">
        <v>2</v>
      </c>
      <c r="C771" s="527">
        <v>3</v>
      </c>
      <c r="D771" s="527">
        <v>4</v>
      </c>
      <c r="E771" s="527">
        <v>5</v>
      </c>
      <c r="F771" s="527">
        <v>6</v>
      </c>
      <c r="G771" s="527">
        <v>7</v>
      </c>
    </row>
    <row r="772" spans="1:13" ht="12.75" customHeight="1">
      <c r="A772" s="391">
        <v>1</v>
      </c>
      <c r="B772" s="392" t="s">
        <v>197</v>
      </c>
      <c r="C772" s="439">
        <v>329.28</v>
      </c>
      <c r="D772" s="439">
        <v>21.52</v>
      </c>
      <c r="E772" s="439">
        <v>310.06</v>
      </c>
      <c r="F772" s="439">
        <f>D772+E772</f>
        <v>331.58</v>
      </c>
      <c r="G772" s="491">
        <f>F772/C772</f>
        <v>1.0069849368318757</v>
      </c>
      <c r="H772" s="411"/>
      <c r="K772" s="10">
        <v>198.68</v>
      </c>
      <c r="L772" s="10">
        <v>111.38</v>
      </c>
      <c r="M772" s="10">
        <f>SUM(K772:L772)</f>
        <v>310.06</v>
      </c>
    </row>
    <row r="773" spans="1:13" ht="12.75" customHeight="1">
      <c r="A773" s="391">
        <v>2</v>
      </c>
      <c r="B773" s="392" t="s">
        <v>198</v>
      </c>
      <c r="C773" s="439">
        <v>564.9839999999999</v>
      </c>
      <c r="D773" s="439">
        <v>36.56</v>
      </c>
      <c r="E773" s="439">
        <v>531.94</v>
      </c>
      <c r="F773" s="439">
        <f>D773+E773</f>
        <v>568.5</v>
      </c>
      <c r="G773" s="491">
        <f>F773/C773</f>
        <v>1.0062231850813477</v>
      </c>
      <c r="H773" s="411"/>
      <c r="K773" s="10">
        <v>332.12</v>
      </c>
      <c r="L773" s="10">
        <v>199.82</v>
      </c>
      <c r="M773" s="10">
        <f aca="true" t="shared" si="58" ref="M773:M799">SUM(K773:L773)</f>
        <v>531.94</v>
      </c>
    </row>
    <row r="774" spans="1:13" ht="12.75" customHeight="1">
      <c r="A774" s="391">
        <v>3</v>
      </c>
      <c r="B774" s="392" t="s">
        <v>199</v>
      </c>
      <c r="C774" s="439">
        <v>466.32000000000005</v>
      </c>
      <c r="D774" s="439">
        <v>30.44</v>
      </c>
      <c r="E774" s="439">
        <v>439.26</v>
      </c>
      <c r="F774" s="439">
        <f aca="true" t="shared" si="59" ref="F774:F796">D774+E774</f>
        <v>469.7</v>
      </c>
      <c r="G774" s="491">
        <f aca="true" t="shared" si="60" ref="G774:G796">F774/C774</f>
        <v>1.0072482415508661</v>
      </c>
      <c r="H774" s="411"/>
      <c r="K774" s="10">
        <v>303.36</v>
      </c>
      <c r="L774" s="10">
        <v>135.9</v>
      </c>
      <c r="M774" s="10">
        <f t="shared" si="58"/>
        <v>439.26</v>
      </c>
    </row>
    <row r="775" spans="1:13" ht="12.75" customHeight="1">
      <c r="A775" s="391">
        <v>4</v>
      </c>
      <c r="B775" s="392" t="s">
        <v>200</v>
      </c>
      <c r="C775" s="439">
        <v>516.24</v>
      </c>
      <c r="D775" s="439">
        <v>33.74</v>
      </c>
      <c r="E775" s="439">
        <v>486.32</v>
      </c>
      <c r="F775" s="439">
        <f t="shared" si="59"/>
        <v>520.06</v>
      </c>
      <c r="G775" s="491">
        <f t="shared" si="60"/>
        <v>1.0073996590732992</v>
      </c>
      <c r="H775" s="411"/>
      <c r="K775" s="10">
        <v>341.08</v>
      </c>
      <c r="L775" s="10">
        <v>145.24</v>
      </c>
      <c r="M775" s="10">
        <f t="shared" si="58"/>
        <v>486.32</v>
      </c>
    </row>
    <row r="776" spans="1:13" ht="12.75" customHeight="1">
      <c r="A776" s="391">
        <v>5</v>
      </c>
      <c r="B776" s="392" t="s">
        <v>201</v>
      </c>
      <c r="C776" s="439">
        <v>372.81600000000003</v>
      </c>
      <c r="D776" s="439">
        <v>23.24</v>
      </c>
      <c r="E776" s="439">
        <v>350.96000000000004</v>
      </c>
      <c r="F776" s="439">
        <f t="shared" si="59"/>
        <v>374.20000000000005</v>
      </c>
      <c r="G776" s="491">
        <f t="shared" si="60"/>
        <v>1.003712287026308</v>
      </c>
      <c r="H776" s="411"/>
      <c r="K776" s="10">
        <v>212.5</v>
      </c>
      <c r="L776" s="10">
        <v>138.46</v>
      </c>
      <c r="M776" s="10">
        <f t="shared" si="58"/>
        <v>350.96000000000004</v>
      </c>
    </row>
    <row r="777" spans="1:13" ht="12.75" customHeight="1">
      <c r="A777" s="391">
        <v>6</v>
      </c>
      <c r="B777" s="392" t="s">
        <v>202</v>
      </c>
      <c r="C777" s="439">
        <v>157.07999999999998</v>
      </c>
      <c r="D777" s="439">
        <v>10.26</v>
      </c>
      <c r="E777" s="439">
        <v>148.01999999999998</v>
      </c>
      <c r="F777" s="439">
        <f t="shared" si="59"/>
        <v>158.27999999999997</v>
      </c>
      <c r="G777" s="491">
        <f t="shared" si="60"/>
        <v>1.0076394194041252</v>
      </c>
      <c r="H777" s="411"/>
      <c r="K777" s="10">
        <v>111.8</v>
      </c>
      <c r="L777" s="10">
        <v>36.22</v>
      </c>
      <c r="M777" s="10">
        <f t="shared" si="58"/>
        <v>148.01999999999998</v>
      </c>
    </row>
    <row r="778" spans="1:13" ht="12.75" customHeight="1">
      <c r="A778" s="391">
        <v>7</v>
      </c>
      <c r="B778" s="392" t="s">
        <v>203</v>
      </c>
      <c r="C778" s="439">
        <v>793.68</v>
      </c>
      <c r="D778" s="439">
        <v>51.800000000000004</v>
      </c>
      <c r="E778" s="439">
        <v>747.46</v>
      </c>
      <c r="F778" s="439">
        <f t="shared" si="59"/>
        <v>799.26</v>
      </c>
      <c r="G778" s="491">
        <f t="shared" si="60"/>
        <v>1.0070305412760812</v>
      </c>
      <c r="H778" s="411"/>
      <c r="K778" s="10">
        <v>494.66</v>
      </c>
      <c r="L778" s="10">
        <v>252.8</v>
      </c>
      <c r="M778" s="10">
        <f t="shared" si="58"/>
        <v>747.46</v>
      </c>
    </row>
    <row r="779" spans="1:13" ht="12.75" customHeight="1">
      <c r="A779" s="391">
        <v>8</v>
      </c>
      <c r="B779" s="392" t="s">
        <v>204</v>
      </c>
      <c r="C779" s="439">
        <v>167.76</v>
      </c>
      <c r="D779" s="439">
        <v>10.96</v>
      </c>
      <c r="E779" s="439">
        <v>158.10000000000002</v>
      </c>
      <c r="F779" s="439">
        <f t="shared" si="59"/>
        <v>169.06000000000003</v>
      </c>
      <c r="G779" s="491">
        <f t="shared" si="60"/>
        <v>1.0077491654744877</v>
      </c>
      <c r="H779" s="411"/>
      <c r="K779" s="10">
        <v>119.4</v>
      </c>
      <c r="L779" s="10">
        <v>38.7</v>
      </c>
      <c r="M779" s="10">
        <f t="shared" si="58"/>
        <v>158.10000000000002</v>
      </c>
    </row>
    <row r="780" spans="1:13" ht="12.75" customHeight="1">
      <c r="A780" s="391">
        <v>9</v>
      </c>
      <c r="B780" s="392" t="s">
        <v>205</v>
      </c>
      <c r="C780" s="439">
        <v>336.96000000000004</v>
      </c>
      <c r="D780" s="439">
        <v>22</v>
      </c>
      <c r="E780" s="439">
        <v>317.26</v>
      </c>
      <c r="F780" s="439">
        <f t="shared" si="59"/>
        <v>339.26</v>
      </c>
      <c r="G780" s="491">
        <f t="shared" si="60"/>
        <v>1.0068257359924024</v>
      </c>
      <c r="H780" s="411"/>
      <c r="K780" s="10">
        <v>199.7</v>
      </c>
      <c r="L780" s="10">
        <v>117.56</v>
      </c>
      <c r="M780" s="10">
        <f t="shared" si="58"/>
        <v>317.26</v>
      </c>
    </row>
    <row r="781" spans="1:13" ht="12.75" customHeight="1">
      <c r="A781" s="391">
        <v>10</v>
      </c>
      <c r="B781" s="392" t="s">
        <v>206</v>
      </c>
      <c r="C781" s="439">
        <v>307.2</v>
      </c>
      <c r="D781" s="439">
        <v>20.060000000000002</v>
      </c>
      <c r="E781" s="439">
        <v>289.21999999999997</v>
      </c>
      <c r="F781" s="439">
        <f t="shared" si="59"/>
        <v>309.28</v>
      </c>
      <c r="G781" s="491">
        <f t="shared" si="60"/>
        <v>1.0067708333333334</v>
      </c>
      <c r="H781" s="411"/>
      <c r="K781" s="10">
        <v>175.48</v>
      </c>
      <c r="L781" s="10">
        <v>113.74</v>
      </c>
      <c r="M781" s="10">
        <f t="shared" si="58"/>
        <v>289.21999999999997</v>
      </c>
    </row>
    <row r="782" spans="1:13" ht="12.75" customHeight="1">
      <c r="A782" s="391">
        <v>11</v>
      </c>
      <c r="B782" s="392" t="s">
        <v>207</v>
      </c>
      <c r="C782" s="439">
        <v>336.72</v>
      </c>
      <c r="D782" s="439">
        <v>22</v>
      </c>
      <c r="E782" s="439">
        <v>317.12</v>
      </c>
      <c r="F782" s="439">
        <f t="shared" si="59"/>
        <v>339.12</v>
      </c>
      <c r="G782" s="491">
        <f t="shared" si="60"/>
        <v>1.007127583749109</v>
      </c>
      <c r="H782" s="411"/>
      <c r="K782" s="10">
        <v>212.38</v>
      </c>
      <c r="L782" s="10">
        <v>104.74</v>
      </c>
      <c r="M782" s="10">
        <f t="shared" si="58"/>
        <v>317.12</v>
      </c>
    </row>
    <row r="783" spans="1:13" ht="12.75" customHeight="1">
      <c r="A783" s="391">
        <v>12</v>
      </c>
      <c r="B783" s="392" t="s">
        <v>208</v>
      </c>
      <c r="C783" s="439">
        <v>645</v>
      </c>
      <c r="D783" s="439">
        <v>42.120000000000005</v>
      </c>
      <c r="E783" s="439">
        <v>607.38</v>
      </c>
      <c r="F783" s="439">
        <f t="shared" si="59"/>
        <v>649.5</v>
      </c>
      <c r="G783" s="491">
        <f t="shared" si="60"/>
        <v>1.0069767441860464</v>
      </c>
      <c r="H783" s="411"/>
      <c r="K783" s="10">
        <v>394.98</v>
      </c>
      <c r="L783" s="10">
        <v>212.4</v>
      </c>
      <c r="M783" s="10">
        <f t="shared" si="58"/>
        <v>607.38</v>
      </c>
    </row>
    <row r="784" spans="1:13" ht="12.75" customHeight="1">
      <c r="A784" s="391">
        <v>13</v>
      </c>
      <c r="B784" s="392" t="s">
        <v>209</v>
      </c>
      <c r="C784" s="439">
        <v>474.6</v>
      </c>
      <c r="D784" s="439">
        <v>31</v>
      </c>
      <c r="E784" s="439">
        <v>447.14</v>
      </c>
      <c r="F784" s="439">
        <f t="shared" si="59"/>
        <v>478.14</v>
      </c>
      <c r="G784" s="491">
        <f t="shared" si="60"/>
        <v>1.0074589127686473</v>
      </c>
      <c r="H784" s="411"/>
      <c r="K784" s="10">
        <v>322.48</v>
      </c>
      <c r="L784" s="10">
        <v>124.66</v>
      </c>
      <c r="M784" s="10">
        <f t="shared" si="58"/>
        <v>447.14</v>
      </c>
    </row>
    <row r="785" spans="1:13" ht="12.75" customHeight="1">
      <c r="A785" s="391">
        <v>14</v>
      </c>
      <c r="B785" s="392" t="s">
        <v>210</v>
      </c>
      <c r="C785" s="439">
        <v>460.44</v>
      </c>
      <c r="D785" s="439">
        <v>30.060000000000002</v>
      </c>
      <c r="E785" s="439">
        <v>402.65999999999997</v>
      </c>
      <c r="F785" s="439">
        <f t="shared" si="59"/>
        <v>432.71999999999997</v>
      </c>
      <c r="G785" s="491">
        <f t="shared" si="60"/>
        <v>0.9397967161845191</v>
      </c>
      <c r="H785" s="411"/>
      <c r="K785" s="10">
        <v>262.26</v>
      </c>
      <c r="L785" s="10">
        <v>140.4</v>
      </c>
      <c r="M785" s="10">
        <f t="shared" si="58"/>
        <v>402.65999999999997</v>
      </c>
    </row>
    <row r="786" spans="1:13" ht="12.75" customHeight="1">
      <c r="A786" s="391">
        <v>15</v>
      </c>
      <c r="B786" s="392" t="s">
        <v>211</v>
      </c>
      <c r="C786" s="439">
        <v>424.08000000000004</v>
      </c>
      <c r="D786" s="439">
        <v>27.700000000000003</v>
      </c>
      <c r="E786" s="439">
        <v>399.36</v>
      </c>
      <c r="F786" s="439">
        <f t="shared" si="59"/>
        <v>427.06</v>
      </c>
      <c r="G786" s="491">
        <f t="shared" si="60"/>
        <v>1.007026976042256</v>
      </c>
      <c r="H786" s="411"/>
      <c r="K786" s="10">
        <v>259.4</v>
      </c>
      <c r="L786" s="10">
        <v>139.96</v>
      </c>
      <c r="M786" s="10">
        <f t="shared" si="58"/>
        <v>399.36</v>
      </c>
    </row>
    <row r="787" spans="1:13" ht="12.75" customHeight="1">
      <c r="A787" s="391">
        <v>16</v>
      </c>
      <c r="B787" s="392" t="s">
        <v>212</v>
      </c>
      <c r="C787" s="439">
        <v>396.36</v>
      </c>
      <c r="D787" s="439">
        <v>25.9</v>
      </c>
      <c r="E787" s="439">
        <v>377.22</v>
      </c>
      <c r="F787" s="439">
        <f t="shared" si="59"/>
        <v>403.12</v>
      </c>
      <c r="G787" s="491">
        <f t="shared" si="60"/>
        <v>1.0170552023413058</v>
      </c>
      <c r="H787" s="411"/>
      <c r="K787" s="10">
        <v>242.9</v>
      </c>
      <c r="L787" s="10">
        <v>134.32</v>
      </c>
      <c r="M787" s="10">
        <f t="shared" si="58"/>
        <v>377.22</v>
      </c>
    </row>
    <row r="788" spans="1:13" ht="12.75" customHeight="1">
      <c r="A788" s="391">
        <v>17</v>
      </c>
      <c r="B788" s="392" t="s">
        <v>213</v>
      </c>
      <c r="C788" s="439">
        <v>517.0799999999999</v>
      </c>
      <c r="D788" s="439">
        <v>33.78</v>
      </c>
      <c r="E788" s="439">
        <v>487.03999999999996</v>
      </c>
      <c r="F788" s="439">
        <f t="shared" si="59"/>
        <v>520.8199999999999</v>
      </c>
      <c r="G788" s="491">
        <f t="shared" si="60"/>
        <v>1.0072329233387485</v>
      </c>
      <c r="H788" s="411"/>
      <c r="K788" s="10">
        <v>334.94</v>
      </c>
      <c r="L788" s="10">
        <v>152.1</v>
      </c>
      <c r="M788" s="10">
        <f t="shared" si="58"/>
        <v>487.03999999999996</v>
      </c>
    </row>
    <row r="789" spans="1:13" s="226" customFormat="1" ht="12.75" customHeight="1">
      <c r="A789" s="391">
        <v>18</v>
      </c>
      <c r="B789" s="392" t="s">
        <v>214</v>
      </c>
      <c r="C789" s="439">
        <v>284.52</v>
      </c>
      <c r="D789" s="439">
        <v>18.6</v>
      </c>
      <c r="E789" s="439">
        <v>267.94</v>
      </c>
      <c r="F789" s="439">
        <f t="shared" si="59"/>
        <v>286.54</v>
      </c>
      <c r="G789" s="491">
        <f t="shared" si="60"/>
        <v>1.0070996766483904</v>
      </c>
      <c r="H789" s="411"/>
      <c r="I789" s="414"/>
      <c r="K789" s="226">
        <v>174.56</v>
      </c>
      <c r="L789" s="226">
        <v>93.38</v>
      </c>
      <c r="M789" s="10">
        <f t="shared" si="58"/>
        <v>267.94</v>
      </c>
    </row>
    <row r="790" spans="1:13" ht="12.75" customHeight="1">
      <c r="A790" s="391">
        <v>19</v>
      </c>
      <c r="B790" s="392" t="s">
        <v>215</v>
      </c>
      <c r="C790" s="439">
        <v>472.8</v>
      </c>
      <c r="D790" s="439">
        <v>30.880000000000003</v>
      </c>
      <c r="E790" s="439">
        <v>445.3</v>
      </c>
      <c r="F790" s="439">
        <f t="shared" si="59"/>
        <v>476.18</v>
      </c>
      <c r="G790" s="491">
        <f t="shared" si="60"/>
        <v>1.0071489001692047</v>
      </c>
      <c r="H790" s="411"/>
      <c r="K790" s="10">
        <v>300.74</v>
      </c>
      <c r="L790" s="10">
        <v>144.56</v>
      </c>
      <c r="M790" s="10">
        <f t="shared" si="58"/>
        <v>445.3</v>
      </c>
    </row>
    <row r="791" spans="1:13" ht="12.75" customHeight="1">
      <c r="A791" s="391">
        <v>20</v>
      </c>
      <c r="B791" s="392" t="s">
        <v>216</v>
      </c>
      <c r="C791" s="439">
        <v>315.144</v>
      </c>
      <c r="D791" s="439">
        <v>20.14</v>
      </c>
      <c r="E791" s="439">
        <v>303.88</v>
      </c>
      <c r="F791" s="439">
        <f t="shared" si="59"/>
        <v>324.02</v>
      </c>
      <c r="G791" s="491">
        <f t="shared" si="60"/>
        <v>1.0281649023938262</v>
      </c>
      <c r="H791" s="411"/>
      <c r="K791" s="10">
        <v>209.7</v>
      </c>
      <c r="L791" s="10">
        <v>94.18</v>
      </c>
      <c r="M791" s="10">
        <f t="shared" si="58"/>
        <v>303.88</v>
      </c>
    </row>
    <row r="792" spans="1:13" ht="12.75" customHeight="1">
      <c r="A792" s="391">
        <v>21</v>
      </c>
      <c r="B792" s="392" t="s">
        <v>217</v>
      </c>
      <c r="C792" s="439">
        <v>111.6</v>
      </c>
      <c r="D792" s="439">
        <v>7.279999999999999</v>
      </c>
      <c r="E792" s="439">
        <v>105.18</v>
      </c>
      <c r="F792" s="439">
        <f t="shared" si="59"/>
        <v>112.46000000000001</v>
      </c>
      <c r="G792" s="491">
        <f t="shared" si="60"/>
        <v>1.0077060931899642</v>
      </c>
      <c r="H792" s="411"/>
      <c r="K792" s="10">
        <v>82.12</v>
      </c>
      <c r="L792" s="10">
        <v>23.06</v>
      </c>
      <c r="M792" s="10">
        <f t="shared" si="58"/>
        <v>105.18</v>
      </c>
    </row>
    <row r="793" spans="1:13" ht="12.75" customHeight="1">
      <c r="A793" s="391">
        <v>22</v>
      </c>
      <c r="B793" s="392" t="s">
        <v>218</v>
      </c>
      <c r="C793" s="439">
        <v>696.6</v>
      </c>
      <c r="D793" s="439">
        <v>45.5</v>
      </c>
      <c r="E793" s="439">
        <v>656.02</v>
      </c>
      <c r="F793" s="439">
        <f t="shared" si="59"/>
        <v>701.52</v>
      </c>
      <c r="G793" s="491">
        <f t="shared" si="60"/>
        <v>1.0070628768303187</v>
      </c>
      <c r="H793" s="411"/>
      <c r="K793" s="10">
        <v>430.56</v>
      </c>
      <c r="L793" s="10">
        <v>225.46</v>
      </c>
      <c r="M793" s="10">
        <f t="shared" si="58"/>
        <v>656.02</v>
      </c>
    </row>
    <row r="794" spans="1:13" ht="12.75" customHeight="1">
      <c r="A794" s="391">
        <v>23</v>
      </c>
      <c r="B794" s="392" t="s">
        <v>219</v>
      </c>
      <c r="C794" s="439">
        <v>448.68</v>
      </c>
      <c r="D794" s="439">
        <v>29.3</v>
      </c>
      <c r="E794" s="439">
        <v>422.38</v>
      </c>
      <c r="F794" s="439">
        <f t="shared" si="59"/>
        <v>451.68</v>
      </c>
      <c r="G794" s="491">
        <f t="shared" si="60"/>
        <v>1.0066862797539449</v>
      </c>
      <c r="H794" s="411"/>
      <c r="K794" s="10">
        <v>254.98</v>
      </c>
      <c r="L794" s="10">
        <v>167.4</v>
      </c>
      <c r="M794" s="10">
        <f t="shared" si="58"/>
        <v>422.38</v>
      </c>
    </row>
    <row r="795" spans="1:13" ht="12.75" customHeight="1">
      <c r="A795" s="391">
        <v>24</v>
      </c>
      <c r="B795" s="392" t="s">
        <v>220</v>
      </c>
      <c r="C795" s="439">
        <v>652.56</v>
      </c>
      <c r="D795" s="439">
        <v>42.62</v>
      </c>
      <c r="E795" s="439">
        <v>630.44</v>
      </c>
      <c r="F795" s="439">
        <f t="shared" si="59"/>
        <v>673.0600000000001</v>
      </c>
      <c r="G795" s="491">
        <f t="shared" si="60"/>
        <v>1.031414735809734</v>
      </c>
      <c r="H795" s="411" t="s">
        <v>12</v>
      </c>
      <c r="K795" s="10">
        <v>404.88</v>
      </c>
      <c r="L795" s="10">
        <v>225.56</v>
      </c>
      <c r="M795" s="10">
        <f t="shared" si="58"/>
        <v>630.44</v>
      </c>
    </row>
    <row r="796" spans="1:13" ht="12.75" customHeight="1">
      <c r="A796" s="391">
        <v>25</v>
      </c>
      <c r="B796" s="392" t="s">
        <v>221</v>
      </c>
      <c r="C796" s="439">
        <v>149.04</v>
      </c>
      <c r="D796" s="439">
        <v>9.72</v>
      </c>
      <c r="E796" s="439">
        <v>142.48</v>
      </c>
      <c r="F796" s="439">
        <f t="shared" si="59"/>
        <v>152.2</v>
      </c>
      <c r="G796" s="491">
        <f t="shared" si="60"/>
        <v>1.0212023617820718</v>
      </c>
      <c r="K796" s="10">
        <v>115.6</v>
      </c>
      <c r="L796" s="10">
        <v>26.88</v>
      </c>
      <c r="M796" s="10">
        <f t="shared" si="58"/>
        <v>142.48</v>
      </c>
    </row>
    <row r="797" spans="1:13" ht="12.75" customHeight="1">
      <c r="A797" s="391">
        <v>26</v>
      </c>
      <c r="B797" s="392" t="s">
        <v>222</v>
      </c>
      <c r="C797" s="439">
        <v>434.64</v>
      </c>
      <c r="D797" s="439">
        <v>28.380000000000003</v>
      </c>
      <c r="E797" s="439">
        <v>411.36</v>
      </c>
      <c r="F797" s="439">
        <f>D797+E797</f>
        <v>439.74</v>
      </c>
      <c r="G797" s="491">
        <f>F797/C797</f>
        <v>1.0117338487023744</v>
      </c>
      <c r="H797" s="363" t="s">
        <v>12</v>
      </c>
      <c r="K797" s="10">
        <v>278.94</v>
      </c>
      <c r="L797" s="10">
        <v>132.42</v>
      </c>
      <c r="M797" s="10">
        <f t="shared" si="58"/>
        <v>411.36</v>
      </c>
    </row>
    <row r="798" spans="1:13" ht="12.75" customHeight="1">
      <c r="A798" s="391">
        <v>27</v>
      </c>
      <c r="B798" s="392" t="s">
        <v>223</v>
      </c>
      <c r="C798" s="439">
        <v>407.03999999999996</v>
      </c>
      <c r="D798" s="439">
        <v>26.56</v>
      </c>
      <c r="E798" s="439">
        <v>383.28</v>
      </c>
      <c r="F798" s="439">
        <f>D798+E798</f>
        <v>409.84</v>
      </c>
      <c r="G798" s="491">
        <f>F798/C798</f>
        <v>1.00687893081761</v>
      </c>
      <c r="K798" s="10">
        <v>259.08</v>
      </c>
      <c r="L798" s="10">
        <v>124.2</v>
      </c>
      <c r="M798" s="10">
        <f t="shared" si="58"/>
        <v>383.28</v>
      </c>
    </row>
    <row r="799" spans="1:13" ht="15" customHeight="1">
      <c r="A799" s="404"/>
      <c r="B799" s="406" t="s">
        <v>27</v>
      </c>
      <c r="C799" s="502">
        <v>11239.224</v>
      </c>
      <c r="D799" s="502">
        <v>732.12</v>
      </c>
      <c r="E799" s="502">
        <v>10584.78</v>
      </c>
      <c r="F799" s="502">
        <f>D799+E799</f>
        <v>11316.900000000001</v>
      </c>
      <c r="G799" s="376">
        <f>F799/C799</f>
        <v>1.0069111532967046</v>
      </c>
      <c r="K799" s="10">
        <v>7029.28</v>
      </c>
      <c r="L799" s="10">
        <v>3555.5000000000005</v>
      </c>
      <c r="M799" s="10">
        <f t="shared" si="58"/>
        <v>10584.78</v>
      </c>
    </row>
    <row r="800" spans="1:7" ht="13.5" customHeight="1">
      <c r="A800" s="466"/>
      <c r="B800" s="467"/>
      <c r="C800" s="468"/>
      <c r="D800" s="468"/>
      <c r="E800" s="469"/>
      <c r="F800" s="470"/>
      <c r="G800" s="389"/>
    </row>
    <row r="801" spans="1:7" ht="13.5" customHeight="1">
      <c r="A801" s="429" t="s">
        <v>75</v>
      </c>
      <c r="B801" s="523"/>
      <c r="C801" s="523"/>
      <c r="D801" s="523"/>
      <c r="E801" s="524"/>
      <c r="F801" s="524"/>
      <c r="G801" s="524"/>
    </row>
    <row r="802" spans="1:7" ht="13.5" customHeight="1">
      <c r="A802" s="429" t="s">
        <v>181</v>
      </c>
      <c r="B802" s="523"/>
      <c r="C802" s="523"/>
      <c r="D802" s="523"/>
      <c r="E802" s="524"/>
      <c r="F802" s="524"/>
      <c r="G802" s="524"/>
    </row>
    <row r="803" spans="1:7" ht="72">
      <c r="A803" s="371" t="s">
        <v>37</v>
      </c>
      <c r="B803" s="371" t="s">
        <v>38</v>
      </c>
      <c r="C803" s="371" t="s">
        <v>187</v>
      </c>
      <c r="D803" s="371" t="s">
        <v>76</v>
      </c>
      <c r="E803" s="371" t="s">
        <v>77</v>
      </c>
      <c r="F803" s="371" t="s">
        <v>78</v>
      </c>
      <c r="G803" s="526"/>
    </row>
    <row r="804" spans="1:7" ht="18.75">
      <c r="A804" s="527">
        <v>1</v>
      </c>
      <c r="B804" s="527">
        <v>2</v>
      </c>
      <c r="C804" s="527">
        <v>3</v>
      </c>
      <c r="D804" s="527">
        <v>4</v>
      </c>
      <c r="E804" s="527">
        <v>5</v>
      </c>
      <c r="F804" s="527">
        <v>6</v>
      </c>
      <c r="G804" s="526"/>
    </row>
    <row r="805" spans="1:12" ht="12.75" customHeight="1">
      <c r="A805" s="404">
        <v>1</v>
      </c>
      <c r="B805" s="392" t="s">
        <v>197</v>
      </c>
      <c r="C805" s="439">
        <v>329.28</v>
      </c>
      <c r="D805" s="439">
        <v>331.58</v>
      </c>
      <c r="E805" s="439">
        <v>315.6</v>
      </c>
      <c r="F805" s="491">
        <f>E805/C805</f>
        <v>0.958454810495627</v>
      </c>
      <c r="G805" s="380"/>
      <c r="J805" s="315">
        <v>115.8</v>
      </c>
      <c r="K805" s="10">
        <v>199.8</v>
      </c>
      <c r="L805" s="10">
        <f>SUM(J805:K805)</f>
        <v>315.6</v>
      </c>
    </row>
    <row r="806" spans="1:12" ht="12.75" customHeight="1">
      <c r="A806" s="404">
        <v>2</v>
      </c>
      <c r="B806" s="392" t="s">
        <v>198</v>
      </c>
      <c r="C806" s="439">
        <v>564.9839999999999</v>
      </c>
      <c r="D806" s="439">
        <v>568.5</v>
      </c>
      <c r="E806" s="439">
        <v>550.62</v>
      </c>
      <c r="F806" s="491">
        <f aca="true" t="shared" si="61" ref="F806:F832">E806/C806</f>
        <v>0.9745762711864409</v>
      </c>
      <c r="G806" s="380"/>
      <c r="J806" s="315">
        <v>203.04</v>
      </c>
      <c r="K806" s="10">
        <v>347.58</v>
      </c>
      <c r="L806" s="10">
        <f aca="true" t="shared" si="62" ref="L806:L832">SUM(J806:K806)</f>
        <v>550.62</v>
      </c>
    </row>
    <row r="807" spans="1:12" ht="12.75" customHeight="1">
      <c r="A807" s="404">
        <v>3</v>
      </c>
      <c r="B807" s="392" t="s">
        <v>199</v>
      </c>
      <c r="C807" s="439">
        <v>466.32000000000005</v>
      </c>
      <c r="D807" s="439">
        <v>469.7</v>
      </c>
      <c r="E807" s="439">
        <v>439.2</v>
      </c>
      <c r="F807" s="491">
        <f t="shared" si="61"/>
        <v>0.9418425115800307</v>
      </c>
      <c r="G807" s="380"/>
      <c r="J807" s="315">
        <v>141.36</v>
      </c>
      <c r="K807" s="10">
        <v>297.84</v>
      </c>
      <c r="L807" s="10">
        <f t="shared" si="62"/>
        <v>439.2</v>
      </c>
    </row>
    <row r="808" spans="1:12" ht="12.75" customHeight="1">
      <c r="A808" s="404">
        <v>4</v>
      </c>
      <c r="B808" s="392" t="s">
        <v>200</v>
      </c>
      <c r="C808" s="439">
        <v>516.24</v>
      </c>
      <c r="D808" s="439">
        <v>520.06</v>
      </c>
      <c r="E808" s="439">
        <v>490.68000000000006</v>
      </c>
      <c r="F808" s="491">
        <f t="shared" si="61"/>
        <v>0.9504881450488146</v>
      </c>
      <c r="G808" s="380"/>
      <c r="J808" s="315">
        <v>151.08</v>
      </c>
      <c r="K808" s="10">
        <v>339.6</v>
      </c>
      <c r="L808" s="10">
        <f t="shared" si="62"/>
        <v>490.68000000000006</v>
      </c>
    </row>
    <row r="809" spans="1:12" ht="12.75" customHeight="1">
      <c r="A809" s="404">
        <v>5</v>
      </c>
      <c r="B809" s="392" t="s">
        <v>201</v>
      </c>
      <c r="C809" s="439">
        <v>372.81600000000003</v>
      </c>
      <c r="D809" s="439">
        <v>374.20000000000005</v>
      </c>
      <c r="E809" s="439">
        <v>332.15999999999997</v>
      </c>
      <c r="F809" s="491">
        <f t="shared" si="61"/>
        <v>0.8909488863138919</v>
      </c>
      <c r="G809" s="380"/>
      <c r="J809" s="315">
        <v>127.32</v>
      </c>
      <c r="K809" s="10">
        <v>204.84</v>
      </c>
      <c r="L809" s="10">
        <f t="shared" si="62"/>
        <v>332.15999999999997</v>
      </c>
    </row>
    <row r="810" spans="1:12" ht="12.75" customHeight="1">
      <c r="A810" s="404">
        <v>6</v>
      </c>
      <c r="B810" s="392" t="s">
        <v>202</v>
      </c>
      <c r="C810" s="439">
        <v>157.07999999999998</v>
      </c>
      <c r="D810" s="439">
        <v>158.27999999999997</v>
      </c>
      <c r="E810" s="439">
        <v>151.68</v>
      </c>
      <c r="F810" s="491">
        <f t="shared" si="61"/>
        <v>0.9656226126814363</v>
      </c>
      <c r="G810" s="380"/>
      <c r="J810" s="315">
        <v>37.68</v>
      </c>
      <c r="K810" s="10">
        <v>114</v>
      </c>
      <c r="L810" s="10">
        <f t="shared" si="62"/>
        <v>151.68</v>
      </c>
    </row>
    <row r="811" spans="1:12" ht="12.75" customHeight="1">
      <c r="A811" s="404">
        <v>7</v>
      </c>
      <c r="B811" s="392" t="s">
        <v>203</v>
      </c>
      <c r="C811" s="439">
        <v>793.68</v>
      </c>
      <c r="D811" s="439">
        <v>799.26</v>
      </c>
      <c r="E811" s="439">
        <v>743.52</v>
      </c>
      <c r="F811" s="491">
        <f t="shared" si="61"/>
        <v>0.9368007257332931</v>
      </c>
      <c r="G811" s="380"/>
      <c r="J811" s="315">
        <v>262.92</v>
      </c>
      <c r="K811" s="10">
        <v>480.6</v>
      </c>
      <c r="L811" s="10">
        <f t="shared" si="62"/>
        <v>743.52</v>
      </c>
    </row>
    <row r="812" spans="1:12" ht="12.75" customHeight="1">
      <c r="A812" s="404">
        <v>8</v>
      </c>
      <c r="B812" s="392" t="s">
        <v>204</v>
      </c>
      <c r="C812" s="439">
        <v>167.76</v>
      </c>
      <c r="D812" s="439">
        <v>169.06000000000003</v>
      </c>
      <c r="E812" s="439">
        <v>155.4</v>
      </c>
      <c r="F812" s="491">
        <f t="shared" si="61"/>
        <v>0.9263233190271818</v>
      </c>
      <c r="G812" s="380"/>
      <c r="J812" s="315">
        <v>40.2</v>
      </c>
      <c r="K812" s="10">
        <v>115.2</v>
      </c>
      <c r="L812" s="10">
        <f t="shared" si="62"/>
        <v>155.4</v>
      </c>
    </row>
    <row r="813" spans="1:12" ht="12.75" customHeight="1">
      <c r="A813" s="404">
        <v>9</v>
      </c>
      <c r="B813" s="392" t="s">
        <v>205</v>
      </c>
      <c r="C813" s="439">
        <v>336.96000000000004</v>
      </c>
      <c r="D813" s="439">
        <v>339.26</v>
      </c>
      <c r="E813" s="439">
        <v>322.08000000000004</v>
      </c>
      <c r="F813" s="491">
        <f t="shared" si="61"/>
        <v>0.9558404558404558</v>
      </c>
      <c r="G813" s="380"/>
      <c r="J813" s="315">
        <v>110.28</v>
      </c>
      <c r="K813" s="10">
        <v>211.8</v>
      </c>
      <c r="L813" s="10">
        <f t="shared" si="62"/>
        <v>322.08000000000004</v>
      </c>
    </row>
    <row r="814" spans="1:12" ht="12.75" customHeight="1">
      <c r="A814" s="404">
        <v>10</v>
      </c>
      <c r="B814" s="392" t="s">
        <v>206</v>
      </c>
      <c r="C814" s="439">
        <v>307.2</v>
      </c>
      <c r="D814" s="439">
        <v>309.28</v>
      </c>
      <c r="E814" s="439">
        <v>275.88</v>
      </c>
      <c r="F814" s="491">
        <f t="shared" si="61"/>
        <v>0.898046875</v>
      </c>
      <c r="G814" s="380"/>
      <c r="J814" s="315">
        <v>118.32</v>
      </c>
      <c r="K814" s="10">
        <v>157.56</v>
      </c>
      <c r="L814" s="10">
        <f t="shared" si="62"/>
        <v>275.88</v>
      </c>
    </row>
    <row r="815" spans="1:12" ht="12.75" customHeight="1">
      <c r="A815" s="404">
        <v>11</v>
      </c>
      <c r="B815" s="392" t="s">
        <v>207</v>
      </c>
      <c r="C815" s="439">
        <v>336.72</v>
      </c>
      <c r="D815" s="439">
        <v>339.12</v>
      </c>
      <c r="E815" s="439">
        <v>310.8</v>
      </c>
      <c r="F815" s="491">
        <f t="shared" si="61"/>
        <v>0.9230220955096222</v>
      </c>
      <c r="G815" s="380"/>
      <c r="J815" s="315">
        <v>108.96</v>
      </c>
      <c r="K815" s="10">
        <v>201.84</v>
      </c>
      <c r="L815" s="10">
        <f t="shared" si="62"/>
        <v>310.8</v>
      </c>
    </row>
    <row r="816" spans="1:12" ht="12.75" customHeight="1">
      <c r="A816" s="404">
        <v>12</v>
      </c>
      <c r="B816" s="392" t="s">
        <v>208</v>
      </c>
      <c r="C816" s="439">
        <v>645</v>
      </c>
      <c r="D816" s="439">
        <v>649.5</v>
      </c>
      <c r="E816" s="439">
        <v>595.92</v>
      </c>
      <c r="F816" s="491">
        <f t="shared" si="61"/>
        <v>0.923906976744186</v>
      </c>
      <c r="G816" s="380"/>
      <c r="J816" s="315">
        <v>208.92</v>
      </c>
      <c r="K816" s="10">
        <v>387</v>
      </c>
      <c r="L816" s="10">
        <f t="shared" si="62"/>
        <v>595.92</v>
      </c>
    </row>
    <row r="817" spans="1:12" ht="12.75" customHeight="1">
      <c r="A817" s="404">
        <v>13</v>
      </c>
      <c r="B817" s="392" t="s">
        <v>209</v>
      </c>
      <c r="C817" s="439">
        <v>474.6</v>
      </c>
      <c r="D817" s="439">
        <v>478.14</v>
      </c>
      <c r="E817" s="439">
        <v>444.72</v>
      </c>
      <c r="F817" s="491">
        <f t="shared" si="61"/>
        <v>0.9370417193426043</v>
      </c>
      <c r="G817" s="380"/>
      <c r="J817" s="315">
        <v>126.24</v>
      </c>
      <c r="K817" s="10">
        <v>318.48</v>
      </c>
      <c r="L817" s="10">
        <f t="shared" si="62"/>
        <v>444.72</v>
      </c>
    </row>
    <row r="818" spans="1:12" ht="12.75" customHeight="1">
      <c r="A818" s="404">
        <v>14</v>
      </c>
      <c r="B818" s="392" t="s">
        <v>210</v>
      </c>
      <c r="C818" s="439">
        <v>460.44</v>
      </c>
      <c r="D818" s="439">
        <v>432.71999999999997</v>
      </c>
      <c r="E818" s="439">
        <v>435.6</v>
      </c>
      <c r="F818" s="491">
        <f t="shared" si="61"/>
        <v>0.946051602814699</v>
      </c>
      <c r="G818" s="380"/>
      <c r="J818" s="315">
        <v>146.04</v>
      </c>
      <c r="K818" s="10">
        <v>289.56</v>
      </c>
      <c r="L818" s="10">
        <f t="shared" si="62"/>
        <v>435.6</v>
      </c>
    </row>
    <row r="819" spans="1:12" ht="12.75" customHeight="1">
      <c r="A819" s="404">
        <v>15</v>
      </c>
      <c r="B819" s="392" t="s">
        <v>211</v>
      </c>
      <c r="C819" s="439">
        <v>424.08000000000004</v>
      </c>
      <c r="D819" s="439">
        <v>427.06</v>
      </c>
      <c r="E819" s="439">
        <v>389.52</v>
      </c>
      <c r="F819" s="491">
        <f t="shared" si="61"/>
        <v>0.9185059422750423</v>
      </c>
      <c r="G819" s="380"/>
      <c r="J819" s="315">
        <v>145.56</v>
      </c>
      <c r="K819" s="10">
        <v>243.96</v>
      </c>
      <c r="L819" s="10">
        <f t="shared" si="62"/>
        <v>389.52</v>
      </c>
    </row>
    <row r="820" spans="1:12" ht="12.75" customHeight="1">
      <c r="A820" s="404">
        <v>16</v>
      </c>
      <c r="B820" s="392" t="s">
        <v>212</v>
      </c>
      <c r="C820" s="439">
        <v>396.36</v>
      </c>
      <c r="D820" s="439">
        <v>403.12</v>
      </c>
      <c r="E820" s="439">
        <v>396.72</v>
      </c>
      <c r="F820" s="491">
        <f t="shared" si="61"/>
        <v>1.0009082652134424</v>
      </c>
      <c r="G820" s="380"/>
      <c r="J820" s="315">
        <v>139.68</v>
      </c>
      <c r="K820" s="10">
        <v>257.04</v>
      </c>
      <c r="L820" s="10">
        <f t="shared" si="62"/>
        <v>396.72</v>
      </c>
    </row>
    <row r="821" spans="1:12" ht="12.75" customHeight="1">
      <c r="A821" s="404">
        <v>17</v>
      </c>
      <c r="B821" s="392" t="s">
        <v>213</v>
      </c>
      <c r="C821" s="439">
        <v>517.0799999999999</v>
      </c>
      <c r="D821" s="439">
        <v>520.8199999999999</v>
      </c>
      <c r="E821" s="439">
        <v>510.96000000000004</v>
      </c>
      <c r="F821" s="491">
        <f t="shared" si="61"/>
        <v>0.9881643072638665</v>
      </c>
      <c r="G821" s="380"/>
      <c r="J821" s="315">
        <v>158.28</v>
      </c>
      <c r="K821" s="10">
        <v>352.68</v>
      </c>
      <c r="L821" s="10">
        <f t="shared" si="62"/>
        <v>510.96000000000004</v>
      </c>
    </row>
    <row r="822" spans="1:12" ht="12.75" customHeight="1">
      <c r="A822" s="404">
        <v>18</v>
      </c>
      <c r="B822" s="392" t="s">
        <v>214</v>
      </c>
      <c r="C822" s="439">
        <v>284.52</v>
      </c>
      <c r="D822" s="439">
        <v>286.54</v>
      </c>
      <c r="E822" s="439">
        <v>282</v>
      </c>
      <c r="F822" s="491">
        <f t="shared" si="61"/>
        <v>0.9911429776465627</v>
      </c>
      <c r="G822" s="380"/>
      <c r="J822" s="315">
        <v>97.08</v>
      </c>
      <c r="K822" s="10">
        <v>184.92</v>
      </c>
      <c r="L822" s="10">
        <f t="shared" si="62"/>
        <v>282</v>
      </c>
    </row>
    <row r="823" spans="1:12" ht="12.75" customHeight="1">
      <c r="A823" s="404">
        <v>19</v>
      </c>
      <c r="B823" s="392" t="s">
        <v>215</v>
      </c>
      <c r="C823" s="439">
        <v>472.8</v>
      </c>
      <c r="D823" s="439">
        <v>476.18</v>
      </c>
      <c r="E823" s="439">
        <v>445.56</v>
      </c>
      <c r="F823" s="491">
        <f t="shared" si="61"/>
        <v>0.9423857868020304</v>
      </c>
      <c r="G823" s="380"/>
      <c r="J823" s="315">
        <v>150.36</v>
      </c>
      <c r="K823" s="10">
        <v>295.2</v>
      </c>
      <c r="L823" s="10">
        <f t="shared" si="62"/>
        <v>445.56</v>
      </c>
    </row>
    <row r="824" spans="1:12" ht="12.75" customHeight="1">
      <c r="A824" s="404">
        <v>20</v>
      </c>
      <c r="B824" s="392" t="s">
        <v>216</v>
      </c>
      <c r="C824" s="439">
        <v>315.144</v>
      </c>
      <c r="D824" s="439">
        <v>324.02</v>
      </c>
      <c r="E824" s="439">
        <v>297.12</v>
      </c>
      <c r="F824" s="491">
        <f t="shared" si="61"/>
        <v>0.9428070977077145</v>
      </c>
      <c r="G824" s="380"/>
      <c r="H824" s="363" t="s">
        <v>12</v>
      </c>
      <c r="J824" s="315">
        <v>91.44</v>
      </c>
      <c r="K824" s="10">
        <v>205.68</v>
      </c>
      <c r="L824" s="10">
        <f t="shared" si="62"/>
        <v>297.12</v>
      </c>
    </row>
    <row r="825" spans="1:12" ht="12.75" customHeight="1">
      <c r="A825" s="404">
        <v>21</v>
      </c>
      <c r="B825" s="392" t="s">
        <v>217</v>
      </c>
      <c r="C825" s="439">
        <v>111.6</v>
      </c>
      <c r="D825" s="439">
        <v>112.46000000000001</v>
      </c>
      <c r="E825" s="439">
        <v>110.16</v>
      </c>
      <c r="F825" s="491">
        <f t="shared" si="61"/>
        <v>0.9870967741935484</v>
      </c>
      <c r="G825" s="380"/>
      <c r="H825" s="363" t="s">
        <v>12</v>
      </c>
      <c r="J825" s="315">
        <v>24</v>
      </c>
      <c r="K825" s="10">
        <v>86.16</v>
      </c>
      <c r="L825" s="10">
        <f t="shared" si="62"/>
        <v>110.16</v>
      </c>
    </row>
    <row r="826" spans="1:12" ht="12.75" customHeight="1">
      <c r="A826" s="404">
        <v>22</v>
      </c>
      <c r="B826" s="392" t="s">
        <v>218</v>
      </c>
      <c r="C826" s="439">
        <v>696.6</v>
      </c>
      <c r="D826" s="439">
        <v>701.52</v>
      </c>
      <c r="E826" s="439">
        <v>685.56</v>
      </c>
      <c r="F826" s="491">
        <f t="shared" si="61"/>
        <v>0.9841515934539189</v>
      </c>
      <c r="G826" s="380"/>
      <c r="J826" s="315">
        <v>234.48</v>
      </c>
      <c r="K826" s="10">
        <v>451.08</v>
      </c>
      <c r="L826" s="10">
        <f t="shared" si="62"/>
        <v>685.56</v>
      </c>
    </row>
    <row r="827" spans="1:12" ht="12.75" customHeight="1">
      <c r="A827" s="404">
        <v>23</v>
      </c>
      <c r="B827" s="392" t="s">
        <v>219</v>
      </c>
      <c r="C827" s="439">
        <v>448.68</v>
      </c>
      <c r="D827" s="439">
        <v>451.68</v>
      </c>
      <c r="E827" s="439">
        <v>396.36</v>
      </c>
      <c r="F827" s="491">
        <f t="shared" si="61"/>
        <v>0.8833912810912009</v>
      </c>
      <c r="G827" s="380"/>
      <c r="J827" s="315">
        <v>174.12</v>
      </c>
      <c r="K827" s="10">
        <v>222.24</v>
      </c>
      <c r="L827" s="10">
        <f t="shared" si="62"/>
        <v>396.36</v>
      </c>
    </row>
    <row r="828" spans="1:12" ht="12.75" customHeight="1">
      <c r="A828" s="404">
        <v>24</v>
      </c>
      <c r="B828" s="392" t="s">
        <v>220</v>
      </c>
      <c r="C828" s="439">
        <v>652.56</v>
      </c>
      <c r="D828" s="439">
        <v>673.0600000000001</v>
      </c>
      <c r="E828" s="439">
        <v>658.08</v>
      </c>
      <c r="F828" s="491">
        <f t="shared" si="61"/>
        <v>1.0084589922765723</v>
      </c>
      <c r="G828" s="380"/>
      <c r="J828" s="315">
        <v>234.6</v>
      </c>
      <c r="K828" s="10">
        <v>423.48</v>
      </c>
      <c r="L828" s="10">
        <f t="shared" si="62"/>
        <v>658.08</v>
      </c>
    </row>
    <row r="829" spans="1:12" ht="12.75" customHeight="1">
      <c r="A829" s="404">
        <v>25</v>
      </c>
      <c r="B829" s="392" t="s">
        <v>221</v>
      </c>
      <c r="C829" s="439">
        <v>149.04</v>
      </c>
      <c r="D829" s="439">
        <v>152.2</v>
      </c>
      <c r="E829" s="439">
        <v>151.08</v>
      </c>
      <c r="F829" s="491">
        <f t="shared" si="61"/>
        <v>1.0136876006441224</v>
      </c>
      <c r="G829" s="380"/>
      <c r="J829" s="315">
        <v>27.96</v>
      </c>
      <c r="K829" s="10">
        <v>123.12</v>
      </c>
      <c r="L829" s="10">
        <f t="shared" si="62"/>
        <v>151.08</v>
      </c>
    </row>
    <row r="830" spans="1:12" ht="12.75" customHeight="1">
      <c r="A830" s="404">
        <v>26</v>
      </c>
      <c r="B830" s="392" t="s">
        <v>222</v>
      </c>
      <c r="C830" s="439">
        <v>434.64</v>
      </c>
      <c r="D830" s="439">
        <v>439.74</v>
      </c>
      <c r="E830" s="439">
        <v>435.58</v>
      </c>
      <c r="F830" s="491">
        <f t="shared" si="61"/>
        <v>1.002162709368673</v>
      </c>
      <c r="G830" s="380"/>
      <c r="J830" s="315">
        <v>137.62</v>
      </c>
      <c r="K830" s="10">
        <v>297.96</v>
      </c>
      <c r="L830" s="10">
        <f t="shared" si="62"/>
        <v>435.58</v>
      </c>
    </row>
    <row r="831" spans="1:12" ht="12.75" customHeight="1">
      <c r="A831" s="404">
        <v>27</v>
      </c>
      <c r="B831" s="392" t="s">
        <v>223</v>
      </c>
      <c r="C831" s="439">
        <v>407.03999999999996</v>
      </c>
      <c r="D831" s="439">
        <v>409.84</v>
      </c>
      <c r="E831" s="439">
        <v>396.36</v>
      </c>
      <c r="F831" s="491">
        <f t="shared" si="61"/>
        <v>0.9737617924528303</v>
      </c>
      <c r="G831" s="380"/>
      <c r="J831" s="315">
        <v>129.24</v>
      </c>
      <c r="K831" s="10">
        <v>267.12</v>
      </c>
      <c r="L831" s="10">
        <f t="shared" si="62"/>
        <v>396.36</v>
      </c>
    </row>
    <row r="832" spans="1:12" ht="14.25" customHeight="1">
      <c r="A832" s="404"/>
      <c r="B832" s="406" t="s">
        <v>27</v>
      </c>
      <c r="C832" s="502">
        <v>11239.224</v>
      </c>
      <c r="D832" s="502">
        <v>11316.900000000001</v>
      </c>
      <c r="E832" s="502">
        <v>10718.920000000002</v>
      </c>
      <c r="F832" s="376">
        <f t="shared" si="61"/>
        <v>0.9537064124711815</v>
      </c>
      <c r="G832" s="380"/>
      <c r="H832" s="363" t="s">
        <v>12</v>
      </c>
      <c r="J832" s="315">
        <v>3642.58</v>
      </c>
      <c r="K832" s="10">
        <v>7076.340000000001</v>
      </c>
      <c r="L832" s="10">
        <f t="shared" si="62"/>
        <v>10718.920000000002</v>
      </c>
    </row>
    <row r="833" spans="1:7" ht="13.5" customHeight="1">
      <c r="A833" s="531"/>
      <c r="B833" s="532"/>
      <c r="C833" s="533"/>
      <c r="D833" s="534"/>
      <c r="E833" s="535"/>
      <c r="F833" s="534"/>
      <c r="G833" s="536"/>
    </row>
    <row r="834" spans="1:7" ht="13.5" customHeight="1">
      <c r="A834" s="429" t="s">
        <v>79</v>
      </c>
      <c r="B834" s="523"/>
      <c r="C834" s="523"/>
      <c r="D834" s="523"/>
      <c r="E834" s="524"/>
      <c r="F834" s="524"/>
      <c r="G834" s="524"/>
    </row>
    <row r="835" spans="1:7" ht="13.5" customHeight="1">
      <c r="A835" s="429" t="s">
        <v>181</v>
      </c>
      <c r="B835" s="523"/>
      <c r="C835" s="523"/>
      <c r="D835" s="523"/>
      <c r="E835" s="524"/>
      <c r="F835" s="524"/>
      <c r="G835" s="524"/>
    </row>
    <row r="836" spans="1:7" ht="49.5" customHeight="1">
      <c r="A836" s="371" t="s">
        <v>37</v>
      </c>
      <c r="B836" s="371" t="s">
        <v>38</v>
      </c>
      <c r="C836" s="371" t="s">
        <v>187</v>
      </c>
      <c r="D836" s="371" t="s">
        <v>76</v>
      </c>
      <c r="E836" s="371" t="s">
        <v>188</v>
      </c>
      <c r="F836" s="371" t="s">
        <v>189</v>
      </c>
      <c r="G836" s="537"/>
    </row>
    <row r="837" spans="1:7" ht="14.25" customHeight="1">
      <c r="A837" s="527">
        <v>1</v>
      </c>
      <c r="B837" s="527">
        <v>2</v>
      </c>
      <c r="C837" s="527">
        <v>3</v>
      </c>
      <c r="D837" s="527">
        <v>4</v>
      </c>
      <c r="E837" s="527">
        <v>5</v>
      </c>
      <c r="F837" s="527">
        <v>6</v>
      </c>
      <c r="G837" s="537"/>
    </row>
    <row r="838" spans="1:13" ht="12.75" customHeight="1">
      <c r="A838" s="404">
        <v>1</v>
      </c>
      <c r="B838" s="392" t="s">
        <v>197</v>
      </c>
      <c r="C838" s="477">
        <v>329.28</v>
      </c>
      <c r="D838" s="477">
        <v>331.58</v>
      </c>
      <c r="E838" s="477">
        <v>15.980000000000004</v>
      </c>
      <c r="F838" s="474">
        <f>E838/C838</f>
        <v>0.0485301263362488</v>
      </c>
      <c r="G838" s="380"/>
      <c r="J838" s="315">
        <v>12.620000000000005</v>
      </c>
      <c r="K838" s="10">
        <v>3.3599999999999994</v>
      </c>
      <c r="M838" s="10">
        <f>SUM(J838:L838)</f>
        <v>15.980000000000004</v>
      </c>
    </row>
    <row r="839" spans="1:13" ht="12.75" customHeight="1">
      <c r="A839" s="404">
        <v>2</v>
      </c>
      <c r="B839" s="392" t="s">
        <v>198</v>
      </c>
      <c r="C839" s="477">
        <v>564.9839999999999</v>
      </c>
      <c r="D839" s="477">
        <v>568.5</v>
      </c>
      <c r="E839" s="477">
        <v>17.879999999999995</v>
      </c>
      <c r="F839" s="474">
        <f aca="true" t="shared" si="63" ref="F839:F864">E839/C839</f>
        <v>0.03164691389490675</v>
      </c>
      <c r="G839" s="380"/>
      <c r="J839" s="315">
        <v>7.5</v>
      </c>
      <c r="K839" s="10">
        <v>10.379999999999995</v>
      </c>
      <c r="M839" s="10">
        <f aca="true" t="shared" si="64" ref="M839:M864">SUM(J839:L839)</f>
        <v>17.879999999999995</v>
      </c>
    </row>
    <row r="840" spans="1:13" ht="12.75" customHeight="1">
      <c r="A840" s="404">
        <v>3</v>
      </c>
      <c r="B840" s="392" t="s">
        <v>199</v>
      </c>
      <c r="C840" s="477">
        <v>466.32000000000005</v>
      </c>
      <c r="D840" s="477">
        <v>469.7</v>
      </c>
      <c r="E840" s="477">
        <v>30.500000000000057</v>
      </c>
      <c r="F840" s="474">
        <f t="shared" si="63"/>
        <v>0.06540572997083559</v>
      </c>
      <c r="G840" s="380"/>
      <c r="J840" s="315">
        <v>26.500000000000057</v>
      </c>
      <c r="K840" s="10">
        <v>4</v>
      </c>
      <c r="M840" s="10">
        <f t="shared" si="64"/>
        <v>30.500000000000057</v>
      </c>
    </row>
    <row r="841" spans="1:13" ht="12.75" customHeight="1">
      <c r="A841" s="404">
        <v>4</v>
      </c>
      <c r="B841" s="392" t="s">
        <v>200</v>
      </c>
      <c r="C841" s="477">
        <v>516.24</v>
      </c>
      <c r="D841" s="477">
        <v>520.06</v>
      </c>
      <c r="E841" s="477">
        <v>29.379999999999967</v>
      </c>
      <c r="F841" s="474">
        <f t="shared" si="63"/>
        <v>0.05691151402448467</v>
      </c>
      <c r="G841" s="380"/>
      <c r="J841" s="315">
        <v>25.079999999999984</v>
      </c>
      <c r="K841" s="10">
        <v>4.299999999999983</v>
      </c>
      <c r="M841" s="10">
        <f t="shared" si="64"/>
        <v>29.379999999999967</v>
      </c>
    </row>
    <row r="842" spans="1:13" ht="12.75" customHeight="1">
      <c r="A842" s="404">
        <v>5</v>
      </c>
      <c r="B842" s="392" t="s">
        <v>201</v>
      </c>
      <c r="C842" s="477">
        <v>372.81600000000003</v>
      </c>
      <c r="D842" s="477">
        <v>374.20000000000005</v>
      </c>
      <c r="E842" s="477">
        <v>42.03999999999999</v>
      </c>
      <c r="F842" s="474">
        <f t="shared" si="63"/>
        <v>0.11276340071241575</v>
      </c>
      <c r="G842" s="380"/>
      <c r="J842" s="315">
        <v>22.359999999999985</v>
      </c>
      <c r="K842" s="10">
        <v>19.680000000000007</v>
      </c>
      <c r="M842" s="10">
        <f t="shared" si="64"/>
        <v>42.03999999999999</v>
      </c>
    </row>
    <row r="843" spans="1:13" ht="12.75" customHeight="1">
      <c r="A843" s="404">
        <v>6</v>
      </c>
      <c r="B843" s="392" t="s">
        <v>202</v>
      </c>
      <c r="C843" s="477">
        <v>157.07999999999998</v>
      </c>
      <c r="D843" s="477">
        <v>158.27999999999997</v>
      </c>
      <c r="E843" s="477">
        <v>6.599999999999994</v>
      </c>
      <c r="F843" s="474">
        <f t="shared" si="63"/>
        <v>0.042016806722689044</v>
      </c>
      <c r="G843" s="380"/>
      <c r="J843" s="315">
        <v>5.519999999999996</v>
      </c>
      <c r="K843" s="10">
        <v>1.0799999999999983</v>
      </c>
      <c r="M843" s="10">
        <f t="shared" si="64"/>
        <v>6.599999999999994</v>
      </c>
    </row>
    <row r="844" spans="1:13" ht="12.75" customHeight="1">
      <c r="A844" s="404">
        <v>7</v>
      </c>
      <c r="B844" s="392" t="s">
        <v>203</v>
      </c>
      <c r="C844" s="477">
        <v>793.68</v>
      </c>
      <c r="D844" s="477">
        <v>799.26</v>
      </c>
      <c r="E844" s="477">
        <v>55.74000000000001</v>
      </c>
      <c r="F844" s="474">
        <f t="shared" si="63"/>
        <v>0.07022981554278804</v>
      </c>
      <c r="G844" s="380"/>
      <c r="J844" s="315">
        <v>48.25999999999999</v>
      </c>
      <c r="K844" s="10">
        <v>7.480000000000018</v>
      </c>
      <c r="M844" s="10">
        <f t="shared" si="64"/>
        <v>55.74000000000001</v>
      </c>
    </row>
    <row r="845" spans="1:13" ht="12.75" customHeight="1">
      <c r="A845" s="404">
        <v>8</v>
      </c>
      <c r="B845" s="392" t="s">
        <v>204</v>
      </c>
      <c r="C845" s="477">
        <v>167.76</v>
      </c>
      <c r="D845" s="477">
        <v>169.06000000000003</v>
      </c>
      <c r="E845" s="477">
        <v>13.66000000000001</v>
      </c>
      <c r="F845" s="474">
        <f t="shared" si="63"/>
        <v>0.08142584644730574</v>
      </c>
      <c r="G845" s="380"/>
      <c r="J845" s="315">
        <v>12.460000000000008</v>
      </c>
      <c r="K845" s="10">
        <v>1.2000000000000028</v>
      </c>
      <c r="M845" s="10">
        <f t="shared" si="64"/>
        <v>13.66000000000001</v>
      </c>
    </row>
    <row r="846" spans="1:13" ht="12.75" customHeight="1">
      <c r="A846" s="404">
        <v>9</v>
      </c>
      <c r="B846" s="392" t="s">
        <v>205</v>
      </c>
      <c r="C846" s="477">
        <v>336.96000000000004</v>
      </c>
      <c r="D846" s="477">
        <v>339.26</v>
      </c>
      <c r="E846" s="477">
        <v>17.17999999999998</v>
      </c>
      <c r="F846" s="474">
        <f t="shared" si="63"/>
        <v>0.05098528015194675</v>
      </c>
      <c r="G846" s="380"/>
      <c r="J846" s="315">
        <v>1.7199999999999704</v>
      </c>
      <c r="K846" s="10">
        <v>15.460000000000008</v>
      </c>
      <c r="M846" s="10">
        <f t="shared" si="64"/>
        <v>17.17999999999998</v>
      </c>
    </row>
    <row r="847" spans="1:13" ht="12.75" customHeight="1">
      <c r="A847" s="404">
        <v>10</v>
      </c>
      <c r="B847" s="392" t="s">
        <v>206</v>
      </c>
      <c r="C847" s="477">
        <v>307.2</v>
      </c>
      <c r="D847" s="477">
        <v>309.28</v>
      </c>
      <c r="E847" s="477">
        <v>33.400000000000006</v>
      </c>
      <c r="F847" s="474">
        <f t="shared" si="63"/>
        <v>0.10872395833333336</v>
      </c>
      <c r="G847" s="380"/>
      <c r="J847" s="315">
        <v>30.060000000000002</v>
      </c>
      <c r="K847" s="10">
        <v>3.3400000000000034</v>
      </c>
      <c r="M847" s="10">
        <f t="shared" si="64"/>
        <v>33.400000000000006</v>
      </c>
    </row>
    <row r="848" spans="1:13" ht="12.75" customHeight="1">
      <c r="A848" s="404">
        <v>11</v>
      </c>
      <c r="B848" s="392" t="s">
        <v>207</v>
      </c>
      <c r="C848" s="477">
        <v>336.72</v>
      </c>
      <c r="D848" s="477">
        <v>339.12</v>
      </c>
      <c r="E848" s="477">
        <v>28.31999999999998</v>
      </c>
      <c r="F848" s="474">
        <f t="shared" si="63"/>
        <v>0.08410548823948674</v>
      </c>
      <c r="G848" s="380"/>
      <c r="J848" s="315">
        <v>25.23999999999998</v>
      </c>
      <c r="K848" s="10">
        <v>3.0799999999999983</v>
      </c>
      <c r="M848" s="10">
        <f t="shared" si="64"/>
        <v>28.31999999999998</v>
      </c>
    </row>
    <row r="849" spans="1:13" ht="12.75" customHeight="1">
      <c r="A849" s="404">
        <v>12</v>
      </c>
      <c r="B849" s="392" t="s">
        <v>208</v>
      </c>
      <c r="C849" s="477">
        <v>645</v>
      </c>
      <c r="D849" s="477">
        <v>649.5</v>
      </c>
      <c r="E849" s="477">
        <v>53.58000000000004</v>
      </c>
      <c r="F849" s="474">
        <f t="shared" si="63"/>
        <v>0.08306976744186052</v>
      </c>
      <c r="G849" s="380"/>
      <c r="J849" s="315">
        <v>35.30000000000001</v>
      </c>
      <c r="K849" s="10">
        <v>18.28000000000003</v>
      </c>
      <c r="M849" s="10">
        <f t="shared" si="64"/>
        <v>53.58000000000004</v>
      </c>
    </row>
    <row r="850" spans="1:13" ht="12.75" customHeight="1">
      <c r="A850" s="404">
        <v>13</v>
      </c>
      <c r="B850" s="392" t="s">
        <v>209</v>
      </c>
      <c r="C850" s="477">
        <v>474.6</v>
      </c>
      <c r="D850" s="477">
        <v>478.14</v>
      </c>
      <c r="E850" s="477">
        <v>33.42</v>
      </c>
      <c r="F850" s="474">
        <f t="shared" si="63"/>
        <v>0.07041719342604298</v>
      </c>
      <c r="G850" s="380"/>
      <c r="J850" s="315">
        <v>26.319999999999993</v>
      </c>
      <c r="K850" s="10">
        <v>7.1000000000000085</v>
      </c>
      <c r="M850" s="10">
        <f t="shared" si="64"/>
        <v>33.42</v>
      </c>
    </row>
    <row r="851" spans="1:13" ht="12.75" customHeight="1">
      <c r="A851" s="404">
        <v>14</v>
      </c>
      <c r="B851" s="392" t="s">
        <v>210</v>
      </c>
      <c r="C851" s="477">
        <v>460.44</v>
      </c>
      <c r="D851" s="477">
        <v>432.71999999999997</v>
      </c>
      <c r="E851" s="477">
        <v>-2.880000000000024</v>
      </c>
      <c r="F851" s="474">
        <f t="shared" si="63"/>
        <v>-0.00625488663017988</v>
      </c>
      <c r="G851" s="380"/>
      <c r="J851" s="315">
        <v>-7.020000000000039</v>
      </c>
      <c r="K851" s="10">
        <v>4.140000000000015</v>
      </c>
      <c r="M851" s="10">
        <f t="shared" si="64"/>
        <v>-2.880000000000024</v>
      </c>
    </row>
    <row r="852" spans="1:13" ht="12.75" customHeight="1">
      <c r="A852" s="404">
        <v>15</v>
      </c>
      <c r="B852" s="392" t="s">
        <v>211</v>
      </c>
      <c r="C852" s="477">
        <v>424.08000000000004</v>
      </c>
      <c r="D852" s="477">
        <v>427.06</v>
      </c>
      <c r="E852" s="477">
        <v>37.539999999999964</v>
      </c>
      <c r="F852" s="474">
        <f t="shared" si="63"/>
        <v>0.08852103376721364</v>
      </c>
      <c r="G852" s="380"/>
      <c r="J852" s="315">
        <v>33.37999999999997</v>
      </c>
      <c r="K852" s="10">
        <v>4.159999999999997</v>
      </c>
      <c r="M852" s="10">
        <f t="shared" si="64"/>
        <v>37.539999999999964</v>
      </c>
    </row>
    <row r="853" spans="1:13" ht="12.75" customHeight="1">
      <c r="A853" s="404">
        <v>16</v>
      </c>
      <c r="B853" s="392" t="s">
        <v>212</v>
      </c>
      <c r="C853" s="477">
        <v>396.36</v>
      </c>
      <c r="D853" s="477">
        <v>403.12</v>
      </c>
      <c r="E853" s="477">
        <v>6.399999999999977</v>
      </c>
      <c r="F853" s="474">
        <f t="shared" si="63"/>
        <v>0.0161469371278635</v>
      </c>
      <c r="G853" s="380"/>
      <c r="J853" s="315">
        <v>2.3799999999999955</v>
      </c>
      <c r="K853" s="10">
        <v>4.019999999999982</v>
      </c>
      <c r="M853" s="10">
        <f t="shared" si="64"/>
        <v>6.399999999999977</v>
      </c>
    </row>
    <row r="854" spans="1:13" ht="12.75" customHeight="1">
      <c r="A854" s="404">
        <v>17</v>
      </c>
      <c r="B854" s="392" t="s">
        <v>213</v>
      </c>
      <c r="C854" s="477">
        <v>517.0799999999999</v>
      </c>
      <c r="D854" s="477">
        <v>520.8199999999999</v>
      </c>
      <c r="E854" s="477">
        <v>9.859999999999985</v>
      </c>
      <c r="F854" s="474">
        <f t="shared" si="63"/>
        <v>0.019068616074882003</v>
      </c>
      <c r="G854" s="380"/>
      <c r="J854" s="315">
        <v>5.439999999999998</v>
      </c>
      <c r="K854" s="10">
        <v>4.4199999999999875</v>
      </c>
      <c r="M854" s="10">
        <f t="shared" si="64"/>
        <v>9.859999999999985</v>
      </c>
    </row>
    <row r="855" spans="1:13" ht="12.75" customHeight="1">
      <c r="A855" s="404">
        <v>18</v>
      </c>
      <c r="B855" s="392" t="s">
        <v>214</v>
      </c>
      <c r="C855" s="477">
        <v>284.52</v>
      </c>
      <c r="D855" s="477">
        <v>286.54</v>
      </c>
      <c r="E855" s="477">
        <v>4.5400000000000205</v>
      </c>
      <c r="F855" s="474">
        <f t="shared" si="63"/>
        <v>0.015956699001827713</v>
      </c>
      <c r="G855" s="380"/>
      <c r="J855" s="315">
        <v>1.7200000000000273</v>
      </c>
      <c r="K855" s="10">
        <v>2.819999999999993</v>
      </c>
      <c r="M855" s="10">
        <f t="shared" si="64"/>
        <v>4.5400000000000205</v>
      </c>
    </row>
    <row r="856" spans="1:13" ht="12.75" customHeight="1">
      <c r="A856" s="404">
        <v>19</v>
      </c>
      <c r="B856" s="392" t="s">
        <v>215</v>
      </c>
      <c r="C856" s="477">
        <v>472.8</v>
      </c>
      <c r="D856" s="477">
        <v>476.18</v>
      </c>
      <c r="E856" s="477">
        <v>30.620000000000033</v>
      </c>
      <c r="F856" s="474">
        <f t="shared" si="63"/>
        <v>0.06476311336717434</v>
      </c>
      <c r="G856" s="380"/>
      <c r="J856" s="315">
        <v>26.340000000000032</v>
      </c>
      <c r="K856" s="10">
        <v>4.280000000000001</v>
      </c>
      <c r="M856" s="10">
        <f t="shared" si="64"/>
        <v>30.620000000000033</v>
      </c>
    </row>
    <row r="857" spans="1:13" ht="12.75" customHeight="1">
      <c r="A857" s="404">
        <v>20</v>
      </c>
      <c r="B857" s="392" t="s">
        <v>216</v>
      </c>
      <c r="C857" s="477">
        <v>315.144</v>
      </c>
      <c r="D857" s="477">
        <v>324.02</v>
      </c>
      <c r="E857" s="477">
        <v>26.900000000000006</v>
      </c>
      <c r="F857" s="474">
        <f t="shared" si="63"/>
        <v>0.08535780468611176</v>
      </c>
      <c r="G857" s="380"/>
      <c r="J857" s="315">
        <v>18.039999999999992</v>
      </c>
      <c r="K857" s="10">
        <v>8.860000000000014</v>
      </c>
      <c r="M857" s="10">
        <f t="shared" si="64"/>
        <v>26.900000000000006</v>
      </c>
    </row>
    <row r="858" spans="1:13" ht="12.75" customHeight="1">
      <c r="A858" s="404">
        <v>21</v>
      </c>
      <c r="B858" s="392" t="s">
        <v>217</v>
      </c>
      <c r="C858" s="477">
        <v>111.6</v>
      </c>
      <c r="D858" s="477">
        <v>112.46000000000001</v>
      </c>
      <c r="E858" s="477">
        <v>2.300000000000015</v>
      </c>
      <c r="F858" s="474">
        <f t="shared" si="63"/>
        <v>0.020609318996415906</v>
      </c>
      <c r="G858" s="380"/>
      <c r="J858" s="315">
        <v>1.6400000000000148</v>
      </c>
      <c r="K858" s="10">
        <v>0.6600000000000001</v>
      </c>
      <c r="M858" s="10">
        <f t="shared" si="64"/>
        <v>2.300000000000015</v>
      </c>
    </row>
    <row r="859" spans="1:13" ht="12.75" customHeight="1">
      <c r="A859" s="404">
        <v>22</v>
      </c>
      <c r="B859" s="392" t="s">
        <v>218</v>
      </c>
      <c r="C859" s="477">
        <v>696.6</v>
      </c>
      <c r="D859" s="477">
        <v>701.52</v>
      </c>
      <c r="E859" s="477">
        <v>15.960000000000065</v>
      </c>
      <c r="F859" s="474">
        <f t="shared" si="63"/>
        <v>0.02291128337639975</v>
      </c>
      <c r="G859" s="380"/>
      <c r="H859" s="363" t="s">
        <v>12</v>
      </c>
      <c r="J859" s="315">
        <v>9.260000000000048</v>
      </c>
      <c r="K859" s="10">
        <v>6.700000000000017</v>
      </c>
      <c r="M859" s="10">
        <f t="shared" si="64"/>
        <v>15.960000000000065</v>
      </c>
    </row>
    <row r="860" spans="1:13" ht="12.75" customHeight="1">
      <c r="A860" s="404">
        <v>23</v>
      </c>
      <c r="B860" s="392" t="s">
        <v>219</v>
      </c>
      <c r="C860" s="477">
        <v>448.68</v>
      </c>
      <c r="D860" s="477">
        <v>451.68</v>
      </c>
      <c r="E860" s="477">
        <v>55.31999999999999</v>
      </c>
      <c r="F860" s="474">
        <f t="shared" si="63"/>
        <v>0.12329499866274403</v>
      </c>
      <c r="G860" s="380"/>
      <c r="J860" s="315">
        <v>50.379999999999995</v>
      </c>
      <c r="K860" s="10">
        <v>4.939999999999998</v>
      </c>
      <c r="M860" s="10">
        <f t="shared" si="64"/>
        <v>55.31999999999999</v>
      </c>
    </row>
    <row r="861" spans="1:13" ht="12.75" customHeight="1">
      <c r="A861" s="404">
        <v>24</v>
      </c>
      <c r="B861" s="392" t="s">
        <v>220</v>
      </c>
      <c r="C861" s="477">
        <v>652.56</v>
      </c>
      <c r="D861" s="477">
        <v>673.0600000000001</v>
      </c>
      <c r="E861" s="477">
        <v>14.979999999999961</v>
      </c>
      <c r="F861" s="474">
        <f t="shared" si="63"/>
        <v>0.022955743533161644</v>
      </c>
      <c r="G861" s="380"/>
      <c r="J861" s="315">
        <v>8.299999999999955</v>
      </c>
      <c r="K861" s="10">
        <v>6.680000000000007</v>
      </c>
      <c r="M861" s="10">
        <f t="shared" si="64"/>
        <v>14.979999999999961</v>
      </c>
    </row>
    <row r="862" spans="1:13" ht="12.75" customHeight="1">
      <c r="A862" s="404">
        <v>25</v>
      </c>
      <c r="B862" s="392" t="s">
        <v>221</v>
      </c>
      <c r="C862" s="477">
        <v>149.04</v>
      </c>
      <c r="D862" s="477">
        <v>152.2</v>
      </c>
      <c r="E862" s="477">
        <v>1.1199999999999868</v>
      </c>
      <c r="F862" s="474">
        <f t="shared" si="63"/>
        <v>0.007514761137949456</v>
      </c>
      <c r="G862" s="380"/>
      <c r="J862" s="315">
        <v>0.3399999999999892</v>
      </c>
      <c r="K862" s="10">
        <v>0.7799999999999976</v>
      </c>
      <c r="M862" s="10">
        <f t="shared" si="64"/>
        <v>1.1199999999999868</v>
      </c>
    </row>
    <row r="863" spans="1:13" ht="12.75" customHeight="1">
      <c r="A863" s="404">
        <v>26</v>
      </c>
      <c r="B863" s="392" t="s">
        <v>222</v>
      </c>
      <c r="C863" s="477">
        <v>434.64</v>
      </c>
      <c r="D863" s="477">
        <v>439.74</v>
      </c>
      <c r="E863" s="477">
        <v>4.160000000000025</v>
      </c>
      <c r="F863" s="474">
        <f t="shared" si="63"/>
        <v>0.009571139333701512</v>
      </c>
      <c r="G863" s="380"/>
      <c r="J863" s="315">
        <v>0.1400000000000432</v>
      </c>
      <c r="K863" s="10">
        <v>4.019999999999982</v>
      </c>
      <c r="M863" s="10">
        <f t="shared" si="64"/>
        <v>4.160000000000025</v>
      </c>
    </row>
    <row r="864" spans="1:13" ht="12.75" customHeight="1">
      <c r="A864" s="404">
        <v>27</v>
      </c>
      <c r="B864" s="392" t="s">
        <v>223</v>
      </c>
      <c r="C864" s="477">
        <v>407.03999999999996</v>
      </c>
      <c r="D864" s="477">
        <v>409.84</v>
      </c>
      <c r="E864" s="477">
        <v>13.479999999999961</v>
      </c>
      <c r="F864" s="474">
        <f t="shared" si="63"/>
        <v>0.03311713836477978</v>
      </c>
      <c r="G864" s="380"/>
      <c r="J864" s="315">
        <v>9.859999999999957</v>
      </c>
      <c r="K864" s="10">
        <v>3.6200000000000045</v>
      </c>
      <c r="M864" s="10">
        <f t="shared" si="64"/>
        <v>13.479999999999961</v>
      </c>
    </row>
    <row r="865" spans="1:13" ht="12.75" customHeight="1">
      <c r="A865" s="404"/>
      <c r="B865" s="406" t="s">
        <v>27</v>
      </c>
      <c r="C865" s="502">
        <v>11239.224</v>
      </c>
      <c r="D865" s="502">
        <v>11316.900000000001</v>
      </c>
      <c r="E865" s="502">
        <v>597.98</v>
      </c>
      <c r="F865" s="376">
        <f>E865/C865</f>
        <v>0.053204740825523185</v>
      </c>
      <c r="G865" s="380"/>
      <c r="J865" s="315">
        <v>439.14</v>
      </c>
      <c r="K865" s="10">
        <v>158.84000000000006</v>
      </c>
      <c r="M865" s="10">
        <f>SUM(J865:L865)</f>
        <v>597.98</v>
      </c>
    </row>
    <row r="866" spans="1:7" ht="12.75" customHeight="1">
      <c r="A866" s="402"/>
      <c r="B866" s="369"/>
      <c r="C866" s="482"/>
      <c r="D866" s="482"/>
      <c r="E866" s="482"/>
      <c r="F866" s="401"/>
      <c r="G866" s="380"/>
    </row>
    <row r="867" ht="24" customHeight="1">
      <c r="A867" s="429" t="s">
        <v>80</v>
      </c>
    </row>
    <row r="868" ht="9" customHeight="1"/>
    <row r="869" ht="18">
      <c r="A869" s="362" t="s">
        <v>81</v>
      </c>
    </row>
    <row r="870" spans="1:7" ht="57" customHeight="1">
      <c r="A870" s="391" t="s">
        <v>20</v>
      </c>
      <c r="B870" s="391"/>
      <c r="C870" s="436" t="s">
        <v>34</v>
      </c>
      <c r="D870" s="436" t="s">
        <v>35</v>
      </c>
      <c r="E870" s="436" t="s">
        <v>6</v>
      </c>
      <c r="F870" s="436" t="s">
        <v>28</v>
      </c>
      <c r="G870" s="411"/>
    </row>
    <row r="871" spans="1:7" ht="13.5" customHeight="1">
      <c r="A871" s="538">
        <v>1</v>
      </c>
      <c r="B871" s="538">
        <v>2</v>
      </c>
      <c r="C871" s="538">
        <v>3</v>
      </c>
      <c r="D871" s="538">
        <v>4</v>
      </c>
      <c r="E871" s="538" t="s">
        <v>36</v>
      </c>
      <c r="F871" s="538">
        <v>6</v>
      </c>
      <c r="G871" s="411"/>
    </row>
    <row r="872" spans="1:7" ht="27" customHeight="1">
      <c r="A872" s="423">
        <v>1</v>
      </c>
      <c r="B872" s="437" t="s">
        <v>147</v>
      </c>
      <c r="C872" s="490">
        <v>528.05</v>
      </c>
      <c r="D872" s="490">
        <v>528.05</v>
      </c>
      <c r="E872" s="439">
        <f>C872-D872</f>
        <v>0</v>
      </c>
      <c r="F872" s="491">
        <f>E872/C872</f>
        <v>0</v>
      </c>
      <c r="G872" s="539"/>
    </row>
    <row r="873" spans="1:7" ht="54">
      <c r="A873" s="423">
        <v>2</v>
      </c>
      <c r="B873" s="437" t="s">
        <v>186</v>
      </c>
      <c r="C873" s="490">
        <v>31.46</v>
      </c>
      <c r="D873" s="490">
        <v>31.46</v>
      </c>
      <c r="E873" s="439">
        <f>C873-D873</f>
        <v>0</v>
      </c>
      <c r="F873" s="491">
        <f>E873/C873</f>
        <v>0</v>
      </c>
      <c r="G873" s="411"/>
    </row>
    <row r="874" spans="1:7" ht="36">
      <c r="A874" s="423">
        <v>3</v>
      </c>
      <c r="B874" s="437" t="s">
        <v>190</v>
      </c>
      <c r="C874" s="490">
        <v>496.59</v>
      </c>
      <c r="D874" s="490">
        <v>469.59</v>
      </c>
      <c r="E874" s="439">
        <f>C874-D874</f>
        <v>27</v>
      </c>
      <c r="F874" s="491">
        <f>E874/C874</f>
        <v>0.05437080891681267</v>
      </c>
      <c r="G874" s="411"/>
    </row>
    <row r="875" spans="1:7" ht="15.75" customHeight="1">
      <c r="A875" s="423">
        <v>4</v>
      </c>
      <c r="B875" s="540" t="s">
        <v>82</v>
      </c>
      <c r="C875" s="541">
        <f>SUM(C873:C874)</f>
        <v>528.05</v>
      </c>
      <c r="D875" s="541">
        <f>SUM(D873:D874)</f>
        <v>501.04999999999995</v>
      </c>
      <c r="E875" s="439">
        <f>C875-D875</f>
        <v>27</v>
      </c>
      <c r="F875" s="491">
        <f>E875/C875</f>
        <v>0.051131521636208696</v>
      </c>
      <c r="G875" s="411" t="s">
        <v>12</v>
      </c>
    </row>
    <row r="876" spans="1:6" ht="15.75" customHeight="1">
      <c r="A876" s="388"/>
      <c r="B876" s="542"/>
      <c r="C876" s="495"/>
      <c r="D876" s="495"/>
      <c r="E876" s="452"/>
      <c r="F876" s="452"/>
    </row>
    <row r="877" spans="1:9" s="109" customFormat="1" ht="18">
      <c r="A877" s="362" t="s">
        <v>191</v>
      </c>
      <c r="B877" s="543"/>
      <c r="C877" s="543"/>
      <c r="D877" s="543"/>
      <c r="E877" s="543"/>
      <c r="F877" s="543"/>
      <c r="G877" s="543"/>
      <c r="H877" s="543"/>
      <c r="I877" s="544"/>
    </row>
    <row r="878" spans="5:7" ht="18.75">
      <c r="E878" s="461" t="s">
        <v>118</v>
      </c>
      <c r="F878" s="545" t="s">
        <v>192</v>
      </c>
      <c r="G878" s="546"/>
    </row>
    <row r="879" spans="1:7" ht="36">
      <c r="A879" s="371" t="s">
        <v>20</v>
      </c>
      <c r="B879" s="371" t="s">
        <v>83</v>
      </c>
      <c r="C879" s="371" t="s">
        <v>193</v>
      </c>
      <c r="D879" s="371" t="s">
        <v>42</v>
      </c>
      <c r="E879" s="371" t="s">
        <v>84</v>
      </c>
      <c r="F879" s="371" t="s">
        <v>85</v>
      </c>
      <c r="G879" s="426"/>
    </row>
    <row r="880" spans="1:7" ht="18.75">
      <c r="A880" s="488">
        <v>1</v>
      </c>
      <c r="B880" s="488">
        <v>2</v>
      </c>
      <c r="C880" s="488">
        <v>3</v>
      </c>
      <c r="D880" s="488">
        <v>4</v>
      </c>
      <c r="E880" s="488">
        <v>5</v>
      </c>
      <c r="F880" s="488">
        <v>6</v>
      </c>
      <c r="G880" s="547"/>
    </row>
    <row r="881" spans="1:7" ht="36">
      <c r="A881" s="421">
        <v>1</v>
      </c>
      <c r="B881" s="372" t="s">
        <v>86</v>
      </c>
      <c r="C881" s="548">
        <f>C872/2</f>
        <v>264.025</v>
      </c>
      <c r="D881" s="548">
        <f>D872/2</f>
        <v>264.025</v>
      </c>
      <c r="E881" s="549">
        <v>263.41</v>
      </c>
      <c r="F881" s="386">
        <f>E881/C881</f>
        <v>0.9976706751254618</v>
      </c>
      <c r="G881" s="550"/>
    </row>
    <row r="882" spans="1:7" ht="89.25" customHeight="1">
      <c r="A882" s="421">
        <v>2</v>
      </c>
      <c r="B882" s="372" t="s">
        <v>87</v>
      </c>
      <c r="C882" s="548">
        <v>264.02</v>
      </c>
      <c r="D882" s="548">
        <v>264.02</v>
      </c>
      <c r="E882" s="549">
        <v>263.49</v>
      </c>
      <c r="F882" s="386">
        <f>E882/C882</f>
        <v>0.9979925763199758</v>
      </c>
      <c r="G882" s="551"/>
    </row>
    <row r="883" spans="1:7" ht="18">
      <c r="A883" s="552" t="s">
        <v>10</v>
      </c>
      <c r="B883" s="552"/>
      <c r="C883" s="553">
        <f>SUM(C881:C882)</f>
        <v>528.045</v>
      </c>
      <c r="D883" s="554">
        <f>SUM(D881:D882)</f>
        <v>528.045</v>
      </c>
      <c r="E883" s="554">
        <f>SUM(E881:E882)</f>
        <v>526.9000000000001</v>
      </c>
      <c r="F883" s="386">
        <f>E883/C883</f>
        <v>0.9978316241986954</v>
      </c>
      <c r="G883" s="555"/>
    </row>
    <row r="884" spans="1:9" s="131" customFormat="1" ht="22.5" customHeight="1">
      <c r="A884" s="556"/>
      <c r="B884" s="556"/>
      <c r="C884" s="556"/>
      <c r="D884" s="556"/>
      <c r="E884" s="556"/>
      <c r="F884" s="556"/>
      <c r="G884" s="556"/>
      <c r="H884" s="362"/>
      <c r="I884" s="557"/>
    </row>
    <row r="885" spans="1:7" ht="18">
      <c r="A885" s="542" t="s">
        <v>88</v>
      </c>
      <c r="B885" s="367"/>
      <c r="C885" s="367"/>
      <c r="D885" s="558"/>
      <c r="E885" s="367"/>
      <c r="F885" s="367"/>
      <c r="G885" s="559"/>
    </row>
    <row r="886" spans="1:7" ht="18">
      <c r="A886" s="542"/>
      <c r="B886" s="367"/>
      <c r="C886" s="367"/>
      <c r="D886" s="558"/>
      <c r="E886" s="367"/>
      <c r="F886" s="367"/>
      <c r="G886" s="559"/>
    </row>
    <row r="887" ht="18">
      <c r="A887" s="362" t="s">
        <v>89</v>
      </c>
    </row>
    <row r="888" spans="1:6" ht="34.5" customHeight="1">
      <c r="A888" s="404" t="s">
        <v>20</v>
      </c>
      <c r="B888" s="371" t="s">
        <v>83</v>
      </c>
      <c r="C888" s="560" t="s">
        <v>34</v>
      </c>
      <c r="D888" s="560" t="s">
        <v>35</v>
      </c>
      <c r="E888" s="560" t="s">
        <v>6</v>
      </c>
      <c r="F888" s="560" t="s">
        <v>28</v>
      </c>
    </row>
    <row r="889" spans="1:7" ht="13.5" customHeight="1">
      <c r="A889" s="391">
        <v>1</v>
      </c>
      <c r="B889" s="391">
        <v>2</v>
      </c>
      <c r="C889" s="391">
        <v>3</v>
      </c>
      <c r="D889" s="391">
        <v>4</v>
      </c>
      <c r="E889" s="391" t="s">
        <v>36</v>
      </c>
      <c r="F889" s="391">
        <v>6</v>
      </c>
      <c r="G889" s="411"/>
    </row>
    <row r="890" spans="1:7" ht="27" customHeight="1">
      <c r="A890" s="423">
        <v>1</v>
      </c>
      <c r="B890" s="437" t="s">
        <v>147</v>
      </c>
      <c r="C890" s="439">
        <v>614.97</v>
      </c>
      <c r="D890" s="439">
        <v>614.97</v>
      </c>
      <c r="E890" s="439">
        <f>C890-D890</f>
        <v>0</v>
      </c>
      <c r="F890" s="561">
        <v>0</v>
      </c>
      <c r="G890" s="411"/>
    </row>
    <row r="891" spans="1:7" ht="54">
      <c r="A891" s="423">
        <v>2</v>
      </c>
      <c r="B891" s="437" t="s">
        <v>186</v>
      </c>
      <c r="C891" s="439">
        <v>42.65</v>
      </c>
      <c r="D891" s="439">
        <v>42.65</v>
      </c>
      <c r="E891" s="439">
        <f>C891-D891</f>
        <v>0</v>
      </c>
      <c r="F891" s="491">
        <f>E891/C891</f>
        <v>0</v>
      </c>
      <c r="G891" s="411"/>
    </row>
    <row r="892" spans="1:8" ht="54">
      <c r="A892" s="423">
        <v>3</v>
      </c>
      <c r="B892" s="437" t="s">
        <v>190</v>
      </c>
      <c r="C892" s="439">
        <v>574.22</v>
      </c>
      <c r="D892" s="439">
        <v>574.22</v>
      </c>
      <c r="E892" s="439">
        <f>C892-D892</f>
        <v>0</v>
      </c>
      <c r="F892" s="491">
        <f>E892/C892</f>
        <v>0</v>
      </c>
      <c r="G892" s="411"/>
      <c r="H892" s="363" t="s">
        <v>12</v>
      </c>
    </row>
    <row r="893" spans="1:7" ht="15.75" customHeight="1">
      <c r="A893" s="423">
        <v>4</v>
      </c>
      <c r="B893" s="540" t="s">
        <v>82</v>
      </c>
      <c r="C893" s="459">
        <f>SUM(C891:C892)</f>
        <v>616.87</v>
      </c>
      <c r="D893" s="459">
        <f>SUM(D891:D892)</f>
        <v>616.87</v>
      </c>
      <c r="E893" s="439">
        <f>C893-D893</f>
        <v>0</v>
      </c>
      <c r="F893" s="562">
        <f>E893/C893</f>
        <v>0</v>
      </c>
      <c r="G893" s="411"/>
    </row>
    <row r="894" spans="1:6" ht="15.75" customHeight="1">
      <c r="A894" s="388"/>
      <c r="B894" s="542"/>
      <c r="C894" s="482"/>
      <c r="D894" s="482"/>
      <c r="E894" s="452"/>
      <c r="F894" s="401"/>
    </row>
    <row r="895" spans="1:9" s="109" customFormat="1" ht="18">
      <c r="A895" s="362" t="s">
        <v>194</v>
      </c>
      <c r="B895" s="543"/>
      <c r="C895" s="543"/>
      <c r="D895" s="543"/>
      <c r="E895" s="543"/>
      <c r="F895" s="543"/>
      <c r="G895" s="543"/>
      <c r="H895" s="543"/>
      <c r="I895" s="544"/>
    </row>
    <row r="896" spans="6:8" ht="18.75">
      <c r="F896" s="545"/>
      <c r="G896" s="461" t="s">
        <v>118</v>
      </c>
      <c r="H896" s="563"/>
    </row>
    <row r="897" spans="1:8" ht="72">
      <c r="A897" s="371" t="s">
        <v>128</v>
      </c>
      <c r="B897" s="371" t="s">
        <v>90</v>
      </c>
      <c r="C897" s="371" t="s">
        <v>91</v>
      </c>
      <c r="D897" s="371" t="s">
        <v>92</v>
      </c>
      <c r="E897" s="371" t="s">
        <v>93</v>
      </c>
      <c r="F897" s="371" t="s">
        <v>6</v>
      </c>
      <c r="G897" s="371" t="s">
        <v>85</v>
      </c>
      <c r="H897" s="371" t="s">
        <v>94</v>
      </c>
    </row>
    <row r="898" spans="1:8" ht="18">
      <c r="A898" s="564">
        <v>1</v>
      </c>
      <c r="B898" s="564">
        <v>2</v>
      </c>
      <c r="C898" s="564">
        <v>3</v>
      </c>
      <c r="D898" s="564">
        <v>4</v>
      </c>
      <c r="E898" s="564">
        <v>5</v>
      </c>
      <c r="F898" s="564" t="s">
        <v>95</v>
      </c>
      <c r="G898" s="564">
        <v>7</v>
      </c>
      <c r="H898" s="421" t="s">
        <v>96</v>
      </c>
    </row>
    <row r="899" spans="1:8" ht="18" customHeight="1">
      <c r="A899" s="565">
        <f>C890</f>
        <v>614.97</v>
      </c>
      <c r="B899" s="565">
        <f>D893</f>
        <v>616.87</v>
      </c>
      <c r="C899" s="493">
        <f>C372</f>
        <v>72141.18</v>
      </c>
      <c r="D899" s="493">
        <f>(C899*750)/100000</f>
        <v>541.0588499999999</v>
      </c>
      <c r="E899" s="541">
        <v>530.62</v>
      </c>
      <c r="F899" s="493">
        <f>D899-E899</f>
        <v>10.438849999999888</v>
      </c>
      <c r="G899" s="386">
        <f>E899/A899</f>
        <v>0.8628388376668781</v>
      </c>
      <c r="H899" s="493">
        <f>B899-E899</f>
        <v>86.25</v>
      </c>
    </row>
    <row r="900" spans="1:8" ht="21" customHeight="1">
      <c r="A900" s="566"/>
      <c r="B900" s="566"/>
      <c r="C900" s="495"/>
      <c r="D900" s="495"/>
      <c r="E900" s="567"/>
      <c r="F900" s="495"/>
      <c r="G900" s="568"/>
      <c r="H900" s="495"/>
    </row>
    <row r="901" spans="1:9" s="130" customFormat="1" ht="18">
      <c r="A901" s="499" t="s">
        <v>195</v>
      </c>
      <c r="B901" s="411"/>
      <c r="C901" s="411"/>
      <c r="D901" s="411"/>
      <c r="E901" s="411"/>
      <c r="F901" s="411"/>
      <c r="G901" s="411"/>
      <c r="H901" s="411"/>
      <c r="I901" s="351"/>
    </row>
    <row r="902" spans="1:9" s="130" customFormat="1" ht="14.25" customHeight="1">
      <c r="A902" s="499"/>
      <c r="B902" s="411"/>
      <c r="C902" s="411"/>
      <c r="D902" s="411"/>
      <c r="E902" s="411"/>
      <c r="F902" s="411"/>
      <c r="G902" s="411"/>
      <c r="H902" s="411"/>
      <c r="I902" s="351"/>
    </row>
    <row r="903" spans="1:9" s="130" customFormat="1" ht="18">
      <c r="A903" s="569" t="s">
        <v>110</v>
      </c>
      <c r="B903" s="411"/>
      <c r="C903" s="411"/>
      <c r="D903" s="411"/>
      <c r="E903" s="411"/>
      <c r="F903" s="411"/>
      <c r="G903" s="411"/>
      <c r="H903" s="411"/>
      <c r="I903" s="351"/>
    </row>
    <row r="904" spans="1:9" s="130" customFormat="1" ht="18.75">
      <c r="A904" s="570" t="s">
        <v>227</v>
      </c>
      <c r="B904" s="571"/>
      <c r="C904" s="571"/>
      <c r="D904" s="571"/>
      <c r="E904" s="571"/>
      <c r="F904" s="571"/>
      <c r="G904" s="363"/>
      <c r="H904" s="363"/>
      <c r="I904" s="351"/>
    </row>
    <row r="905" spans="1:9" s="130" customFormat="1" ht="13.5" customHeight="1">
      <c r="A905" s="442" t="s">
        <v>243</v>
      </c>
      <c r="B905" s="442"/>
      <c r="C905" s="442"/>
      <c r="D905" s="442"/>
      <c r="E905" s="363"/>
      <c r="F905" s="363"/>
      <c r="G905" s="363"/>
      <c r="H905" s="363"/>
      <c r="I905" s="351"/>
    </row>
    <row r="906" spans="1:9" s="130" customFormat="1" ht="47.25" customHeight="1">
      <c r="A906" s="371" t="s">
        <v>122</v>
      </c>
      <c r="B906" s="371" t="s">
        <v>100</v>
      </c>
      <c r="C906" s="371" t="s">
        <v>123</v>
      </c>
      <c r="D906" s="371" t="s">
        <v>228</v>
      </c>
      <c r="E906" s="363"/>
      <c r="F906" s="363"/>
      <c r="G906" s="402"/>
      <c r="H906" s="363"/>
      <c r="I906" s="351"/>
    </row>
    <row r="907" spans="1:9" s="130" customFormat="1" ht="18">
      <c r="A907" s="572" t="s">
        <v>125</v>
      </c>
      <c r="B907" s="421" t="s">
        <v>229</v>
      </c>
      <c r="C907" s="421">
        <v>5570</v>
      </c>
      <c r="D907" s="421">
        <v>3342.2799999999997</v>
      </c>
      <c r="E907" s="363"/>
      <c r="F907" s="363"/>
      <c r="G907" s="403"/>
      <c r="H907" s="363"/>
      <c r="I907" s="351"/>
    </row>
    <row r="908" spans="1:9" s="130" customFormat="1" ht="13.5" customHeight="1">
      <c r="A908" s="573"/>
      <c r="B908" s="421" t="s">
        <v>230</v>
      </c>
      <c r="C908" s="574">
        <v>6016</v>
      </c>
      <c r="D908" s="421">
        <v>3609.6</v>
      </c>
      <c r="E908" s="363"/>
      <c r="F908" s="363"/>
      <c r="G908" s="403"/>
      <c r="H908" s="363"/>
      <c r="I908" s="351"/>
    </row>
    <row r="909" spans="1:9" s="130" customFormat="1" ht="13.5" customHeight="1">
      <c r="A909" s="573"/>
      <c r="B909" s="421" t="s">
        <v>231</v>
      </c>
      <c r="C909" s="574">
        <v>26727</v>
      </c>
      <c r="D909" s="421">
        <v>16036.2</v>
      </c>
      <c r="E909" s="363"/>
      <c r="F909" s="363"/>
      <c r="G909" s="403"/>
      <c r="H909" s="363"/>
      <c r="I909" s="351"/>
    </row>
    <row r="910" spans="1:9" s="130" customFormat="1" ht="13.5" customHeight="1">
      <c r="A910" s="573"/>
      <c r="B910" s="421" t="s">
        <v>127</v>
      </c>
      <c r="C910" s="574">
        <v>8953</v>
      </c>
      <c r="D910" s="421">
        <v>9351.87</v>
      </c>
      <c r="E910" s="363"/>
      <c r="F910" s="363"/>
      <c r="G910" s="403"/>
      <c r="H910" s="363"/>
      <c r="I910" s="351"/>
    </row>
    <row r="911" spans="1:9" s="130" customFormat="1" ht="13.5" customHeight="1">
      <c r="A911" s="575"/>
      <c r="B911" s="576" t="s">
        <v>126</v>
      </c>
      <c r="C911" s="370">
        <f>SUM(C907:C910)</f>
        <v>47266</v>
      </c>
      <c r="D911" s="370">
        <f>SUM(D907:D910)</f>
        <v>32339.950000000004</v>
      </c>
      <c r="E911" s="363"/>
      <c r="F911" s="363"/>
      <c r="G911" s="367"/>
      <c r="H911" s="363"/>
      <c r="I911" s="351"/>
    </row>
    <row r="912" spans="1:9" s="130" customFormat="1" ht="15.75" customHeight="1">
      <c r="A912" s="400"/>
      <c r="B912" s="400"/>
      <c r="C912" s="367"/>
      <c r="D912" s="542"/>
      <c r="E912" s="542"/>
      <c r="F912" s="363"/>
      <c r="G912" s="367"/>
      <c r="H912" s="363"/>
      <c r="I912" s="351"/>
    </row>
    <row r="913" spans="1:9" s="130" customFormat="1" ht="18">
      <c r="A913" s="362" t="s">
        <v>232</v>
      </c>
      <c r="B913" s="363"/>
      <c r="C913" s="363"/>
      <c r="D913" s="363"/>
      <c r="E913" s="363"/>
      <c r="F913" s="363"/>
      <c r="G913" s="363"/>
      <c r="H913" s="363"/>
      <c r="I913" s="351"/>
    </row>
    <row r="914" spans="1:9" s="130" customFormat="1" ht="18">
      <c r="A914" s="577" t="s">
        <v>100</v>
      </c>
      <c r="B914" s="578" t="s">
        <v>101</v>
      </c>
      <c r="C914" s="579"/>
      <c r="D914" s="580" t="s">
        <v>102</v>
      </c>
      <c r="E914" s="580"/>
      <c r="F914" s="580" t="s">
        <v>103</v>
      </c>
      <c r="G914" s="580"/>
      <c r="H914" s="363"/>
      <c r="I914" s="351"/>
    </row>
    <row r="915" spans="1:10" s="130" customFormat="1" ht="18">
      <c r="A915" s="581"/>
      <c r="B915" s="582" t="s">
        <v>104</v>
      </c>
      <c r="C915" s="583" t="s">
        <v>105</v>
      </c>
      <c r="D915" s="370" t="s">
        <v>104</v>
      </c>
      <c r="E915" s="370" t="s">
        <v>105</v>
      </c>
      <c r="F915" s="370" t="s">
        <v>104</v>
      </c>
      <c r="G915" s="370" t="s">
        <v>105</v>
      </c>
      <c r="H915" s="363"/>
      <c r="I915" s="351"/>
      <c r="J915" s="317">
        <f>B916-C922</f>
        <v>2989</v>
      </c>
    </row>
    <row r="916" spans="1:10" s="130" customFormat="1" ht="18">
      <c r="A916" s="584" t="s">
        <v>233</v>
      </c>
      <c r="B916" s="383">
        <f>C911</f>
        <v>47266</v>
      </c>
      <c r="C916" s="477">
        <f>D911</f>
        <v>32339.950000000004</v>
      </c>
      <c r="D916" s="383">
        <v>47266</v>
      </c>
      <c r="E916" s="477">
        <v>32339.950000000004</v>
      </c>
      <c r="F916" s="474">
        <v>0</v>
      </c>
      <c r="G916" s="474">
        <v>0</v>
      </c>
      <c r="H916" s="363"/>
      <c r="I916" s="351"/>
      <c r="J916" s="318"/>
    </row>
    <row r="917" spans="1:10" s="130" customFormat="1" ht="18.75" customHeight="1">
      <c r="A917" s="367"/>
      <c r="B917" s="585"/>
      <c r="C917" s="452"/>
      <c r="D917" s="537"/>
      <c r="E917" s="586"/>
      <c r="F917" s="384"/>
      <c r="G917" s="384"/>
      <c r="H917" s="363"/>
      <c r="I917" s="351"/>
      <c r="J917" s="318"/>
    </row>
    <row r="918" spans="1:10" s="130" customFormat="1" ht="18.75" customHeight="1">
      <c r="A918" s="362" t="s">
        <v>246</v>
      </c>
      <c r="B918" s="363"/>
      <c r="C918" s="363"/>
      <c r="D918" s="363"/>
      <c r="E918" s="363"/>
      <c r="F918" s="363"/>
      <c r="G918" s="363"/>
      <c r="H918" s="363"/>
      <c r="I918" s="351"/>
      <c r="J918" s="318"/>
    </row>
    <row r="919" spans="1:10" s="130" customFormat="1" ht="37.5" customHeight="1">
      <c r="A919" s="587" t="s">
        <v>234</v>
      </c>
      <c r="B919" s="587"/>
      <c r="C919" s="588" t="s">
        <v>244</v>
      </c>
      <c r="D919" s="589"/>
      <c r="E919" s="587" t="s">
        <v>106</v>
      </c>
      <c r="F919" s="587"/>
      <c r="G919" s="363"/>
      <c r="H919" s="363"/>
      <c r="I919" s="351"/>
      <c r="J919" s="318"/>
    </row>
    <row r="920" spans="1:10" s="130" customFormat="1" ht="26.25" customHeight="1">
      <c r="A920" s="371" t="s">
        <v>104</v>
      </c>
      <c r="B920" s="371" t="s">
        <v>107</v>
      </c>
      <c r="C920" s="371" t="s">
        <v>104</v>
      </c>
      <c r="D920" s="371" t="s">
        <v>107</v>
      </c>
      <c r="E920" s="371" t="s">
        <v>104</v>
      </c>
      <c r="F920" s="371" t="s">
        <v>108</v>
      </c>
      <c r="G920" s="363"/>
      <c r="H920" s="363"/>
      <c r="I920" s="351"/>
      <c r="J920" s="318">
        <f>22420+6016</f>
        <v>28436</v>
      </c>
    </row>
    <row r="921" spans="1:10" s="130" customFormat="1" ht="18">
      <c r="A921" s="421">
        <v>1</v>
      </c>
      <c r="B921" s="421">
        <v>2</v>
      </c>
      <c r="C921" s="421">
        <v>3</v>
      </c>
      <c r="D921" s="421">
        <v>4</v>
      </c>
      <c r="E921" s="421">
        <v>5</v>
      </c>
      <c r="F921" s="421">
        <v>6</v>
      </c>
      <c r="G921" s="363"/>
      <c r="H921" s="363"/>
      <c r="I921" s="351"/>
      <c r="J921" s="318"/>
    </row>
    <row r="922" spans="1:10" s="130" customFormat="1" ht="18">
      <c r="A922" s="383">
        <f>C911</f>
        <v>47266</v>
      </c>
      <c r="B922" s="477">
        <f>D911</f>
        <v>32339.950000000004</v>
      </c>
      <c r="C922" s="590">
        <v>44277</v>
      </c>
      <c r="D922" s="591">
        <v>30191.25</v>
      </c>
      <c r="E922" s="592">
        <f>C922/A922</f>
        <v>0.9367621546143104</v>
      </c>
      <c r="F922" s="592">
        <f>D922/B922</f>
        <v>0.9335589572649307</v>
      </c>
      <c r="G922" s="363"/>
      <c r="H922" s="593"/>
      <c r="I922" s="351"/>
      <c r="J922" s="318"/>
    </row>
    <row r="923" spans="1:10" s="130" customFormat="1" ht="15.75" customHeight="1">
      <c r="A923" s="466"/>
      <c r="B923" s="467"/>
      <c r="C923" s="468"/>
      <c r="D923" s="468"/>
      <c r="E923" s="469"/>
      <c r="F923" s="470"/>
      <c r="G923" s="389"/>
      <c r="H923" s="363"/>
      <c r="I923" s="351"/>
      <c r="J923" s="318"/>
    </row>
    <row r="924" spans="1:10" s="130" customFormat="1" ht="12.75" customHeight="1">
      <c r="A924" s="365" t="s">
        <v>109</v>
      </c>
      <c r="B924" s="363"/>
      <c r="C924" s="363"/>
      <c r="D924" s="363"/>
      <c r="E924" s="363"/>
      <c r="F924" s="363"/>
      <c r="G924" s="363"/>
      <c r="H924" s="363"/>
      <c r="I924" s="351"/>
      <c r="J924" s="318"/>
    </row>
    <row r="925" spans="1:10" s="130" customFormat="1" ht="14.25" customHeight="1">
      <c r="A925" s="362"/>
      <c r="B925" s="363"/>
      <c r="C925" s="363"/>
      <c r="D925" s="363"/>
      <c r="E925" s="363"/>
      <c r="F925" s="363"/>
      <c r="G925" s="363"/>
      <c r="H925" s="363"/>
      <c r="I925" s="351"/>
      <c r="J925" s="318"/>
    </row>
    <row r="926" spans="1:10" s="130" customFormat="1" ht="18">
      <c r="A926" s="570" t="s">
        <v>235</v>
      </c>
      <c r="B926" s="363"/>
      <c r="C926" s="363"/>
      <c r="D926" s="363"/>
      <c r="E926" s="363"/>
      <c r="F926" s="363"/>
      <c r="G926" s="363"/>
      <c r="H926" s="363"/>
      <c r="I926" s="351"/>
      <c r="J926" s="318"/>
    </row>
    <row r="927" spans="1:10" s="130" customFormat="1" ht="9" customHeight="1">
      <c r="A927" s="388"/>
      <c r="B927" s="496"/>
      <c r="C927" s="571"/>
      <c r="D927" s="571"/>
      <c r="E927" s="571"/>
      <c r="F927" s="571"/>
      <c r="G927" s="363"/>
      <c r="H927" s="363"/>
      <c r="I927" s="351"/>
      <c r="J927" s="318"/>
    </row>
    <row r="928" spans="1:10" s="130" customFormat="1" ht="18.75">
      <c r="A928" s="594" t="s">
        <v>236</v>
      </c>
      <c r="B928" s="594"/>
      <c r="C928" s="594"/>
      <c r="D928" s="594"/>
      <c r="E928" s="595"/>
      <c r="F928" s="363"/>
      <c r="G928" s="363"/>
      <c r="H928" s="363"/>
      <c r="I928" s="351"/>
      <c r="J928" s="318"/>
    </row>
    <row r="929" spans="1:10" s="130" customFormat="1" ht="36">
      <c r="A929" s="596" t="s">
        <v>122</v>
      </c>
      <c r="B929" s="596" t="s">
        <v>100</v>
      </c>
      <c r="C929" s="596" t="s">
        <v>123</v>
      </c>
      <c r="D929" s="596" t="s">
        <v>124</v>
      </c>
      <c r="E929" s="363"/>
      <c r="F929" s="363"/>
      <c r="G929" s="402"/>
      <c r="H929" s="363"/>
      <c r="I929" s="351"/>
      <c r="J929" s="318"/>
    </row>
    <row r="930" spans="1:10" s="130" customFormat="1" ht="18">
      <c r="A930" s="597" t="s">
        <v>237</v>
      </c>
      <c r="B930" s="574" t="s">
        <v>238</v>
      </c>
      <c r="C930" s="598">
        <v>22420</v>
      </c>
      <c r="D930" s="584">
        <v>1121</v>
      </c>
      <c r="E930" s="363"/>
      <c r="F930" s="379"/>
      <c r="G930" s="403"/>
      <c r="H930" s="363"/>
      <c r="I930" s="351"/>
      <c r="J930" s="318"/>
    </row>
    <row r="931" spans="1:10" s="130" customFormat="1" ht="13.5" customHeight="1">
      <c r="A931" s="597"/>
      <c r="B931" s="574" t="s">
        <v>230</v>
      </c>
      <c r="C931" s="584">
        <v>6016</v>
      </c>
      <c r="D931" s="584">
        <v>300.8</v>
      </c>
      <c r="E931" s="363"/>
      <c r="F931" s="363"/>
      <c r="G931" s="599"/>
      <c r="H931" s="363"/>
      <c r="I931" s="351"/>
      <c r="J931" s="318"/>
    </row>
    <row r="932" spans="1:10" s="130" customFormat="1" ht="13.5" customHeight="1">
      <c r="A932" s="597"/>
      <c r="B932" s="574" t="s">
        <v>231</v>
      </c>
      <c r="C932" s="600">
        <v>30774</v>
      </c>
      <c r="D932" s="584">
        <v>1538.7</v>
      </c>
      <c r="E932" s="363"/>
      <c r="F932" s="363"/>
      <c r="G932" s="367"/>
      <c r="H932" s="363"/>
      <c r="I932" s="351"/>
      <c r="J932" s="318"/>
    </row>
    <row r="933" spans="1:10" s="130" customFormat="1" ht="13.5" customHeight="1">
      <c r="A933" s="597"/>
      <c r="B933" s="601" t="s">
        <v>239</v>
      </c>
      <c r="C933" s="600">
        <v>16800</v>
      </c>
      <c r="D933" s="584">
        <v>840</v>
      </c>
      <c r="E933" s="363"/>
      <c r="F933" s="363"/>
      <c r="G933" s="367"/>
      <c r="H933" s="363"/>
      <c r="I933" s="351"/>
      <c r="J933" s="318">
        <f>C933*0.05</f>
        <v>840</v>
      </c>
    </row>
    <row r="934" spans="1:10" s="130" customFormat="1" ht="13.5" customHeight="1">
      <c r="A934" s="597"/>
      <c r="B934" s="601" t="s">
        <v>240</v>
      </c>
      <c r="C934" s="600">
        <v>30774</v>
      </c>
      <c r="D934" s="584">
        <v>1538.7</v>
      </c>
      <c r="E934" s="363"/>
      <c r="F934" s="363"/>
      <c r="G934" s="367"/>
      <c r="H934" s="379"/>
      <c r="I934" s="351"/>
      <c r="J934" s="318"/>
    </row>
    <row r="935" spans="1:10" s="130" customFormat="1" ht="14.25" customHeight="1">
      <c r="A935" s="597"/>
      <c r="B935" s="602" t="s">
        <v>126</v>
      </c>
      <c r="C935" s="603">
        <f>SUM(C930:C934)</f>
        <v>106784</v>
      </c>
      <c r="D935" s="603">
        <f>SUM(D930:D934)</f>
        <v>5339.2</v>
      </c>
      <c r="E935" s="363"/>
      <c r="F935" s="363"/>
      <c r="G935" s="367"/>
      <c r="H935" s="363"/>
      <c r="I935" s="351"/>
      <c r="J935" s="318"/>
    </row>
    <row r="936" spans="1:10" s="130" customFormat="1" ht="14.25" customHeight="1">
      <c r="A936" s="362"/>
      <c r="B936" s="363"/>
      <c r="C936" s="363"/>
      <c r="D936" s="363"/>
      <c r="E936" s="363"/>
      <c r="F936" s="379"/>
      <c r="G936" s="367"/>
      <c r="H936" s="363"/>
      <c r="I936" s="351"/>
      <c r="J936" s="318"/>
    </row>
    <row r="937" spans="1:10" s="130" customFormat="1" ht="14.25" customHeight="1">
      <c r="A937" s="362" t="s">
        <v>241</v>
      </c>
      <c r="B937" s="363"/>
      <c r="C937" s="363"/>
      <c r="D937" s="363"/>
      <c r="E937" s="363"/>
      <c r="F937" s="363"/>
      <c r="G937" s="363"/>
      <c r="H937" s="363"/>
      <c r="I937" s="351"/>
      <c r="J937" s="318"/>
    </row>
    <row r="938" spans="1:10" s="130" customFormat="1" ht="17.25" customHeight="1">
      <c r="A938" s="577" t="s">
        <v>100</v>
      </c>
      <c r="B938" s="578" t="s">
        <v>101</v>
      </c>
      <c r="C938" s="579"/>
      <c r="D938" s="580" t="s">
        <v>102</v>
      </c>
      <c r="E938" s="580"/>
      <c r="F938" s="580" t="s">
        <v>103</v>
      </c>
      <c r="G938" s="580"/>
      <c r="H938" s="363"/>
      <c r="I938" s="351"/>
      <c r="J938" s="318"/>
    </row>
    <row r="939" spans="1:10" s="130" customFormat="1" ht="18">
      <c r="A939" s="581"/>
      <c r="B939" s="582" t="s">
        <v>104</v>
      </c>
      <c r="C939" s="583" t="s">
        <v>105</v>
      </c>
      <c r="D939" s="370" t="s">
        <v>104</v>
      </c>
      <c r="E939" s="370" t="s">
        <v>105</v>
      </c>
      <c r="F939" s="370" t="s">
        <v>104</v>
      </c>
      <c r="G939" s="370" t="s">
        <v>105</v>
      </c>
      <c r="H939" s="363"/>
      <c r="I939" s="351"/>
      <c r="J939" s="318"/>
    </row>
    <row r="940" spans="1:10" s="130" customFormat="1" ht="18">
      <c r="A940" s="604" t="s">
        <v>233</v>
      </c>
      <c r="B940" s="375">
        <f>C935</f>
        <v>106784</v>
      </c>
      <c r="C940" s="438">
        <f>D935</f>
        <v>5339.2</v>
      </c>
      <c r="D940" s="375">
        <v>106784</v>
      </c>
      <c r="E940" s="438">
        <v>5339.2</v>
      </c>
      <c r="F940" s="376">
        <v>0</v>
      </c>
      <c r="G940" s="376">
        <v>0</v>
      </c>
      <c r="H940" s="363"/>
      <c r="I940" s="351"/>
      <c r="J940" s="318"/>
    </row>
    <row r="941" spans="1:10" s="130" customFormat="1" ht="18">
      <c r="A941" s="363"/>
      <c r="B941" s="363"/>
      <c r="C941" s="363"/>
      <c r="D941" s="363"/>
      <c r="E941" s="363"/>
      <c r="F941" s="363"/>
      <c r="G941" s="363"/>
      <c r="H941" s="363"/>
      <c r="I941" s="351"/>
      <c r="J941" s="318"/>
    </row>
    <row r="942" spans="1:10" s="130" customFormat="1" ht="27.75" customHeight="1">
      <c r="A942" s="362" t="s">
        <v>247</v>
      </c>
      <c r="B942" s="363"/>
      <c r="C942" s="363"/>
      <c r="D942" s="363"/>
      <c r="E942" s="363"/>
      <c r="F942" s="363"/>
      <c r="G942" s="363"/>
      <c r="H942" s="363"/>
      <c r="I942" s="351"/>
      <c r="J942" s="318"/>
    </row>
    <row r="943" spans="1:10" s="130" customFormat="1" ht="42" customHeight="1">
      <c r="A943" s="588" t="s">
        <v>242</v>
      </c>
      <c r="B943" s="589"/>
      <c r="C943" s="587" t="s">
        <v>245</v>
      </c>
      <c r="D943" s="587"/>
      <c r="E943" s="588" t="s">
        <v>106</v>
      </c>
      <c r="F943" s="589"/>
      <c r="G943" s="363"/>
      <c r="H943" s="363"/>
      <c r="I943" s="351"/>
      <c r="J943" s="318"/>
    </row>
    <row r="944" spans="1:10" s="130" customFormat="1" ht="31.5" customHeight="1">
      <c r="A944" s="371" t="s">
        <v>104</v>
      </c>
      <c r="B944" s="371" t="s">
        <v>107</v>
      </c>
      <c r="C944" s="371" t="s">
        <v>104</v>
      </c>
      <c r="D944" s="371" t="s">
        <v>107</v>
      </c>
      <c r="E944" s="371" t="s">
        <v>104</v>
      </c>
      <c r="F944" s="371" t="s">
        <v>108</v>
      </c>
      <c r="G944" s="363"/>
      <c r="H944" s="363"/>
      <c r="I944" s="351"/>
      <c r="J944" s="318"/>
    </row>
    <row r="945" spans="1:10" s="130" customFormat="1" ht="15" customHeight="1">
      <c r="A945" s="421">
        <v>1</v>
      </c>
      <c r="B945" s="421">
        <v>2</v>
      </c>
      <c r="C945" s="421">
        <v>3</v>
      </c>
      <c r="D945" s="421">
        <v>4</v>
      </c>
      <c r="E945" s="421">
        <v>5</v>
      </c>
      <c r="F945" s="421">
        <v>6</v>
      </c>
      <c r="G945" s="363"/>
      <c r="H945" s="363"/>
      <c r="I945" s="351"/>
      <c r="J945" s="318"/>
    </row>
    <row r="946" spans="1:10" s="130" customFormat="1" ht="24" customHeight="1">
      <c r="A946" s="375">
        <v>106784</v>
      </c>
      <c r="B946" s="438">
        <v>5339.2</v>
      </c>
      <c r="C946" s="375">
        <v>106784</v>
      </c>
      <c r="D946" s="438">
        <v>5339.2</v>
      </c>
      <c r="E946" s="605">
        <f>F946</f>
        <v>1</v>
      </c>
      <c r="F946" s="606">
        <f>D946/B946</f>
        <v>1</v>
      </c>
      <c r="G946" s="363"/>
      <c r="H946" s="363"/>
      <c r="I946" s="351"/>
      <c r="J946" s="318"/>
    </row>
    <row r="947" spans="1:10" s="130" customFormat="1" ht="18.75">
      <c r="A947" s="466"/>
      <c r="B947" s="467"/>
      <c r="C947" s="468"/>
      <c r="D947" s="468"/>
      <c r="E947" s="469"/>
      <c r="F947" s="470"/>
      <c r="G947" s="389"/>
      <c r="H947" s="363"/>
      <c r="I947" s="351"/>
      <c r="J947" s="318"/>
    </row>
    <row r="949" ht="18">
      <c r="F949" s="363" t="s">
        <v>12</v>
      </c>
    </row>
  </sheetData>
  <sheetProtection/>
  <mergeCells count="39">
    <mergeCell ref="A262:I262"/>
    <mergeCell ref="A943:B943"/>
    <mergeCell ref="C943:D943"/>
    <mergeCell ref="E943:F943"/>
    <mergeCell ref="A928:D928"/>
    <mergeCell ref="A930:A935"/>
    <mergeCell ref="A938:A939"/>
    <mergeCell ref="B938:C938"/>
    <mergeCell ref="D938:E938"/>
    <mergeCell ref="F938:G938"/>
    <mergeCell ref="A914:A915"/>
    <mergeCell ref="B914:C914"/>
    <mergeCell ref="D914:E914"/>
    <mergeCell ref="F914:G914"/>
    <mergeCell ref="A919:B919"/>
    <mergeCell ref="C919:D919"/>
    <mergeCell ref="E919:F919"/>
    <mergeCell ref="A883:B883"/>
    <mergeCell ref="A884:G884"/>
    <mergeCell ref="A907:A911"/>
    <mergeCell ref="A67:H67"/>
    <mergeCell ref="A100:H100"/>
    <mergeCell ref="A133:G133"/>
    <mergeCell ref="A165:F165"/>
    <mergeCell ref="A198:G198"/>
    <mergeCell ref="A230:F230"/>
    <mergeCell ref="A303:I303"/>
    <mergeCell ref="A13:B13"/>
    <mergeCell ref="A21:D21"/>
    <mergeCell ref="A26:D26"/>
    <mergeCell ref="A27:D27"/>
    <mergeCell ref="A34:C34"/>
    <mergeCell ref="A35:G35"/>
    <mergeCell ref="A1:H1"/>
    <mergeCell ref="A2:H2"/>
    <mergeCell ref="A3:H3"/>
    <mergeCell ref="A5:H5"/>
    <mergeCell ref="A7:H7"/>
    <mergeCell ref="A9:H9"/>
  </mergeCells>
  <printOptions horizontalCentered="1"/>
  <pageMargins left="0.2362204724409449" right="0" top="0" bottom="0" header="0.5118110236220472" footer="0.5118110236220472"/>
  <pageSetup horizontalDpi="600" verticalDpi="600" orientation="portrait" paperSize="9" scale="53" r:id="rId4"/>
  <rowBreaks count="12" manualBreakCount="12">
    <brk id="66" max="8" man="1"/>
    <brk id="131" max="8" man="1"/>
    <brk id="196" max="8" man="1"/>
    <brk id="261" max="8" man="1"/>
    <brk id="335" max="8" man="1"/>
    <brk id="412" max="8" man="1"/>
    <brk id="483" max="8" man="1"/>
    <brk id="558" max="8" man="1"/>
    <brk id="628" max="8" man="1"/>
    <brk id="731" max="8" man="1"/>
    <brk id="800" max="8" man="1"/>
    <brk id="876" max="8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D10:J17"/>
  <sheetViews>
    <sheetView zoomScalePageLayoutView="0" workbookViewId="0" topLeftCell="A1">
      <selection activeCell="E25" sqref="E25"/>
    </sheetView>
  </sheetViews>
  <sheetFormatPr defaultColWidth="9.140625" defaultRowHeight="12.75"/>
  <sheetData>
    <row r="10" spans="5:10" ht="12.75">
      <c r="E10" t="s">
        <v>248</v>
      </c>
      <c r="F10" t="s">
        <v>249</v>
      </c>
      <c r="G10" t="s">
        <v>10</v>
      </c>
      <c r="I10" t="s">
        <v>257</v>
      </c>
      <c r="J10" t="s">
        <v>258</v>
      </c>
    </row>
    <row r="11" spans="4:10" ht="12.75">
      <c r="D11" t="s">
        <v>252</v>
      </c>
      <c r="E11">
        <v>44867</v>
      </c>
      <c r="F11">
        <v>44833</v>
      </c>
      <c r="G11">
        <v>44833</v>
      </c>
      <c r="I11" s="313">
        <f>E11/G11</f>
        <v>1.0007583699507059</v>
      </c>
      <c r="J11" s="313">
        <f>F11/G11</f>
        <v>1</v>
      </c>
    </row>
    <row r="12" spans="4:10" ht="12.75">
      <c r="D12" t="s">
        <v>250</v>
      </c>
      <c r="E12">
        <f>1393382+875418</f>
        <v>2268800</v>
      </c>
      <c r="F12">
        <v>2587145</v>
      </c>
      <c r="G12">
        <v>3130280</v>
      </c>
      <c r="I12" s="313">
        <f aca="true" t="shared" si="0" ref="I12:I17">E12/G12</f>
        <v>0.724791392463294</v>
      </c>
      <c r="J12" s="313">
        <f aca="true" t="shared" si="1" ref="J12:J17">F12/G12</f>
        <v>0.8264899625592599</v>
      </c>
    </row>
    <row r="13" spans="4:10" ht="12.75">
      <c r="D13" t="s">
        <v>251</v>
      </c>
      <c r="E13">
        <v>239</v>
      </c>
      <c r="F13">
        <v>240</v>
      </c>
      <c r="G13">
        <v>240</v>
      </c>
      <c r="I13" s="313">
        <f t="shared" si="0"/>
        <v>0.9958333333333333</v>
      </c>
      <c r="J13" s="313">
        <f t="shared" si="1"/>
        <v>1</v>
      </c>
    </row>
    <row r="14" spans="4:10" ht="12.75">
      <c r="D14" t="s">
        <v>253</v>
      </c>
      <c r="E14">
        <f>55767+28324</f>
        <v>84091</v>
      </c>
      <c r="F14">
        <v>89347</v>
      </c>
      <c r="G14">
        <v>93420</v>
      </c>
      <c r="I14" s="313">
        <f t="shared" si="0"/>
        <v>0.900139156497538</v>
      </c>
      <c r="J14" s="313">
        <f>F16/G14</f>
        <v>0.770565082423464</v>
      </c>
    </row>
    <row r="15" spans="4:10" ht="12.75">
      <c r="D15" t="s">
        <v>254</v>
      </c>
      <c r="E15">
        <f>7292.44+3748.21</f>
        <v>11040.65</v>
      </c>
      <c r="F15">
        <v>10718.92</v>
      </c>
      <c r="G15">
        <v>11239.22</v>
      </c>
      <c r="I15" s="313">
        <f t="shared" si="0"/>
        <v>0.9823324038500892</v>
      </c>
      <c r="J15" s="313">
        <f t="shared" si="1"/>
        <v>0.9537067518920352</v>
      </c>
    </row>
    <row r="16" spans="4:10" ht="12.75">
      <c r="D16" t="s">
        <v>255</v>
      </c>
      <c r="E16">
        <f>1125790.75+1424091.84</f>
        <v>2549882.59</v>
      </c>
      <c r="F16">
        <v>71986.19</v>
      </c>
      <c r="G16">
        <v>83137.75</v>
      </c>
      <c r="I16" s="313">
        <f t="shared" si="0"/>
        <v>30.670574919335678</v>
      </c>
      <c r="J16" s="313">
        <f t="shared" si="1"/>
        <v>0.8658664686018085</v>
      </c>
    </row>
    <row r="17" spans="4:10" ht="12.75">
      <c r="D17" t="s">
        <v>256</v>
      </c>
      <c r="E17">
        <f>10347.57+9038.87</f>
        <v>19386.440000000002</v>
      </c>
      <c r="F17">
        <v>32503.77</v>
      </c>
      <c r="G17">
        <v>37607.99</v>
      </c>
      <c r="I17" s="313">
        <f t="shared" si="0"/>
        <v>0.5154872674663018</v>
      </c>
      <c r="J17" s="313">
        <f t="shared" si="1"/>
        <v>0.8642783089444558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950"/>
  <sheetViews>
    <sheetView view="pageBreakPreview" zoomScaleNormal="106" zoomScaleSheetLayoutView="100" zoomScalePageLayoutView="0" workbookViewId="0" topLeftCell="A201">
      <selection activeCell="E228" sqref="E228"/>
    </sheetView>
  </sheetViews>
  <sheetFormatPr defaultColWidth="9.140625" defaultRowHeight="12.75"/>
  <cols>
    <col min="1" max="1" width="15.8515625" style="10" customWidth="1"/>
    <col min="2" max="2" width="20.00390625" style="10" customWidth="1"/>
    <col min="3" max="3" width="17.7109375" style="10" customWidth="1"/>
    <col min="4" max="4" width="14.57421875" style="10" customWidth="1"/>
    <col min="5" max="5" width="16.140625" style="10" customWidth="1"/>
    <col min="6" max="6" width="17.00390625" style="10" customWidth="1"/>
    <col min="7" max="7" width="13.421875" style="10" customWidth="1"/>
    <col min="8" max="8" width="15.57421875" style="10" customWidth="1"/>
    <col min="9" max="9" width="9.140625" style="10" customWidth="1"/>
    <col min="10" max="10" width="11.00390625" style="10" customWidth="1"/>
    <col min="11" max="16384" width="9.140625" style="10" customWidth="1"/>
  </cols>
  <sheetData>
    <row r="1" spans="1:8" ht="14.25">
      <c r="A1" s="338" t="s">
        <v>0</v>
      </c>
      <c r="B1" s="339"/>
      <c r="C1" s="339"/>
      <c r="D1" s="339"/>
      <c r="E1" s="339"/>
      <c r="F1" s="339"/>
      <c r="G1" s="339"/>
      <c r="H1" s="340"/>
    </row>
    <row r="2" spans="1:8" ht="14.25">
      <c r="A2" s="341" t="s">
        <v>1</v>
      </c>
      <c r="B2" s="342"/>
      <c r="C2" s="342"/>
      <c r="D2" s="342"/>
      <c r="E2" s="342"/>
      <c r="F2" s="342"/>
      <c r="G2" s="342"/>
      <c r="H2" s="343"/>
    </row>
    <row r="3" spans="1:8" ht="14.25">
      <c r="A3" s="341" t="s">
        <v>131</v>
      </c>
      <c r="B3" s="342"/>
      <c r="C3" s="342"/>
      <c r="D3" s="342"/>
      <c r="E3" s="342"/>
      <c r="F3" s="342"/>
      <c r="G3" s="342"/>
      <c r="H3" s="343"/>
    </row>
    <row r="4" spans="1:8" ht="5.25" customHeight="1">
      <c r="A4" s="5"/>
      <c r="B4" s="6"/>
      <c r="C4" s="6"/>
      <c r="D4" s="6"/>
      <c r="E4" s="6"/>
      <c r="F4" s="6"/>
      <c r="G4" s="7"/>
      <c r="H4" s="8"/>
    </row>
    <row r="5" spans="1:8" ht="14.25">
      <c r="A5" s="344" t="s">
        <v>196</v>
      </c>
      <c r="B5" s="345"/>
      <c r="C5" s="345"/>
      <c r="D5" s="345"/>
      <c r="E5" s="345"/>
      <c r="F5" s="345"/>
      <c r="G5" s="345"/>
      <c r="H5" s="346"/>
    </row>
    <row r="6" spans="1:6" ht="5.25" customHeight="1">
      <c r="A6" s="9"/>
      <c r="B6" s="9"/>
      <c r="C6" s="9"/>
      <c r="D6" s="9"/>
      <c r="E6" s="9"/>
      <c r="F6" s="9"/>
    </row>
    <row r="7" spans="1:8" ht="14.25">
      <c r="A7" s="347" t="s">
        <v>2</v>
      </c>
      <c r="B7" s="347"/>
      <c r="C7" s="347"/>
      <c r="D7" s="347"/>
      <c r="E7" s="347"/>
      <c r="F7" s="347"/>
      <c r="G7" s="347"/>
      <c r="H7" s="347"/>
    </row>
    <row r="8" ht="4.5" customHeight="1"/>
    <row r="9" spans="1:8" ht="14.25">
      <c r="A9" s="347" t="s">
        <v>132</v>
      </c>
      <c r="B9" s="347"/>
      <c r="C9" s="347"/>
      <c r="D9" s="347"/>
      <c r="E9" s="347"/>
      <c r="F9" s="347"/>
      <c r="G9" s="347"/>
      <c r="H9" s="347"/>
    </row>
    <row r="10" ht="6.75" customHeight="1"/>
    <row r="11" spans="1:8" ht="14.25">
      <c r="A11" s="11" t="s">
        <v>3</v>
      </c>
      <c r="B11" s="11"/>
      <c r="C11" s="11"/>
      <c r="D11" s="11"/>
      <c r="E11" s="11"/>
      <c r="F11" s="11"/>
      <c r="G11" s="11"/>
      <c r="H11" s="11"/>
    </row>
    <row r="12" spans="1:8" ht="14.25">
      <c r="A12" s="11"/>
      <c r="B12" s="11"/>
      <c r="C12" s="11"/>
      <c r="D12" s="11"/>
      <c r="E12" s="11"/>
      <c r="F12" s="11"/>
      <c r="G12" s="11"/>
      <c r="H12" s="11"/>
    </row>
    <row r="13" spans="1:8" ht="12.75" customHeight="1">
      <c r="A13" s="334" t="s">
        <v>4</v>
      </c>
      <c r="B13" s="334"/>
      <c r="C13" s="12"/>
      <c r="D13" s="13"/>
      <c r="E13" s="13"/>
      <c r="F13" s="11"/>
      <c r="G13" s="11"/>
      <c r="H13" s="11"/>
    </row>
    <row r="14" spans="1:8" ht="6.75" customHeight="1">
      <c r="A14" s="14"/>
      <c r="B14" s="14"/>
      <c r="C14" s="12"/>
      <c r="D14" s="13"/>
      <c r="E14" s="13"/>
      <c r="F14" s="11"/>
      <c r="G14" s="11"/>
      <c r="H14" s="11"/>
    </row>
    <row r="15" spans="1:8" ht="66.75" customHeight="1">
      <c r="A15" s="15" t="s">
        <v>5</v>
      </c>
      <c r="B15" s="16" t="s">
        <v>154</v>
      </c>
      <c r="C15" s="16" t="s">
        <v>133</v>
      </c>
      <c r="D15" s="16" t="s">
        <v>6</v>
      </c>
      <c r="E15" s="15" t="s">
        <v>7</v>
      </c>
      <c r="F15" s="11"/>
      <c r="G15" s="11"/>
      <c r="H15" s="11"/>
    </row>
    <row r="16" spans="1:12" ht="14.25">
      <c r="A16" s="19" t="s">
        <v>8</v>
      </c>
      <c r="B16" s="220">
        <v>1750000</v>
      </c>
      <c r="C16" s="210">
        <v>1578895</v>
      </c>
      <c r="D16" s="221">
        <f>C16-B16</f>
        <v>-171105</v>
      </c>
      <c r="E16" s="21">
        <f>D16/B16</f>
        <v>-0.09777428571428572</v>
      </c>
      <c r="K16" s="10">
        <v>1228632</v>
      </c>
      <c r="L16" s="10">
        <v>724153</v>
      </c>
    </row>
    <row r="17" spans="1:12" ht="14.25">
      <c r="A17" s="19" t="s">
        <v>9</v>
      </c>
      <c r="B17" s="220">
        <v>1111000</v>
      </c>
      <c r="C17" s="211">
        <v>1008250</v>
      </c>
      <c r="D17" s="221">
        <f>C17-B17</f>
        <v>-102750</v>
      </c>
      <c r="E17" s="21">
        <f>D17/B17</f>
        <v>-0.09248424842484249</v>
      </c>
      <c r="F17" s="11"/>
      <c r="G17" s="13"/>
      <c r="H17" s="13"/>
      <c r="K17" s="10">
        <v>1568779</v>
      </c>
      <c r="L17" s="10">
        <v>1005634</v>
      </c>
    </row>
    <row r="18" spans="1:12" ht="14.25">
      <c r="A18" s="19" t="s">
        <v>121</v>
      </c>
      <c r="B18" s="220">
        <v>0</v>
      </c>
      <c r="C18" s="211">
        <v>0</v>
      </c>
      <c r="D18" s="221">
        <f>C18-B18</f>
        <v>0</v>
      </c>
      <c r="E18" s="21">
        <v>0</v>
      </c>
      <c r="F18" s="11"/>
      <c r="G18" s="13"/>
      <c r="H18" s="13"/>
      <c r="K18" s="10">
        <v>1637823</v>
      </c>
      <c r="L18" s="10">
        <v>1078444</v>
      </c>
    </row>
    <row r="19" spans="1:7" ht="14.25">
      <c r="A19" s="19" t="s">
        <v>10</v>
      </c>
      <c r="B19" s="178">
        <f>SUM(B16:B18)</f>
        <v>2861000</v>
      </c>
      <c r="C19" s="178">
        <f>SUM(C16:C18)</f>
        <v>2587145</v>
      </c>
      <c r="D19" s="221">
        <f>C19-B19</f>
        <v>-273855</v>
      </c>
      <c r="E19" s="21">
        <f>D19/B19</f>
        <v>-0.09572002796225096</v>
      </c>
      <c r="G19" s="127"/>
    </row>
    <row r="20" spans="7:8" ht="13.5" customHeight="1">
      <c r="G20" s="31"/>
      <c r="H20" s="31"/>
    </row>
    <row r="21" spans="1:4" ht="15.75" customHeight="1">
      <c r="A21" s="334" t="s">
        <v>11</v>
      </c>
      <c r="B21" s="334"/>
      <c r="C21" s="334"/>
      <c r="D21" s="334"/>
    </row>
    <row r="22" spans="1:4" ht="13.5" customHeight="1">
      <c r="A22" s="22"/>
      <c r="B22" s="22"/>
      <c r="C22" s="22"/>
      <c r="D22" s="22"/>
    </row>
    <row r="23" spans="1:7" ht="15" customHeight="1">
      <c r="A23" s="23" t="s">
        <v>13</v>
      </c>
      <c r="B23" s="24">
        <v>240</v>
      </c>
      <c r="C23" s="24">
        <v>233</v>
      </c>
      <c r="D23" s="20">
        <f>C23-B23</f>
        <v>-7</v>
      </c>
      <c r="E23" s="21">
        <f>D23/B23</f>
        <v>-0.029166666666666667</v>
      </c>
      <c r="G23" s="10" t="s">
        <v>12</v>
      </c>
    </row>
    <row r="24" spans="1:7" ht="15" customHeight="1">
      <c r="A24" s="23" t="s">
        <v>14</v>
      </c>
      <c r="B24" s="24">
        <v>240</v>
      </c>
      <c r="C24" s="24">
        <v>233</v>
      </c>
      <c r="D24" s="20">
        <f>C24-B24</f>
        <v>-7</v>
      </c>
      <c r="E24" s="21">
        <f>D24/B24</f>
        <v>-0.029166666666666667</v>
      </c>
      <c r="G24" s="10" t="s">
        <v>12</v>
      </c>
    </row>
    <row r="25" spans="1:5" ht="15" customHeight="1">
      <c r="A25" s="23" t="s">
        <v>121</v>
      </c>
      <c r="B25" s="24">
        <v>0</v>
      </c>
      <c r="C25" s="24">
        <v>0</v>
      </c>
      <c r="D25" s="20">
        <f>C25-B25</f>
        <v>0</v>
      </c>
      <c r="E25" s="21">
        <v>0</v>
      </c>
    </row>
    <row r="26" spans="1:5" ht="15" customHeight="1">
      <c r="A26" s="334"/>
      <c r="B26" s="334"/>
      <c r="C26" s="334"/>
      <c r="D26" s="334"/>
      <c r="E26" s="27"/>
    </row>
    <row r="27" spans="1:5" ht="16.5" customHeight="1">
      <c r="A27" s="336" t="s">
        <v>155</v>
      </c>
      <c r="B27" s="336"/>
      <c r="C27" s="336"/>
      <c r="D27" s="336"/>
      <c r="E27" s="27"/>
    </row>
    <row r="28" spans="1:7" ht="57.75" customHeight="1">
      <c r="A28" s="16" t="s">
        <v>5</v>
      </c>
      <c r="B28" s="16" t="s">
        <v>15</v>
      </c>
      <c r="C28" s="16" t="s">
        <v>16</v>
      </c>
      <c r="D28" s="16" t="s">
        <v>17</v>
      </c>
      <c r="E28" s="115" t="s">
        <v>7</v>
      </c>
      <c r="G28" s="10" t="s">
        <v>12</v>
      </c>
    </row>
    <row r="29" spans="1:8" ht="16.5" customHeight="1">
      <c r="A29" s="19" t="s">
        <v>13</v>
      </c>
      <c r="B29" s="24">
        <f>B16*B23</f>
        <v>420000000</v>
      </c>
      <c r="C29" s="192">
        <v>367537830</v>
      </c>
      <c r="D29" s="20">
        <f>C29-B29</f>
        <v>-52462170</v>
      </c>
      <c r="E29" s="21">
        <f>D29/B29</f>
        <v>-0.12490992857142857</v>
      </c>
      <c r="G29" s="10" t="s">
        <v>12</v>
      </c>
      <c r="H29" s="10" t="s">
        <v>12</v>
      </c>
    </row>
    <row r="30" spans="1:8" ht="19.5" customHeight="1">
      <c r="A30" s="19" t="s">
        <v>18</v>
      </c>
      <c r="B30" s="24">
        <f>B17*B24</f>
        <v>266640000</v>
      </c>
      <c r="C30" s="24">
        <v>234882699</v>
      </c>
      <c r="D30" s="20">
        <f>C30-B30</f>
        <v>-31757301</v>
      </c>
      <c r="E30" s="21">
        <f>D30/B30</f>
        <v>-0.1191017889288929</v>
      </c>
      <c r="G30" s="10" t="s">
        <v>12</v>
      </c>
      <c r="H30" s="10" t="s">
        <v>12</v>
      </c>
    </row>
    <row r="31" spans="1:5" ht="15" customHeight="1">
      <c r="A31" s="19" t="s">
        <v>121</v>
      </c>
      <c r="B31" s="24">
        <f>B18*B25</f>
        <v>0</v>
      </c>
      <c r="C31" s="24">
        <v>0</v>
      </c>
      <c r="D31" s="20">
        <f>C31-B31</f>
        <v>0</v>
      </c>
      <c r="E31" s="21">
        <v>0</v>
      </c>
    </row>
    <row r="32" spans="1:7" ht="17.25" customHeight="1">
      <c r="A32" s="19" t="s">
        <v>10</v>
      </c>
      <c r="B32" s="24">
        <f>SUM(B29:B31)</f>
        <v>686640000</v>
      </c>
      <c r="C32" s="24">
        <f>SUM(C29:C31)</f>
        <v>602420529</v>
      </c>
      <c r="D32" s="20">
        <f>C32-B32</f>
        <v>-84219471</v>
      </c>
      <c r="E32" s="21">
        <f>D32/B32</f>
        <v>-0.12265447832925551</v>
      </c>
      <c r="G32" s="10" t="s">
        <v>12</v>
      </c>
    </row>
    <row r="33" spans="1:7" ht="14.25">
      <c r="A33" s="14"/>
      <c r="B33" s="14"/>
      <c r="C33" s="14"/>
      <c r="D33" s="14"/>
      <c r="E33" s="27"/>
      <c r="G33" s="10" t="s">
        <v>12</v>
      </c>
    </row>
    <row r="34" spans="1:7" ht="18" customHeight="1">
      <c r="A34" s="337" t="s">
        <v>19</v>
      </c>
      <c r="B34" s="337"/>
      <c r="C34" s="337"/>
      <c r="D34" s="32"/>
      <c r="E34" s="33"/>
      <c r="G34" s="31"/>
    </row>
    <row r="35" spans="1:7" ht="18" customHeight="1">
      <c r="A35" s="334" t="s">
        <v>134</v>
      </c>
      <c r="B35" s="334"/>
      <c r="C35" s="334"/>
      <c r="D35" s="334"/>
      <c r="E35" s="334"/>
      <c r="F35" s="334"/>
      <c r="G35" s="334"/>
    </row>
    <row r="36" spans="1:7" ht="43.5" customHeight="1">
      <c r="A36" s="16" t="s">
        <v>20</v>
      </c>
      <c r="B36" s="16" t="s">
        <v>21</v>
      </c>
      <c r="C36" s="16" t="s">
        <v>22</v>
      </c>
      <c r="D36" s="16" t="s">
        <v>23</v>
      </c>
      <c r="E36" s="29" t="s">
        <v>24</v>
      </c>
      <c r="F36" s="16" t="s">
        <v>25</v>
      </c>
      <c r="G36" s="31"/>
    </row>
    <row r="37" spans="1:7" ht="12.75" customHeight="1">
      <c r="A37" s="16">
        <v>1</v>
      </c>
      <c r="B37" s="16">
        <v>2</v>
      </c>
      <c r="C37" s="16">
        <v>3</v>
      </c>
      <c r="D37" s="16">
        <v>4</v>
      </c>
      <c r="E37" s="16" t="s">
        <v>26</v>
      </c>
      <c r="F37" s="16">
        <v>6</v>
      </c>
      <c r="G37" s="31"/>
    </row>
    <row r="38" spans="1:7" ht="12.75" customHeight="1">
      <c r="A38" s="193">
        <v>1</v>
      </c>
      <c r="B38" s="247" t="s">
        <v>197</v>
      </c>
      <c r="C38" s="193">
        <v>825</v>
      </c>
      <c r="D38" s="193">
        <v>825</v>
      </c>
      <c r="E38" s="193">
        <f aca="true" t="shared" si="0" ref="E38:E65">C38-D38</f>
        <v>0</v>
      </c>
      <c r="F38" s="212">
        <f aca="true" t="shared" si="1" ref="F38:F65">E38/C38</f>
        <v>0</v>
      </c>
      <c r="G38" s="31"/>
    </row>
    <row r="39" spans="1:7" ht="12.75" customHeight="1">
      <c r="A39" s="193">
        <v>2</v>
      </c>
      <c r="B39" s="247" t="s">
        <v>198</v>
      </c>
      <c r="C39" s="193">
        <v>1192</v>
      </c>
      <c r="D39" s="193">
        <v>1192</v>
      </c>
      <c r="E39" s="193">
        <f t="shared" si="0"/>
        <v>0</v>
      </c>
      <c r="F39" s="212">
        <f t="shared" si="1"/>
        <v>0</v>
      </c>
      <c r="G39" s="31"/>
    </row>
    <row r="40" spans="1:7" ht="12.75" customHeight="1">
      <c r="A40" s="193">
        <v>3</v>
      </c>
      <c r="B40" s="247" t="s">
        <v>199</v>
      </c>
      <c r="C40" s="193">
        <v>1392</v>
      </c>
      <c r="D40" s="193">
        <v>1392</v>
      </c>
      <c r="E40" s="193">
        <f t="shared" si="0"/>
        <v>0</v>
      </c>
      <c r="F40" s="212">
        <f t="shared" si="1"/>
        <v>0</v>
      </c>
      <c r="G40" s="31"/>
    </row>
    <row r="41" spans="1:7" ht="12.75" customHeight="1">
      <c r="A41" s="193">
        <v>4</v>
      </c>
      <c r="B41" s="247" t="s">
        <v>200</v>
      </c>
      <c r="C41" s="193">
        <v>1540</v>
      </c>
      <c r="D41" s="193">
        <v>1540</v>
      </c>
      <c r="E41" s="193">
        <f t="shared" si="0"/>
        <v>0</v>
      </c>
      <c r="F41" s="212">
        <f t="shared" si="1"/>
        <v>0</v>
      </c>
      <c r="G41" s="31"/>
    </row>
    <row r="42" spans="1:7" ht="12.75" customHeight="1">
      <c r="A42" s="193">
        <v>5</v>
      </c>
      <c r="B42" s="247" t="s">
        <v>201</v>
      </c>
      <c r="C42" s="193">
        <v>745</v>
      </c>
      <c r="D42" s="193">
        <v>745</v>
      </c>
      <c r="E42" s="193">
        <f t="shared" si="0"/>
        <v>0</v>
      </c>
      <c r="F42" s="212">
        <f t="shared" si="1"/>
        <v>0</v>
      </c>
      <c r="G42" s="31"/>
    </row>
    <row r="43" spans="1:7" ht="12.75" customHeight="1">
      <c r="A43" s="193">
        <v>6</v>
      </c>
      <c r="B43" s="247" t="s">
        <v>202</v>
      </c>
      <c r="C43" s="193">
        <v>670</v>
      </c>
      <c r="D43" s="193">
        <v>670</v>
      </c>
      <c r="E43" s="193">
        <f t="shared" si="0"/>
        <v>0</v>
      </c>
      <c r="F43" s="212">
        <f t="shared" si="1"/>
        <v>0</v>
      </c>
      <c r="G43" s="31"/>
    </row>
    <row r="44" spans="1:7" ht="12.75" customHeight="1">
      <c r="A44" s="193">
        <v>7</v>
      </c>
      <c r="B44" s="247" t="s">
        <v>203</v>
      </c>
      <c r="C44" s="193">
        <v>1719</v>
      </c>
      <c r="D44" s="193">
        <v>1719</v>
      </c>
      <c r="E44" s="193">
        <f t="shared" si="0"/>
        <v>0</v>
      </c>
      <c r="F44" s="212">
        <f t="shared" si="1"/>
        <v>0</v>
      </c>
      <c r="G44" s="31"/>
    </row>
    <row r="45" spans="1:7" ht="12.75" customHeight="1">
      <c r="A45" s="193">
        <v>8</v>
      </c>
      <c r="B45" s="247" t="s">
        <v>204</v>
      </c>
      <c r="C45" s="193">
        <v>648</v>
      </c>
      <c r="D45" s="193">
        <v>648</v>
      </c>
      <c r="E45" s="193">
        <f t="shared" si="0"/>
        <v>0</v>
      </c>
      <c r="F45" s="212">
        <f t="shared" si="1"/>
        <v>0</v>
      </c>
      <c r="G45" s="31"/>
    </row>
    <row r="46" spans="1:7" ht="12.75" customHeight="1">
      <c r="A46" s="193">
        <v>9</v>
      </c>
      <c r="B46" s="247" t="s">
        <v>205</v>
      </c>
      <c r="C46" s="193">
        <v>885</v>
      </c>
      <c r="D46" s="193">
        <v>885</v>
      </c>
      <c r="E46" s="193">
        <f t="shared" si="0"/>
        <v>0</v>
      </c>
      <c r="F46" s="212">
        <f t="shared" si="1"/>
        <v>0</v>
      </c>
      <c r="G46" s="31"/>
    </row>
    <row r="47" spans="1:7" ht="12.75" customHeight="1">
      <c r="A47" s="193">
        <v>10</v>
      </c>
      <c r="B47" s="247" t="s">
        <v>206</v>
      </c>
      <c r="C47" s="193">
        <v>604</v>
      </c>
      <c r="D47" s="193">
        <v>604</v>
      </c>
      <c r="E47" s="193">
        <f t="shared" si="0"/>
        <v>0</v>
      </c>
      <c r="F47" s="212">
        <f t="shared" si="1"/>
        <v>0</v>
      </c>
      <c r="G47" s="31"/>
    </row>
    <row r="48" spans="1:7" ht="12.75" customHeight="1">
      <c r="A48" s="193">
        <v>11</v>
      </c>
      <c r="B48" s="247" t="s">
        <v>207</v>
      </c>
      <c r="C48" s="193">
        <v>982</v>
      </c>
      <c r="D48" s="193">
        <v>982</v>
      </c>
      <c r="E48" s="193">
        <f t="shared" si="0"/>
        <v>0</v>
      </c>
      <c r="F48" s="212">
        <f t="shared" si="1"/>
        <v>0</v>
      </c>
      <c r="G48" s="31"/>
    </row>
    <row r="49" spans="1:7" ht="12.75" customHeight="1">
      <c r="A49" s="193">
        <v>12</v>
      </c>
      <c r="B49" s="247" t="s">
        <v>208</v>
      </c>
      <c r="C49" s="193">
        <v>1554</v>
      </c>
      <c r="D49" s="193">
        <v>1554</v>
      </c>
      <c r="E49" s="193">
        <f t="shared" si="0"/>
        <v>0</v>
      </c>
      <c r="F49" s="212">
        <f t="shared" si="1"/>
        <v>0</v>
      </c>
      <c r="G49" s="31"/>
    </row>
    <row r="50" spans="1:7" ht="12.75" customHeight="1">
      <c r="A50" s="193">
        <v>13</v>
      </c>
      <c r="B50" s="247" t="s">
        <v>209</v>
      </c>
      <c r="C50" s="193">
        <v>1745</v>
      </c>
      <c r="D50" s="193">
        <v>1745</v>
      </c>
      <c r="E50" s="193">
        <f t="shared" si="0"/>
        <v>0</v>
      </c>
      <c r="F50" s="212">
        <f t="shared" si="1"/>
        <v>0</v>
      </c>
      <c r="G50" s="31"/>
    </row>
    <row r="51" spans="1:7" ht="12.75" customHeight="1">
      <c r="A51" s="193">
        <v>14</v>
      </c>
      <c r="B51" s="247" t="s">
        <v>210</v>
      </c>
      <c r="C51" s="193">
        <v>984</v>
      </c>
      <c r="D51" s="193">
        <v>984</v>
      </c>
      <c r="E51" s="193">
        <f t="shared" si="0"/>
        <v>0</v>
      </c>
      <c r="F51" s="212">
        <f t="shared" si="1"/>
        <v>0</v>
      </c>
      <c r="G51" s="31"/>
    </row>
    <row r="52" spans="1:7" ht="12.75" customHeight="1">
      <c r="A52" s="193">
        <v>15</v>
      </c>
      <c r="B52" s="247" t="s">
        <v>211</v>
      </c>
      <c r="C52" s="193">
        <v>1590</v>
      </c>
      <c r="D52" s="193">
        <v>1590</v>
      </c>
      <c r="E52" s="193">
        <f t="shared" si="0"/>
        <v>0</v>
      </c>
      <c r="F52" s="212">
        <f t="shared" si="1"/>
        <v>0</v>
      </c>
      <c r="G52" s="31"/>
    </row>
    <row r="53" spans="1:7" ht="12.75" customHeight="1">
      <c r="A53" s="193">
        <v>16</v>
      </c>
      <c r="B53" s="247" t="s">
        <v>212</v>
      </c>
      <c r="C53" s="193">
        <v>1229</v>
      </c>
      <c r="D53" s="193">
        <v>1229</v>
      </c>
      <c r="E53" s="193">
        <f t="shared" si="0"/>
        <v>0</v>
      </c>
      <c r="F53" s="212">
        <f t="shared" si="1"/>
        <v>0</v>
      </c>
      <c r="G53" s="31"/>
    </row>
    <row r="54" spans="1:7" ht="12.75" customHeight="1">
      <c r="A54" s="193">
        <v>17</v>
      </c>
      <c r="B54" s="247" t="s">
        <v>213</v>
      </c>
      <c r="C54" s="193">
        <v>1492</v>
      </c>
      <c r="D54" s="193">
        <v>1492</v>
      </c>
      <c r="E54" s="193">
        <f t="shared" si="0"/>
        <v>0</v>
      </c>
      <c r="F54" s="212">
        <f t="shared" si="1"/>
        <v>0</v>
      </c>
      <c r="G54" s="31"/>
    </row>
    <row r="55" spans="1:7" ht="12.75" customHeight="1">
      <c r="A55" s="193">
        <v>18</v>
      </c>
      <c r="B55" s="247" t="s">
        <v>214</v>
      </c>
      <c r="C55" s="193">
        <v>965</v>
      </c>
      <c r="D55" s="193">
        <v>965</v>
      </c>
      <c r="E55" s="193">
        <f t="shared" si="0"/>
        <v>0</v>
      </c>
      <c r="F55" s="212">
        <f t="shared" si="1"/>
        <v>0</v>
      </c>
      <c r="G55" s="31"/>
    </row>
    <row r="56" spans="1:7" ht="12.75" customHeight="1">
      <c r="A56" s="193">
        <v>19</v>
      </c>
      <c r="B56" s="247" t="s">
        <v>215</v>
      </c>
      <c r="C56" s="193">
        <v>1302</v>
      </c>
      <c r="D56" s="193">
        <v>1302</v>
      </c>
      <c r="E56" s="193">
        <f t="shared" si="0"/>
        <v>0</v>
      </c>
      <c r="F56" s="212">
        <f t="shared" si="1"/>
        <v>0</v>
      </c>
      <c r="G56" s="31"/>
    </row>
    <row r="57" spans="1:7" ht="12.75" customHeight="1">
      <c r="A57" s="193">
        <v>20</v>
      </c>
      <c r="B57" s="247" t="s">
        <v>216</v>
      </c>
      <c r="C57" s="193">
        <v>666</v>
      </c>
      <c r="D57" s="193">
        <v>666</v>
      </c>
      <c r="E57" s="193">
        <f t="shared" si="0"/>
        <v>0</v>
      </c>
      <c r="F57" s="212">
        <f t="shared" si="1"/>
        <v>0</v>
      </c>
      <c r="G57" s="31"/>
    </row>
    <row r="58" spans="1:7" ht="12.75" customHeight="1">
      <c r="A58" s="193">
        <v>21</v>
      </c>
      <c r="B58" s="247" t="s">
        <v>217</v>
      </c>
      <c r="C58" s="193">
        <v>436</v>
      </c>
      <c r="D58" s="193">
        <v>436</v>
      </c>
      <c r="E58" s="193">
        <f t="shared" si="0"/>
        <v>0</v>
      </c>
      <c r="F58" s="212">
        <f t="shared" si="1"/>
        <v>0</v>
      </c>
      <c r="G58" s="31"/>
    </row>
    <row r="59" spans="1:7" ht="12.75" customHeight="1">
      <c r="A59" s="193">
        <v>22</v>
      </c>
      <c r="B59" s="247" t="s">
        <v>218</v>
      </c>
      <c r="C59" s="193">
        <v>1985</v>
      </c>
      <c r="D59" s="193">
        <v>1985</v>
      </c>
      <c r="E59" s="193">
        <f t="shared" si="0"/>
        <v>0</v>
      </c>
      <c r="F59" s="212">
        <f t="shared" si="1"/>
        <v>0</v>
      </c>
      <c r="G59" s="31"/>
    </row>
    <row r="60" spans="1:7" ht="12.75" customHeight="1">
      <c r="A60" s="193">
        <v>23</v>
      </c>
      <c r="B60" s="247" t="s">
        <v>219</v>
      </c>
      <c r="C60" s="193">
        <v>799</v>
      </c>
      <c r="D60" s="193">
        <v>799</v>
      </c>
      <c r="E60" s="193">
        <f t="shared" si="0"/>
        <v>0</v>
      </c>
      <c r="F60" s="212">
        <f t="shared" si="1"/>
        <v>0</v>
      </c>
      <c r="G60" s="31"/>
    </row>
    <row r="61" spans="1:7" ht="12.75" customHeight="1">
      <c r="A61" s="193">
        <v>24</v>
      </c>
      <c r="B61" s="247" t="s">
        <v>220</v>
      </c>
      <c r="C61" s="193">
        <v>1857</v>
      </c>
      <c r="D61" s="193">
        <v>1857</v>
      </c>
      <c r="E61" s="193">
        <f t="shared" si="0"/>
        <v>0</v>
      </c>
      <c r="F61" s="212">
        <f t="shared" si="1"/>
        <v>0</v>
      </c>
      <c r="G61" s="31"/>
    </row>
    <row r="62" spans="1:7" ht="12.75" customHeight="1">
      <c r="A62" s="193">
        <v>25</v>
      </c>
      <c r="B62" s="247" t="s">
        <v>221</v>
      </c>
      <c r="C62" s="193">
        <v>708</v>
      </c>
      <c r="D62" s="193">
        <v>708</v>
      </c>
      <c r="E62" s="193">
        <f t="shared" si="0"/>
        <v>0</v>
      </c>
      <c r="F62" s="212">
        <f t="shared" si="1"/>
        <v>0</v>
      </c>
      <c r="G62" s="31" t="s">
        <v>12</v>
      </c>
    </row>
    <row r="63" spans="1:7" ht="12.75" customHeight="1">
      <c r="A63" s="193">
        <v>26</v>
      </c>
      <c r="B63" s="247" t="s">
        <v>222</v>
      </c>
      <c r="C63" s="193">
        <v>1405</v>
      </c>
      <c r="D63" s="193">
        <v>1405</v>
      </c>
      <c r="E63" s="193">
        <f t="shared" si="0"/>
        <v>0</v>
      </c>
      <c r="F63" s="212">
        <f t="shared" si="1"/>
        <v>0</v>
      </c>
      <c r="G63" s="31"/>
    </row>
    <row r="64" spans="1:7" ht="12.75" customHeight="1">
      <c r="A64" s="193">
        <v>27</v>
      </c>
      <c r="B64" s="247" t="s">
        <v>223</v>
      </c>
      <c r="C64" s="193">
        <v>1359</v>
      </c>
      <c r="D64" s="193">
        <v>1359</v>
      </c>
      <c r="E64" s="193">
        <f t="shared" si="0"/>
        <v>0</v>
      </c>
      <c r="F64" s="212">
        <f t="shared" si="1"/>
        <v>0</v>
      </c>
      <c r="G64" s="31"/>
    </row>
    <row r="65" spans="1:7" ht="17.25" customHeight="1">
      <c r="A65" s="231"/>
      <c r="B65" s="232" t="s">
        <v>27</v>
      </c>
      <c r="C65" s="43">
        <v>31278</v>
      </c>
      <c r="D65" s="43">
        <v>31278</v>
      </c>
      <c r="E65" s="222">
        <f t="shared" si="0"/>
        <v>0</v>
      </c>
      <c r="F65" s="233">
        <f t="shared" si="1"/>
        <v>0</v>
      </c>
      <c r="G65" s="31"/>
    </row>
    <row r="66" spans="1:7" ht="12.75" customHeight="1">
      <c r="A66" s="25"/>
      <c r="B66" s="36"/>
      <c r="C66" s="37"/>
      <c r="D66" s="37"/>
      <c r="E66" s="37"/>
      <c r="F66" s="38"/>
      <c r="G66" s="31"/>
    </row>
    <row r="67" spans="1:8" ht="12.75" customHeight="1">
      <c r="A67" s="334" t="s">
        <v>135</v>
      </c>
      <c r="B67" s="334"/>
      <c r="C67" s="334"/>
      <c r="D67" s="334"/>
      <c r="E67" s="334"/>
      <c r="F67" s="334"/>
      <c r="G67" s="334"/>
      <c r="H67" s="334"/>
    </row>
    <row r="68" spans="1:7" ht="45.75" customHeight="1">
      <c r="A68" s="16" t="s">
        <v>20</v>
      </c>
      <c r="B68" s="16" t="s">
        <v>21</v>
      </c>
      <c r="C68" s="16" t="s">
        <v>22</v>
      </c>
      <c r="D68" s="16" t="s">
        <v>23</v>
      </c>
      <c r="E68" s="29" t="s">
        <v>24</v>
      </c>
      <c r="F68" s="16" t="s">
        <v>25</v>
      </c>
      <c r="G68" s="31"/>
    </row>
    <row r="69" spans="1:7" ht="12.75" customHeight="1">
      <c r="A69" s="16">
        <v>1</v>
      </c>
      <c r="B69" s="16">
        <v>2</v>
      </c>
      <c r="C69" s="16">
        <v>3</v>
      </c>
      <c r="D69" s="16">
        <v>4</v>
      </c>
      <c r="E69" s="16" t="s">
        <v>26</v>
      </c>
      <c r="F69" s="16">
        <v>6</v>
      </c>
      <c r="G69" s="31"/>
    </row>
    <row r="70" spans="1:7" ht="12.75" customHeight="1">
      <c r="A70" s="193">
        <v>1</v>
      </c>
      <c r="B70" s="247" t="s">
        <v>197</v>
      </c>
      <c r="C70" s="193">
        <v>0</v>
      </c>
      <c r="D70" s="193">
        <v>0</v>
      </c>
      <c r="E70" s="193">
        <f>C70-D70</f>
        <v>0</v>
      </c>
      <c r="F70" s="193">
        <v>0</v>
      </c>
      <c r="G70" s="31"/>
    </row>
    <row r="71" spans="1:7" ht="12.75" customHeight="1">
      <c r="A71" s="193">
        <v>2</v>
      </c>
      <c r="B71" s="247" t="s">
        <v>198</v>
      </c>
      <c r="C71" s="193">
        <v>0</v>
      </c>
      <c r="D71" s="193">
        <v>0</v>
      </c>
      <c r="E71" s="193">
        <f>C71-D71</f>
        <v>0</v>
      </c>
      <c r="F71" s="193">
        <v>0</v>
      </c>
      <c r="G71" s="31"/>
    </row>
    <row r="72" spans="1:7" ht="12.75" customHeight="1">
      <c r="A72" s="193">
        <v>3</v>
      </c>
      <c r="B72" s="247" t="s">
        <v>199</v>
      </c>
      <c r="C72" s="193">
        <v>0</v>
      </c>
      <c r="D72" s="193">
        <v>0</v>
      </c>
      <c r="E72" s="193">
        <f>C72-D72</f>
        <v>0</v>
      </c>
      <c r="F72" s="193">
        <v>0</v>
      </c>
      <c r="G72" s="31"/>
    </row>
    <row r="73" spans="1:7" ht="12.75" customHeight="1">
      <c r="A73" s="193">
        <v>4</v>
      </c>
      <c r="B73" s="247" t="s">
        <v>200</v>
      </c>
      <c r="C73" s="193">
        <v>0</v>
      </c>
      <c r="D73" s="193">
        <v>0</v>
      </c>
      <c r="E73" s="193">
        <f aca="true" t="shared" si="2" ref="E73:E84">C73-D73</f>
        <v>0</v>
      </c>
      <c r="F73" s="193">
        <v>0</v>
      </c>
      <c r="G73" s="31"/>
    </row>
    <row r="74" spans="1:7" ht="12.75" customHeight="1">
      <c r="A74" s="193">
        <v>5</v>
      </c>
      <c r="B74" s="247" t="s">
        <v>201</v>
      </c>
      <c r="C74" s="193">
        <v>0</v>
      </c>
      <c r="D74" s="193">
        <v>0</v>
      </c>
      <c r="E74" s="193">
        <f t="shared" si="2"/>
        <v>0</v>
      </c>
      <c r="F74" s="193">
        <v>0</v>
      </c>
      <c r="G74" s="31"/>
    </row>
    <row r="75" spans="1:7" ht="12.75" customHeight="1">
      <c r="A75" s="193">
        <v>6</v>
      </c>
      <c r="B75" s="247" t="s">
        <v>202</v>
      </c>
      <c r="C75" s="193">
        <v>0</v>
      </c>
      <c r="D75" s="193">
        <v>0</v>
      </c>
      <c r="E75" s="193">
        <f t="shared" si="2"/>
        <v>0</v>
      </c>
      <c r="F75" s="193">
        <v>0</v>
      </c>
      <c r="G75" s="31"/>
    </row>
    <row r="76" spans="1:7" ht="12.75" customHeight="1">
      <c r="A76" s="193">
        <v>7</v>
      </c>
      <c r="B76" s="247" t="s">
        <v>203</v>
      </c>
      <c r="C76" s="193">
        <v>0</v>
      </c>
      <c r="D76" s="193">
        <v>0</v>
      </c>
      <c r="E76" s="193">
        <f t="shared" si="2"/>
        <v>0</v>
      </c>
      <c r="F76" s="193">
        <v>0</v>
      </c>
      <c r="G76" s="31"/>
    </row>
    <row r="77" spans="1:7" ht="12.75" customHeight="1">
      <c r="A77" s="193">
        <v>8</v>
      </c>
      <c r="B77" s="247" t="s">
        <v>204</v>
      </c>
      <c r="C77" s="193">
        <v>0</v>
      </c>
      <c r="D77" s="193">
        <v>0</v>
      </c>
      <c r="E77" s="193">
        <f t="shared" si="2"/>
        <v>0</v>
      </c>
      <c r="F77" s="193">
        <v>0</v>
      </c>
      <c r="G77" s="31"/>
    </row>
    <row r="78" spans="1:7" ht="12.75" customHeight="1">
      <c r="A78" s="193">
        <v>9</v>
      </c>
      <c r="B78" s="247" t="s">
        <v>205</v>
      </c>
      <c r="C78" s="193">
        <v>0</v>
      </c>
      <c r="D78" s="193">
        <v>0</v>
      </c>
      <c r="E78" s="193">
        <f t="shared" si="2"/>
        <v>0</v>
      </c>
      <c r="F78" s="193">
        <v>0</v>
      </c>
      <c r="G78" s="31"/>
    </row>
    <row r="79" spans="1:7" ht="12.75" customHeight="1">
      <c r="A79" s="193">
        <v>10</v>
      </c>
      <c r="B79" s="247" t="s">
        <v>206</v>
      </c>
      <c r="C79" s="193">
        <v>0</v>
      </c>
      <c r="D79" s="193">
        <v>0</v>
      </c>
      <c r="E79" s="193">
        <f t="shared" si="2"/>
        <v>0</v>
      </c>
      <c r="F79" s="193">
        <v>0</v>
      </c>
      <c r="G79" s="31"/>
    </row>
    <row r="80" spans="1:7" ht="12.75" customHeight="1">
      <c r="A80" s="193">
        <v>11</v>
      </c>
      <c r="B80" s="247" t="s">
        <v>207</v>
      </c>
      <c r="C80" s="193">
        <v>0</v>
      </c>
      <c r="D80" s="193">
        <v>0</v>
      </c>
      <c r="E80" s="193">
        <f t="shared" si="2"/>
        <v>0</v>
      </c>
      <c r="F80" s="193">
        <v>0</v>
      </c>
      <c r="G80" s="31"/>
    </row>
    <row r="81" spans="1:7" ht="12.75" customHeight="1">
      <c r="A81" s="193">
        <v>12</v>
      </c>
      <c r="B81" s="247" t="s">
        <v>208</v>
      </c>
      <c r="C81" s="193">
        <v>0</v>
      </c>
      <c r="D81" s="193">
        <v>0</v>
      </c>
      <c r="E81" s="193">
        <f t="shared" si="2"/>
        <v>0</v>
      </c>
      <c r="F81" s="193">
        <v>0</v>
      </c>
      <c r="G81" s="31"/>
    </row>
    <row r="82" spans="1:7" ht="12.75" customHeight="1">
      <c r="A82" s="193">
        <v>13</v>
      </c>
      <c r="B82" s="247" t="s">
        <v>209</v>
      </c>
      <c r="C82" s="193">
        <v>0</v>
      </c>
      <c r="D82" s="193">
        <v>0</v>
      </c>
      <c r="E82" s="193">
        <f t="shared" si="2"/>
        <v>0</v>
      </c>
      <c r="F82" s="193">
        <v>0</v>
      </c>
      <c r="G82" s="31"/>
    </row>
    <row r="83" spans="1:7" ht="12.75" customHeight="1">
      <c r="A83" s="193">
        <v>14</v>
      </c>
      <c r="B83" s="247" t="s">
        <v>210</v>
      </c>
      <c r="C83" s="193">
        <v>0</v>
      </c>
      <c r="D83" s="193">
        <v>0</v>
      </c>
      <c r="E83" s="193">
        <f t="shared" si="2"/>
        <v>0</v>
      </c>
      <c r="F83" s="193">
        <v>0</v>
      </c>
      <c r="G83" s="31"/>
    </row>
    <row r="84" spans="1:8" ht="12.75" customHeight="1">
      <c r="A84" s="193">
        <v>15</v>
      </c>
      <c r="B84" s="247" t="s">
        <v>211</v>
      </c>
      <c r="C84" s="193">
        <v>0</v>
      </c>
      <c r="D84" s="193">
        <v>0</v>
      </c>
      <c r="E84" s="193">
        <f t="shared" si="2"/>
        <v>0</v>
      </c>
      <c r="F84" s="193">
        <v>0</v>
      </c>
      <c r="G84" s="31"/>
      <c r="H84" s="10" t="s">
        <v>12</v>
      </c>
    </row>
    <row r="85" spans="1:7" ht="12.75" customHeight="1">
      <c r="A85" s="193">
        <v>16</v>
      </c>
      <c r="B85" s="247" t="s">
        <v>212</v>
      </c>
      <c r="C85" s="193">
        <v>0</v>
      </c>
      <c r="D85" s="193">
        <v>0</v>
      </c>
      <c r="E85" s="193">
        <f>C85-D85</f>
        <v>0</v>
      </c>
      <c r="F85" s="193">
        <v>0</v>
      </c>
      <c r="G85" s="31"/>
    </row>
    <row r="86" spans="1:7" ht="12.75" customHeight="1">
      <c r="A86" s="193">
        <v>17</v>
      </c>
      <c r="B86" s="247" t="s">
        <v>213</v>
      </c>
      <c r="C86" s="193">
        <v>0</v>
      </c>
      <c r="D86" s="193">
        <v>0</v>
      </c>
      <c r="E86" s="193">
        <f>C86-D86</f>
        <v>0</v>
      </c>
      <c r="F86" s="193">
        <v>0</v>
      </c>
      <c r="G86" s="31"/>
    </row>
    <row r="87" spans="1:7" ht="12.75" customHeight="1">
      <c r="A87" s="193">
        <v>18</v>
      </c>
      <c r="B87" s="247" t="s">
        <v>214</v>
      </c>
      <c r="C87" s="193">
        <v>0</v>
      </c>
      <c r="D87" s="193">
        <v>0</v>
      </c>
      <c r="E87" s="193">
        <f aca="true" t="shared" si="3" ref="E87:E93">C87-D87</f>
        <v>0</v>
      </c>
      <c r="F87" s="193">
        <v>0</v>
      </c>
      <c r="G87" s="31"/>
    </row>
    <row r="88" spans="1:7" ht="12.75" customHeight="1">
      <c r="A88" s="193">
        <v>19</v>
      </c>
      <c r="B88" s="247" t="s">
        <v>215</v>
      </c>
      <c r="C88" s="193">
        <v>0</v>
      </c>
      <c r="D88" s="193">
        <v>0</v>
      </c>
      <c r="E88" s="193">
        <f t="shared" si="3"/>
        <v>0</v>
      </c>
      <c r="F88" s="193">
        <v>0</v>
      </c>
      <c r="G88" s="31"/>
    </row>
    <row r="89" spans="1:7" ht="12.75" customHeight="1">
      <c r="A89" s="193">
        <v>20</v>
      </c>
      <c r="B89" s="247" t="s">
        <v>216</v>
      </c>
      <c r="C89" s="193">
        <v>0</v>
      </c>
      <c r="D89" s="193">
        <v>0</v>
      </c>
      <c r="E89" s="193">
        <f t="shared" si="3"/>
        <v>0</v>
      </c>
      <c r="F89" s="193">
        <v>0</v>
      </c>
      <c r="G89" s="31"/>
    </row>
    <row r="90" spans="1:7" ht="12.75" customHeight="1">
      <c r="A90" s="193">
        <v>21</v>
      </c>
      <c r="B90" s="247" t="s">
        <v>217</v>
      </c>
      <c r="C90" s="193">
        <v>0</v>
      </c>
      <c r="D90" s="193">
        <v>0</v>
      </c>
      <c r="E90" s="193">
        <f t="shared" si="3"/>
        <v>0</v>
      </c>
      <c r="F90" s="193">
        <v>0</v>
      </c>
      <c r="G90" s="31"/>
    </row>
    <row r="91" spans="1:7" ht="12.75" customHeight="1">
      <c r="A91" s="193">
        <v>22</v>
      </c>
      <c r="B91" s="247" t="s">
        <v>218</v>
      </c>
      <c r="C91" s="193">
        <v>0</v>
      </c>
      <c r="D91" s="193">
        <v>0</v>
      </c>
      <c r="E91" s="193">
        <f t="shared" si="3"/>
        <v>0</v>
      </c>
      <c r="F91" s="193">
        <v>0</v>
      </c>
      <c r="G91" s="31"/>
    </row>
    <row r="92" spans="1:7" ht="12.75" customHeight="1">
      <c r="A92" s="193">
        <v>23</v>
      </c>
      <c r="B92" s="247" t="s">
        <v>219</v>
      </c>
      <c r="C92" s="193">
        <v>0</v>
      </c>
      <c r="D92" s="193">
        <v>0</v>
      </c>
      <c r="E92" s="193">
        <f t="shared" si="3"/>
        <v>0</v>
      </c>
      <c r="F92" s="193">
        <v>0</v>
      </c>
      <c r="G92" s="31"/>
    </row>
    <row r="93" spans="1:7" ht="12.75" customHeight="1">
      <c r="A93" s="193">
        <v>24</v>
      </c>
      <c r="B93" s="247" t="s">
        <v>220</v>
      </c>
      <c r="C93" s="193">
        <v>0</v>
      </c>
      <c r="D93" s="193">
        <v>0</v>
      </c>
      <c r="E93" s="193">
        <f t="shared" si="3"/>
        <v>0</v>
      </c>
      <c r="F93" s="193">
        <v>0</v>
      </c>
      <c r="G93" s="31"/>
    </row>
    <row r="94" spans="1:7" ht="12.75" customHeight="1">
      <c r="A94" s="193">
        <v>25</v>
      </c>
      <c r="B94" s="247" t="s">
        <v>221</v>
      </c>
      <c r="C94" s="193">
        <v>0</v>
      </c>
      <c r="D94" s="193">
        <v>0</v>
      </c>
      <c r="E94" s="193">
        <f>C94-D94</f>
        <v>0</v>
      </c>
      <c r="F94" s="193">
        <v>0</v>
      </c>
      <c r="G94" s="31"/>
    </row>
    <row r="95" spans="1:7" ht="12.75" customHeight="1">
      <c r="A95" s="193">
        <v>26</v>
      </c>
      <c r="B95" s="247" t="s">
        <v>222</v>
      </c>
      <c r="C95" s="193">
        <v>0</v>
      </c>
      <c r="D95" s="193">
        <v>0</v>
      </c>
      <c r="E95" s="193">
        <f>C95-D95</f>
        <v>0</v>
      </c>
      <c r="F95" s="193">
        <v>0</v>
      </c>
      <c r="G95" s="31"/>
    </row>
    <row r="96" spans="1:7" ht="12.75" customHeight="1">
      <c r="A96" s="193">
        <v>27</v>
      </c>
      <c r="B96" s="247" t="s">
        <v>223</v>
      </c>
      <c r="C96" s="193">
        <v>0</v>
      </c>
      <c r="D96" s="193">
        <v>0</v>
      </c>
      <c r="E96" s="193">
        <f>C96-D96</f>
        <v>0</v>
      </c>
      <c r="F96" s="193">
        <v>0</v>
      </c>
      <c r="G96" s="31"/>
    </row>
    <row r="97" spans="1:7" ht="12.75" customHeight="1">
      <c r="A97" s="231"/>
      <c r="B97" s="232" t="s">
        <v>27</v>
      </c>
      <c r="C97" s="193">
        <v>0</v>
      </c>
      <c r="D97" s="193">
        <v>0</v>
      </c>
      <c r="E97" s="222">
        <f>C97-D97</f>
        <v>0</v>
      </c>
      <c r="F97" s="222">
        <v>0</v>
      </c>
      <c r="G97" s="31"/>
    </row>
    <row r="98" spans="1:7" ht="12.75" customHeight="1">
      <c r="A98" s="40"/>
      <c r="B98" s="2"/>
      <c r="C98" s="37"/>
      <c r="D98" s="37"/>
      <c r="E98" s="41"/>
      <c r="F98" s="42"/>
      <c r="G98" s="31"/>
    </row>
    <row r="99" spans="1:7" ht="12.75" customHeight="1">
      <c r="A99" s="40"/>
      <c r="B99" s="2"/>
      <c r="C99" s="37"/>
      <c r="D99" s="37"/>
      <c r="E99" s="41"/>
      <c r="F99" s="42"/>
      <c r="G99" s="31"/>
    </row>
    <row r="100" spans="1:8" ht="12.75" customHeight="1">
      <c r="A100" s="334" t="s">
        <v>136</v>
      </c>
      <c r="B100" s="334"/>
      <c r="C100" s="334"/>
      <c r="D100" s="334"/>
      <c r="E100" s="334"/>
      <c r="F100" s="334"/>
      <c r="G100" s="334"/>
      <c r="H100" s="334"/>
    </row>
    <row r="101" spans="1:7" ht="45.75" customHeight="1">
      <c r="A101" s="16" t="s">
        <v>20</v>
      </c>
      <c r="B101" s="16" t="s">
        <v>21</v>
      </c>
      <c r="C101" s="16" t="s">
        <v>22</v>
      </c>
      <c r="D101" s="16" t="s">
        <v>23</v>
      </c>
      <c r="E101" s="29" t="s">
        <v>24</v>
      </c>
      <c r="F101" s="16" t="s">
        <v>25</v>
      </c>
      <c r="G101" s="31"/>
    </row>
    <row r="102" spans="1:7" ht="15" customHeight="1">
      <c r="A102" s="16">
        <v>1</v>
      </c>
      <c r="B102" s="16">
        <v>2</v>
      </c>
      <c r="C102" s="16">
        <v>3</v>
      </c>
      <c r="D102" s="16">
        <v>4</v>
      </c>
      <c r="E102" s="16" t="s">
        <v>26</v>
      </c>
      <c r="F102" s="16">
        <v>6</v>
      </c>
      <c r="G102" s="31"/>
    </row>
    <row r="103" spans="1:7" ht="12.75" customHeight="1">
      <c r="A103" s="18">
        <v>1</v>
      </c>
      <c r="B103" s="247" t="s">
        <v>197</v>
      </c>
      <c r="C103" s="18">
        <v>413</v>
      </c>
      <c r="D103" s="18">
        <v>413</v>
      </c>
      <c r="E103" s="193">
        <f>C103-D103</f>
        <v>0</v>
      </c>
      <c r="F103" s="145">
        <f>E103/C103</f>
        <v>0</v>
      </c>
      <c r="G103" s="31"/>
    </row>
    <row r="104" spans="1:7" ht="12.75" customHeight="1">
      <c r="A104" s="18">
        <v>2</v>
      </c>
      <c r="B104" s="247" t="s">
        <v>198</v>
      </c>
      <c r="C104" s="18">
        <v>638</v>
      </c>
      <c r="D104" s="18">
        <v>638</v>
      </c>
      <c r="E104" s="193">
        <f aca="true" t="shared" si="4" ref="E104:E119">C104-D104</f>
        <v>0</v>
      </c>
      <c r="F104" s="145">
        <f aca="true" t="shared" si="5" ref="F104:F119">E104/C104</f>
        <v>0</v>
      </c>
      <c r="G104" s="31"/>
    </row>
    <row r="105" spans="1:7" ht="12.75" customHeight="1">
      <c r="A105" s="18">
        <v>3</v>
      </c>
      <c r="B105" s="247" t="s">
        <v>199</v>
      </c>
      <c r="C105" s="18">
        <v>566</v>
      </c>
      <c r="D105" s="18">
        <v>566</v>
      </c>
      <c r="E105" s="193">
        <f t="shared" si="4"/>
        <v>0</v>
      </c>
      <c r="F105" s="145">
        <f t="shared" si="5"/>
        <v>0</v>
      </c>
      <c r="G105" s="31"/>
    </row>
    <row r="106" spans="1:7" ht="12.75" customHeight="1">
      <c r="A106" s="18">
        <v>4</v>
      </c>
      <c r="B106" s="247" t="s">
        <v>200</v>
      </c>
      <c r="C106" s="18">
        <v>641</v>
      </c>
      <c r="D106" s="18">
        <v>641</v>
      </c>
      <c r="E106" s="193">
        <f t="shared" si="4"/>
        <v>0</v>
      </c>
      <c r="F106" s="145">
        <f t="shared" si="5"/>
        <v>0</v>
      </c>
      <c r="G106" s="31"/>
    </row>
    <row r="107" spans="1:7" ht="12.75" customHeight="1">
      <c r="A107" s="18">
        <v>5</v>
      </c>
      <c r="B107" s="247" t="s">
        <v>201</v>
      </c>
      <c r="C107" s="18">
        <v>389</v>
      </c>
      <c r="D107" s="18">
        <v>389</v>
      </c>
      <c r="E107" s="193">
        <f t="shared" si="4"/>
        <v>0</v>
      </c>
      <c r="F107" s="145">
        <f t="shared" si="5"/>
        <v>0</v>
      </c>
      <c r="G107" s="31"/>
    </row>
    <row r="108" spans="1:7" ht="12.75" customHeight="1">
      <c r="A108" s="18">
        <v>6</v>
      </c>
      <c r="B108" s="247" t="s">
        <v>202</v>
      </c>
      <c r="C108" s="18">
        <v>199</v>
      </c>
      <c r="D108" s="18">
        <v>199</v>
      </c>
      <c r="E108" s="193">
        <f t="shared" si="4"/>
        <v>0</v>
      </c>
      <c r="F108" s="145">
        <f t="shared" si="5"/>
        <v>0</v>
      </c>
      <c r="G108" s="31"/>
    </row>
    <row r="109" spans="1:7" ht="12.75" customHeight="1">
      <c r="A109" s="18">
        <v>7</v>
      </c>
      <c r="B109" s="247" t="s">
        <v>203</v>
      </c>
      <c r="C109" s="18">
        <v>784</v>
      </c>
      <c r="D109" s="18">
        <v>784</v>
      </c>
      <c r="E109" s="193">
        <f t="shared" si="4"/>
        <v>0</v>
      </c>
      <c r="F109" s="145">
        <f t="shared" si="5"/>
        <v>0</v>
      </c>
      <c r="G109" s="31"/>
    </row>
    <row r="110" spans="1:7" ht="12.75" customHeight="1">
      <c r="A110" s="18">
        <v>8</v>
      </c>
      <c r="B110" s="247" t="s">
        <v>204</v>
      </c>
      <c r="C110" s="18">
        <v>238</v>
      </c>
      <c r="D110" s="18">
        <v>238</v>
      </c>
      <c r="E110" s="193">
        <f t="shared" si="4"/>
        <v>0</v>
      </c>
      <c r="F110" s="145">
        <f t="shared" si="5"/>
        <v>0</v>
      </c>
      <c r="G110" s="31"/>
    </row>
    <row r="111" spans="1:7" ht="12.75" customHeight="1">
      <c r="A111" s="18">
        <v>9</v>
      </c>
      <c r="B111" s="247" t="s">
        <v>205</v>
      </c>
      <c r="C111" s="18">
        <v>451</v>
      </c>
      <c r="D111" s="18">
        <v>451</v>
      </c>
      <c r="E111" s="193">
        <f t="shared" si="4"/>
        <v>0</v>
      </c>
      <c r="F111" s="145">
        <f t="shared" si="5"/>
        <v>0</v>
      </c>
      <c r="G111" s="31"/>
    </row>
    <row r="112" spans="1:7" ht="12.75" customHeight="1">
      <c r="A112" s="18">
        <v>10</v>
      </c>
      <c r="B112" s="247" t="s">
        <v>206</v>
      </c>
      <c r="C112" s="18">
        <v>361</v>
      </c>
      <c r="D112" s="18">
        <v>361</v>
      </c>
      <c r="E112" s="193">
        <f t="shared" si="4"/>
        <v>0</v>
      </c>
      <c r="F112" s="145">
        <f t="shared" si="5"/>
        <v>0</v>
      </c>
      <c r="G112" s="31"/>
    </row>
    <row r="113" spans="1:7" ht="12.75" customHeight="1">
      <c r="A113" s="18">
        <v>11</v>
      </c>
      <c r="B113" s="247" t="s">
        <v>207</v>
      </c>
      <c r="C113" s="18">
        <v>450</v>
      </c>
      <c r="D113" s="18">
        <v>450</v>
      </c>
      <c r="E113" s="193">
        <f t="shared" si="4"/>
        <v>0</v>
      </c>
      <c r="F113" s="145">
        <f t="shared" si="5"/>
        <v>0</v>
      </c>
      <c r="G113" s="31"/>
    </row>
    <row r="114" spans="1:7" ht="12.75" customHeight="1">
      <c r="A114" s="18">
        <v>12</v>
      </c>
      <c r="B114" s="247" t="s">
        <v>208</v>
      </c>
      <c r="C114" s="18">
        <v>789</v>
      </c>
      <c r="D114" s="18">
        <v>789</v>
      </c>
      <c r="E114" s="193">
        <f t="shared" si="4"/>
        <v>0</v>
      </c>
      <c r="F114" s="145">
        <f t="shared" si="5"/>
        <v>0</v>
      </c>
      <c r="G114" s="31"/>
    </row>
    <row r="115" spans="1:7" ht="12.75" customHeight="1">
      <c r="A115" s="18">
        <v>13</v>
      </c>
      <c r="B115" s="247" t="s">
        <v>209</v>
      </c>
      <c r="C115" s="18">
        <v>520</v>
      </c>
      <c r="D115" s="18">
        <v>520</v>
      </c>
      <c r="E115" s="193">
        <f t="shared" si="4"/>
        <v>0</v>
      </c>
      <c r="F115" s="145">
        <f t="shared" si="5"/>
        <v>0</v>
      </c>
      <c r="G115" s="31"/>
    </row>
    <row r="116" spans="1:7" ht="12.75" customHeight="1">
      <c r="A116" s="18">
        <v>14</v>
      </c>
      <c r="B116" s="247" t="s">
        <v>210</v>
      </c>
      <c r="C116" s="18">
        <v>614</v>
      </c>
      <c r="D116" s="18">
        <v>614</v>
      </c>
      <c r="E116" s="193">
        <f t="shared" si="4"/>
        <v>0</v>
      </c>
      <c r="F116" s="145">
        <f t="shared" si="5"/>
        <v>0</v>
      </c>
      <c r="G116" s="31"/>
    </row>
    <row r="117" spans="1:7" ht="12.75" customHeight="1">
      <c r="A117" s="18">
        <v>15</v>
      </c>
      <c r="B117" s="247" t="s">
        <v>211</v>
      </c>
      <c r="C117" s="18">
        <v>495</v>
      </c>
      <c r="D117" s="18">
        <v>495</v>
      </c>
      <c r="E117" s="193">
        <f t="shared" si="4"/>
        <v>0</v>
      </c>
      <c r="F117" s="145">
        <f t="shared" si="5"/>
        <v>0</v>
      </c>
      <c r="G117" s="31"/>
    </row>
    <row r="118" spans="1:7" ht="12.75" customHeight="1">
      <c r="A118" s="18">
        <v>16</v>
      </c>
      <c r="B118" s="247" t="s">
        <v>212</v>
      </c>
      <c r="C118" s="18">
        <v>607</v>
      </c>
      <c r="D118" s="18">
        <v>607</v>
      </c>
      <c r="E118" s="193">
        <f t="shared" si="4"/>
        <v>0</v>
      </c>
      <c r="F118" s="145">
        <f t="shared" si="5"/>
        <v>0</v>
      </c>
      <c r="G118" s="31"/>
    </row>
    <row r="119" spans="1:7" ht="12.75" customHeight="1">
      <c r="A119" s="18">
        <v>17</v>
      </c>
      <c r="B119" s="247" t="s">
        <v>213</v>
      </c>
      <c r="C119" s="18">
        <v>523</v>
      </c>
      <c r="D119" s="18">
        <v>523</v>
      </c>
      <c r="E119" s="193">
        <f t="shared" si="4"/>
        <v>0</v>
      </c>
      <c r="F119" s="145">
        <f t="shared" si="5"/>
        <v>0</v>
      </c>
      <c r="G119" s="31"/>
    </row>
    <row r="120" spans="1:7" ht="12.75" customHeight="1">
      <c r="A120" s="18">
        <v>18</v>
      </c>
      <c r="B120" s="247" t="s">
        <v>214</v>
      </c>
      <c r="C120" s="18">
        <v>419</v>
      </c>
      <c r="D120" s="18">
        <v>419</v>
      </c>
      <c r="E120" s="193">
        <f>C120-D120</f>
        <v>0</v>
      </c>
      <c r="F120" s="145">
        <f>E120/C120</f>
        <v>0</v>
      </c>
      <c r="G120" s="31"/>
    </row>
    <row r="121" spans="1:7" ht="12.75" customHeight="1">
      <c r="A121" s="18">
        <v>19</v>
      </c>
      <c r="B121" s="247" t="s">
        <v>215</v>
      </c>
      <c r="C121" s="193">
        <v>495</v>
      </c>
      <c r="D121" s="193">
        <v>495</v>
      </c>
      <c r="E121" s="193">
        <f aca="true" t="shared" si="6" ref="E121:E129">C121-D121</f>
        <v>0</v>
      </c>
      <c r="F121" s="212">
        <f aca="true" t="shared" si="7" ref="F121:F129">E121/C121</f>
        <v>0</v>
      </c>
      <c r="G121" s="31"/>
    </row>
    <row r="122" spans="1:8" ht="12.75" customHeight="1">
      <c r="A122" s="18">
        <v>20</v>
      </c>
      <c r="B122" s="247" t="s">
        <v>216</v>
      </c>
      <c r="C122" s="193">
        <v>275</v>
      </c>
      <c r="D122" s="193">
        <v>275</v>
      </c>
      <c r="E122" s="193">
        <f t="shared" si="6"/>
        <v>0</v>
      </c>
      <c r="F122" s="212">
        <f t="shared" si="7"/>
        <v>0</v>
      </c>
      <c r="G122" s="31"/>
      <c r="H122" s="10" t="s">
        <v>12</v>
      </c>
    </row>
    <row r="123" spans="1:8" ht="12.75" customHeight="1">
      <c r="A123" s="18">
        <v>21</v>
      </c>
      <c r="B123" s="247" t="s">
        <v>217</v>
      </c>
      <c r="C123" s="193">
        <v>149</v>
      </c>
      <c r="D123" s="193">
        <v>149</v>
      </c>
      <c r="E123" s="193">
        <f t="shared" si="6"/>
        <v>0</v>
      </c>
      <c r="F123" s="212">
        <f t="shared" si="7"/>
        <v>0</v>
      </c>
      <c r="G123" s="31"/>
      <c r="H123" s="10" t="s">
        <v>12</v>
      </c>
    </row>
    <row r="124" spans="1:7" ht="12.75" customHeight="1">
      <c r="A124" s="18">
        <v>22</v>
      </c>
      <c r="B124" s="247" t="s">
        <v>218</v>
      </c>
      <c r="C124" s="193">
        <v>919</v>
      </c>
      <c r="D124" s="193">
        <v>919</v>
      </c>
      <c r="E124" s="193">
        <f t="shared" si="6"/>
        <v>0</v>
      </c>
      <c r="F124" s="212">
        <f t="shared" si="7"/>
        <v>0</v>
      </c>
      <c r="G124" s="31"/>
    </row>
    <row r="125" spans="1:7" ht="12.75" customHeight="1">
      <c r="A125" s="18">
        <v>23</v>
      </c>
      <c r="B125" s="247" t="s">
        <v>219</v>
      </c>
      <c r="C125" s="193">
        <v>478</v>
      </c>
      <c r="D125" s="193">
        <v>478</v>
      </c>
      <c r="E125" s="193">
        <f t="shared" si="6"/>
        <v>0</v>
      </c>
      <c r="F125" s="212">
        <f t="shared" si="7"/>
        <v>0</v>
      </c>
      <c r="G125" s="31"/>
    </row>
    <row r="126" spans="1:7" ht="12.75" customHeight="1">
      <c r="A126" s="18">
        <v>24</v>
      </c>
      <c r="B126" s="247" t="s">
        <v>220</v>
      </c>
      <c r="C126" s="193">
        <v>793</v>
      </c>
      <c r="D126" s="193">
        <v>793</v>
      </c>
      <c r="E126" s="193">
        <f t="shared" si="6"/>
        <v>0</v>
      </c>
      <c r="F126" s="212">
        <f t="shared" si="7"/>
        <v>0</v>
      </c>
      <c r="G126" s="31"/>
    </row>
    <row r="127" spans="1:7" ht="12.75" customHeight="1">
      <c r="A127" s="18">
        <v>25</v>
      </c>
      <c r="B127" s="247" t="s">
        <v>221</v>
      </c>
      <c r="C127" s="193">
        <v>213</v>
      </c>
      <c r="D127" s="193">
        <v>213</v>
      </c>
      <c r="E127" s="193">
        <f t="shared" si="6"/>
        <v>0</v>
      </c>
      <c r="F127" s="212">
        <f t="shared" si="7"/>
        <v>0</v>
      </c>
      <c r="G127" s="31"/>
    </row>
    <row r="128" spans="1:7" ht="12.75" customHeight="1">
      <c r="A128" s="18">
        <v>26</v>
      </c>
      <c r="B128" s="247" t="s">
        <v>222</v>
      </c>
      <c r="C128" s="193">
        <v>561</v>
      </c>
      <c r="D128" s="193">
        <v>561</v>
      </c>
      <c r="E128" s="193">
        <f t="shared" si="6"/>
        <v>0</v>
      </c>
      <c r="F128" s="212">
        <f t="shared" si="7"/>
        <v>0</v>
      </c>
      <c r="G128" s="31"/>
    </row>
    <row r="129" spans="1:7" ht="12.75" customHeight="1">
      <c r="A129" s="18">
        <v>27</v>
      </c>
      <c r="B129" s="247" t="s">
        <v>223</v>
      </c>
      <c r="C129" s="193">
        <v>575</v>
      </c>
      <c r="D129" s="193">
        <v>575</v>
      </c>
      <c r="E129" s="193">
        <f t="shared" si="6"/>
        <v>0</v>
      </c>
      <c r="F129" s="212">
        <f t="shared" si="7"/>
        <v>0</v>
      </c>
      <c r="G129" s="31"/>
    </row>
    <row r="130" spans="1:7" ht="17.25" customHeight="1">
      <c r="A130" s="34"/>
      <c r="B130" s="1" t="s">
        <v>27</v>
      </c>
      <c r="C130" s="43">
        <v>13555</v>
      </c>
      <c r="D130" s="43">
        <v>13555</v>
      </c>
      <c r="E130" s="222">
        <f>C130-D130</f>
        <v>0</v>
      </c>
      <c r="F130" s="144">
        <f>E130/C130</f>
        <v>0</v>
      </c>
      <c r="G130" s="31"/>
    </row>
    <row r="131" spans="1:7" ht="12.75" customHeight="1">
      <c r="A131" s="40"/>
      <c r="B131" s="2"/>
      <c r="C131" s="37"/>
      <c r="D131" s="37"/>
      <c r="E131" s="41"/>
      <c r="F131" s="42"/>
      <c r="G131" s="31"/>
    </row>
    <row r="132" spans="1:7" ht="12.75" customHeight="1">
      <c r="A132" s="40"/>
      <c r="B132" s="2"/>
      <c r="C132" s="37"/>
      <c r="D132" s="37"/>
      <c r="E132" s="41"/>
      <c r="F132" s="42"/>
      <c r="G132" s="31"/>
    </row>
    <row r="133" spans="1:7" ht="12.75" customHeight="1">
      <c r="A133" s="335" t="s">
        <v>137</v>
      </c>
      <c r="B133" s="335"/>
      <c r="C133" s="335"/>
      <c r="D133" s="335"/>
      <c r="E133" s="335"/>
      <c r="F133" s="335"/>
      <c r="G133" s="335"/>
    </row>
    <row r="134" spans="1:7" ht="64.5" customHeight="1">
      <c r="A134" s="16" t="s">
        <v>20</v>
      </c>
      <c r="B134" s="16" t="s">
        <v>21</v>
      </c>
      <c r="C134" s="16" t="s">
        <v>139</v>
      </c>
      <c r="D134" s="132" t="s">
        <v>99</v>
      </c>
      <c r="E134" s="29" t="s">
        <v>6</v>
      </c>
      <c r="F134" s="16" t="s">
        <v>28</v>
      </c>
      <c r="G134" s="31"/>
    </row>
    <row r="135" spans="1:7" ht="12.75" customHeight="1">
      <c r="A135" s="16">
        <v>1</v>
      </c>
      <c r="B135" s="16">
        <v>2</v>
      </c>
      <c r="C135" s="16">
        <v>3</v>
      </c>
      <c r="D135" s="16">
        <v>4</v>
      </c>
      <c r="E135" s="16" t="s">
        <v>29</v>
      </c>
      <c r="F135" s="16">
        <v>6</v>
      </c>
      <c r="G135" s="31"/>
    </row>
    <row r="136" spans="1:8" ht="12.75" customHeight="1">
      <c r="A136" s="193">
        <v>1</v>
      </c>
      <c r="B136" s="247" t="s">
        <v>208</v>
      </c>
      <c r="C136" s="193">
        <v>115003</v>
      </c>
      <c r="D136" s="234">
        <v>88284.0347826087</v>
      </c>
      <c r="E136" s="234">
        <f aca="true" t="shared" si="8" ref="E136:E163">D136-C136</f>
        <v>-26718.965217391305</v>
      </c>
      <c r="F136" s="212">
        <f aca="true" t="shared" si="9" ref="F136:F163">E136/C136</f>
        <v>-0.2323327671225212</v>
      </c>
      <c r="G136" s="235"/>
      <c r="H136" s="195"/>
    </row>
    <row r="137" spans="1:8" ht="12.75" customHeight="1">
      <c r="A137" s="193">
        <v>2</v>
      </c>
      <c r="B137" s="247" t="s">
        <v>214</v>
      </c>
      <c r="C137" s="193">
        <v>43537</v>
      </c>
      <c r="D137" s="234">
        <v>34056.88034188034</v>
      </c>
      <c r="E137" s="234">
        <f t="shared" si="8"/>
        <v>-9480.119658119656</v>
      </c>
      <c r="F137" s="212">
        <f t="shared" si="9"/>
        <v>-0.21774857381353002</v>
      </c>
      <c r="G137" s="235"/>
      <c r="H137" s="195"/>
    </row>
    <row r="138" spans="1:8" ht="12.75" customHeight="1">
      <c r="A138" s="193">
        <v>3</v>
      </c>
      <c r="B138" s="247" t="s">
        <v>203</v>
      </c>
      <c r="C138" s="193">
        <v>154368</v>
      </c>
      <c r="D138" s="234">
        <v>120822.09956709956</v>
      </c>
      <c r="E138" s="234">
        <f t="shared" si="8"/>
        <v>-33545.90043290044</v>
      </c>
      <c r="F138" s="212">
        <f t="shared" si="9"/>
        <v>-0.21731123311113987</v>
      </c>
      <c r="G138" s="235"/>
      <c r="H138" s="195"/>
    </row>
    <row r="139" spans="1:8" ht="12.75" customHeight="1">
      <c r="A139" s="193">
        <v>4</v>
      </c>
      <c r="B139" s="247" t="s">
        <v>222</v>
      </c>
      <c r="C139" s="193">
        <v>65575</v>
      </c>
      <c r="D139" s="234">
        <v>51477.42307692308</v>
      </c>
      <c r="E139" s="234">
        <f t="shared" si="8"/>
        <v>-14097.576923076922</v>
      </c>
      <c r="F139" s="212">
        <f t="shared" si="9"/>
        <v>-0.21498401712660192</v>
      </c>
      <c r="G139" s="235"/>
      <c r="H139" s="195"/>
    </row>
    <row r="140" spans="1:8" ht="12.75" customHeight="1">
      <c r="A140" s="193">
        <v>5</v>
      </c>
      <c r="B140" s="247" t="s">
        <v>223</v>
      </c>
      <c r="C140" s="193">
        <v>61997</v>
      </c>
      <c r="D140" s="234">
        <v>48696.97872340425</v>
      </c>
      <c r="E140" s="234">
        <f t="shared" si="8"/>
        <v>-13300.021276595748</v>
      </c>
      <c r="F140" s="212">
        <f t="shared" si="9"/>
        <v>-0.21452685253473147</v>
      </c>
      <c r="G140" s="235"/>
      <c r="H140" s="195"/>
    </row>
    <row r="141" spans="1:7" s="195" customFormat="1" ht="12.75" customHeight="1">
      <c r="A141" s="193">
        <v>6</v>
      </c>
      <c r="B141" s="247" t="s">
        <v>216</v>
      </c>
      <c r="C141" s="193">
        <v>69554</v>
      </c>
      <c r="D141" s="234">
        <v>54782.85531914893</v>
      </c>
      <c r="E141" s="234">
        <f t="shared" si="8"/>
        <v>-14771.144680851066</v>
      </c>
      <c r="F141" s="212">
        <f t="shared" si="9"/>
        <v>-0.21236944936094354</v>
      </c>
      <c r="G141" s="235"/>
    </row>
    <row r="142" spans="1:8" ht="12.75" customHeight="1">
      <c r="A142" s="193">
        <v>7</v>
      </c>
      <c r="B142" s="247" t="s">
        <v>204</v>
      </c>
      <c r="C142" s="193">
        <v>27798</v>
      </c>
      <c r="D142" s="234">
        <v>21989.716738197425</v>
      </c>
      <c r="E142" s="234">
        <f t="shared" si="8"/>
        <v>-5808.283261802575</v>
      </c>
      <c r="F142" s="212">
        <f t="shared" si="9"/>
        <v>-0.2089460846752491</v>
      </c>
      <c r="G142" s="235"/>
      <c r="H142" s="195"/>
    </row>
    <row r="143" spans="1:8" ht="12.75" customHeight="1">
      <c r="A143" s="193">
        <v>8</v>
      </c>
      <c r="B143" s="247" t="s">
        <v>219</v>
      </c>
      <c r="C143" s="193">
        <v>107156</v>
      </c>
      <c r="D143" s="234">
        <v>85022.76495726495</v>
      </c>
      <c r="E143" s="234">
        <f t="shared" si="8"/>
        <v>-22133.235042735047</v>
      </c>
      <c r="F143" s="212">
        <f t="shared" si="9"/>
        <v>-0.20655152341198857</v>
      </c>
      <c r="G143" s="235"/>
      <c r="H143" s="195"/>
    </row>
    <row r="144" spans="1:8" ht="12.75" customHeight="1">
      <c r="A144" s="193">
        <v>9</v>
      </c>
      <c r="B144" s="247" t="s">
        <v>199</v>
      </c>
      <c r="C144" s="193">
        <v>75159</v>
      </c>
      <c r="D144" s="234">
        <v>59639.084388185656</v>
      </c>
      <c r="E144" s="234">
        <f t="shared" si="8"/>
        <v>-15519.915611814344</v>
      </c>
      <c r="F144" s="212">
        <f t="shared" si="9"/>
        <v>-0.2064944399448415</v>
      </c>
      <c r="G144" s="235"/>
      <c r="H144" s="195"/>
    </row>
    <row r="145" spans="1:8" ht="12.75" customHeight="1">
      <c r="A145" s="193">
        <v>10</v>
      </c>
      <c r="B145" s="247" t="s">
        <v>211</v>
      </c>
      <c r="C145" s="193">
        <v>80889</v>
      </c>
      <c r="D145" s="234">
        <v>64277.65800865801</v>
      </c>
      <c r="E145" s="234">
        <f t="shared" si="8"/>
        <v>-16611.341991341993</v>
      </c>
      <c r="F145" s="212">
        <f t="shared" si="9"/>
        <v>-0.20535971505819076</v>
      </c>
      <c r="G145" s="235"/>
      <c r="H145" s="195"/>
    </row>
    <row r="146" spans="1:8" ht="12.75" customHeight="1">
      <c r="A146" s="193">
        <v>11</v>
      </c>
      <c r="B146" s="247" t="s">
        <v>213</v>
      </c>
      <c r="C146" s="193">
        <v>78100</v>
      </c>
      <c r="D146" s="234">
        <v>62694.14102564102</v>
      </c>
      <c r="E146" s="234">
        <f t="shared" si="8"/>
        <v>-15405.858974358976</v>
      </c>
      <c r="F146" s="212">
        <f t="shared" si="9"/>
        <v>-0.1972581174693851</v>
      </c>
      <c r="G146" s="235"/>
      <c r="H146" s="195"/>
    </row>
    <row r="147" spans="1:8" ht="12.75" customHeight="1">
      <c r="A147" s="193">
        <v>12</v>
      </c>
      <c r="B147" s="247" t="s">
        <v>200</v>
      </c>
      <c r="C147" s="193">
        <v>70406</v>
      </c>
      <c r="D147" s="234">
        <v>57540.28510638298</v>
      </c>
      <c r="E147" s="234">
        <f t="shared" si="8"/>
        <v>-12865.71489361702</v>
      </c>
      <c r="F147" s="212">
        <f t="shared" si="9"/>
        <v>-0.1827360579157603</v>
      </c>
      <c r="G147" s="235"/>
      <c r="H147" s="195"/>
    </row>
    <row r="148" spans="1:8" ht="12.75" customHeight="1">
      <c r="A148" s="193">
        <v>13</v>
      </c>
      <c r="B148" s="247" t="s">
        <v>206</v>
      </c>
      <c r="C148" s="193">
        <v>67063</v>
      </c>
      <c r="D148" s="234">
        <v>55133.36752136752</v>
      </c>
      <c r="E148" s="234">
        <f t="shared" si="8"/>
        <v>-11929.632478632477</v>
      </c>
      <c r="F148" s="212">
        <f t="shared" si="9"/>
        <v>-0.17788694926610019</v>
      </c>
      <c r="G148" s="235"/>
      <c r="H148" s="195"/>
    </row>
    <row r="149" spans="1:8" ht="12.75" customHeight="1">
      <c r="A149" s="193">
        <v>14</v>
      </c>
      <c r="B149" s="247" t="s">
        <v>201</v>
      </c>
      <c r="C149" s="193">
        <v>75886</v>
      </c>
      <c r="D149" s="234">
        <v>62623.844155844155</v>
      </c>
      <c r="E149" s="234">
        <f t="shared" si="8"/>
        <v>-13262.155844155845</v>
      </c>
      <c r="F149" s="212">
        <f t="shared" si="9"/>
        <v>-0.17476419687631242</v>
      </c>
      <c r="G149" s="235"/>
      <c r="H149" s="195"/>
    </row>
    <row r="150" spans="1:8" ht="12.75" customHeight="1">
      <c r="A150" s="193">
        <v>15</v>
      </c>
      <c r="B150" s="247" t="s">
        <v>218</v>
      </c>
      <c r="C150" s="193">
        <v>91939</v>
      </c>
      <c r="D150" s="234">
        <v>76450.99576271187</v>
      </c>
      <c r="E150" s="234">
        <f t="shared" si="8"/>
        <v>-15488.004237288129</v>
      </c>
      <c r="F150" s="212">
        <f t="shared" si="9"/>
        <v>-0.16845956816245694</v>
      </c>
      <c r="G150" s="235"/>
      <c r="H150" s="195"/>
    </row>
    <row r="151" spans="1:8" ht="12.75" customHeight="1">
      <c r="A151" s="193">
        <v>16</v>
      </c>
      <c r="B151" s="247" t="s">
        <v>198</v>
      </c>
      <c r="C151" s="193">
        <v>119299</v>
      </c>
      <c r="D151" s="234">
        <v>99961.97844827586</v>
      </c>
      <c r="E151" s="234">
        <f t="shared" si="8"/>
        <v>-19337.021551724145</v>
      </c>
      <c r="F151" s="212">
        <f t="shared" si="9"/>
        <v>-0.1620887145049342</v>
      </c>
      <c r="G151" s="235"/>
      <c r="H151" s="195"/>
    </row>
    <row r="152" spans="1:11" ht="12.75" customHeight="1">
      <c r="A152" s="193">
        <v>17</v>
      </c>
      <c r="B152" s="247" t="s">
        <v>212</v>
      </c>
      <c r="C152" s="193">
        <v>54356</v>
      </c>
      <c r="D152" s="234">
        <v>45653.86026200873</v>
      </c>
      <c r="E152" s="234">
        <f t="shared" si="8"/>
        <v>-8702.139737991267</v>
      </c>
      <c r="F152" s="212">
        <f t="shared" si="9"/>
        <v>-0.1600952928469951</v>
      </c>
      <c r="G152" s="235"/>
      <c r="H152" s="195"/>
      <c r="K152" s="10" t="s">
        <v>12</v>
      </c>
    </row>
    <row r="153" spans="1:8" ht="12.75" customHeight="1">
      <c r="A153" s="193">
        <v>18</v>
      </c>
      <c r="B153" s="247" t="s">
        <v>217</v>
      </c>
      <c r="C153" s="193">
        <v>16263</v>
      </c>
      <c r="D153" s="234">
        <v>13679.120689655172</v>
      </c>
      <c r="E153" s="234">
        <f t="shared" si="8"/>
        <v>-2583.879310344828</v>
      </c>
      <c r="F153" s="212">
        <f t="shared" si="9"/>
        <v>-0.15888085287737982</v>
      </c>
      <c r="G153" s="235"/>
      <c r="H153" s="195"/>
    </row>
    <row r="154" spans="1:8" ht="12.75" customHeight="1">
      <c r="A154" s="193">
        <v>19</v>
      </c>
      <c r="B154" s="247" t="s">
        <v>215</v>
      </c>
      <c r="C154" s="193">
        <v>79900</v>
      </c>
      <c r="D154" s="234">
        <v>67903.65106382979</v>
      </c>
      <c r="E154" s="234">
        <f t="shared" si="8"/>
        <v>-11996.348936170209</v>
      </c>
      <c r="F154" s="212">
        <f t="shared" si="9"/>
        <v>-0.1501420392511916</v>
      </c>
      <c r="G154" s="235"/>
      <c r="H154" s="195"/>
    </row>
    <row r="155" spans="1:8" s="226" customFormat="1" ht="12.75" customHeight="1">
      <c r="A155" s="193">
        <v>20</v>
      </c>
      <c r="B155" s="247" t="s">
        <v>207</v>
      </c>
      <c r="C155" s="193">
        <v>50538</v>
      </c>
      <c r="D155" s="234">
        <v>43194.179487179485</v>
      </c>
      <c r="E155" s="234">
        <f t="shared" si="8"/>
        <v>-7343.820512820515</v>
      </c>
      <c r="F155" s="212">
        <f t="shared" si="9"/>
        <v>-0.14531284405438513</v>
      </c>
      <c r="G155" s="235"/>
      <c r="H155" s="195"/>
    </row>
    <row r="156" spans="1:8" ht="12.75" customHeight="1">
      <c r="A156" s="193">
        <v>21</v>
      </c>
      <c r="B156" s="247" t="s">
        <v>220</v>
      </c>
      <c r="C156" s="193">
        <v>113248</v>
      </c>
      <c r="D156" s="234">
        <v>101491.90677966102</v>
      </c>
      <c r="E156" s="234">
        <f t="shared" si="8"/>
        <v>-11756.093220338982</v>
      </c>
      <c r="F156" s="212">
        <f t="shared" si="9"/>
        <v>-0.10380839591285482</v>
      </c>
      <c r="G156" s="235"/>
      <c r="H156" s="195"/>
    </row>
    <row r="157" spans="1:8" ht="12.75" customHeight="1">
      <c r="A157" s="193">
        <v>22</v>
      </c>
      <c r="B157" s="247" t="s">
        <v>221</v>
      </c>
      <c r="C157" s="193">
        <v>24995</v>
      </c>
      <c r="D157" s="234">
        <v>22937.03139013453</v>
      </c>
      <c r="E157" s="234">
        <f t="shared" si="8"/>
        <v>-2057.968609865471</v>
      </c>
      <c r="F157" s="212">
        <f t="shared" si="9"/>
        <v>-0.08233521143690622</v>
      </c>
      <c r="G157" s="235"/>
      <c r="H157" s="195"/>
    </row>
    <row r="158" spans="1:8" ht="12.75" customHeight="1">
      <c r="A158" s="193">
        <v>23</v>
      </c>
      <c r="B158" s="247" t="s">
        <v>209</v>
      </c>
      <c r="C158" s="193">
        <v>68694</v>
      </c>
      <c r="D158" s="234">
        <v>64982.770562770565</v>
      </c>
      <c r="E158" s="234">
        <f t="shared" si="8"/>
        <v>-3711.2294372294346</v>
      </c>
      <c r="F158" s="212">
        <f t="shared" si="9"/>
        <v>-0.05402552533306307</v>
      </c>
      <c r="G158" s="235"/>
      <c r="H158" s="195"/>
    </row>
    <row r="159" spans="1:8" ht="12.75" customHeight="1">
      <c r="A159" s="193">
        <v>24</v>
      </c>
      <c r="B159" s="247" t="s">
        <v>210</v>
      </c>
      <c r="C159" s="193">
        <v>54205</v>
      </c>
      <c r="D159" s="234">
        <v>51628.11255411255</v>
      </c>
      <c r="E159" s="234">
        <f t="shared" si="8"/>
        <v>-2576.887445887449</v>
      </c>
      <c r="F159" s="212">
        <f t="shared" si="9"/>
        <v>-0.047539663239321996</v>
      </c>
      <c r="G159" s="235"/>
      <c r="H159" s="195" t="s">
        <v>12</v>
      </c>
    </row>
    <row r="160" spans="1:8" ht="12.75" customHeight="1">
      <c r="A160" s="193">
        <v>25</v>
      </c>
      <c r="B160" s="247" t="s">
        <v>197</v>
      </c>
      <c r="C160" s="193">
        <v>50255</v>
      </c>
      <c r="D160" s="234">
        <v>47909.898305084746</v>
      </c>
      <c r="E160" s="234">
        <f t="shared" si="8"/>
        <v>-2345.1016949152545</v>
      </c>
      <c r="F160" s="212">
        <f t="shared" si="9"/>
        <v>-0.046664047257292895</v>
      </c>
      <c r="G160" s="235"/>
      <c r="H160" s="195"/>
    </row>
    <row r="161" spans="1:8" ht="12.75" customHeight="1">
      <c r="A161" s="193">
        <v>26</v>
      </c>
      <c r="B161" s="247" t="s">
        <v>205</v>
      </c>
      <c r="C161" s="193">
        <v>49549</v>
      </c>
      <c r="D161" s="234">
        <v>47614.887931034486</v>
      </c>
      <c r="E161" s="234">
        <f t="shared" si="8"/>
        <v>-1934.1120689655145</v>
      </c>
      <c r="F161" s="212">
        <f t="shared" si="9"/>
        <v>-0.03903433104533925</v>
      </c>
      <c r="G161" s="235"/>
      <c r="H161" s="195"/>
    </row>
    <row r="162" spans="1:8" ht="12.75" customHeight="1">
      <c r="A162" s="193">
        <v>27</v>
      </c>
      <c r="B162" s="250" t="s">
        <v>202</v>
      </c>
      <c r="C162" s="193">
        <v>28762</v>
      </c>
      <c r="D162" s="234">
        <v>28445.88888888889</v>
      </c>
      <c r="E162" s="234">
        <f t="shared" si="8"/>
        <v>-316.1111111111095</v>
      </c>
      <c r="F162" s="212">
        <f t="shared" si="9"/>
        <v>-0.010990581708890532</v>
      </c>
      <c r="G162" s="235"/>
      <c r="H162" s="195"/>
    </row>
    <row r="163" spans="1:8" ht="12.75" customHeight="1">
      <c r="A163" s="34"/>
      <c r="B163" s="1" t="s">
        <v>27</v>
      </c>
      <c r="C163" s="16">
        <v>1894494</v>
      </c>
      <c r="D163" s="146">
        <v>1578895.4158379543</v>
      </c>
      <c r="E163" s="146">
        <f t="shared" si="8"/>
        <v>-315598.58416204574</v>
      </c>
      <c r="F163" s="144">
        <f t="shared" si="9"/>
        <v>-0.16658727035400783</v>
      </c>
      <c r="G163" s="31"/>
      <c r="H163" s="10" t="s">
        <v>12</v>
      </c>
    </row>
    <row r="164" spans="1:7" ht="12.75" customHeight="1">
      <c r="A164" s="25"/>
      <c r="B164" s="36"/>
      <c r="C164" s="37"/>
      <c r="D164" s="37"/>
      <c r="E164" s="37"/>
      <c r="F164" s="38"/>
      <c r="G164" s="31"/>
    </row>
    <row r="165" spans="1:7" ht="15.75" customHeight="1">
      <c r="A165" s="334" t="s">
        <v>138</v>
      </c>
      <c r="B165" s="334"/>
      <c r="C165" s="334"/>
      <c r="D165" s="334"/>
      <c r="E165" s="334"/>
      <c r="F165" s="334"/>
      <c r="G165" s="31"/>
    </row>
    <row r="166" spans="1:7" ht="75.75" customHeight="1">
      <c r="A166" s="16" t="s">
        <v>20</v>
      </c>
      <c r="B166" s="16" t="s">
        <v>21</v>
      </c>
      <c r="C166" s="16" t="s">
        <v>139</v>
      </c>
      <c r="D166" s="16" t="s">
        <v>99</v>
      </c>
      <c r="E166" s="29" t="s">
        <v>6</v>
      </c>
      <c r="F166" s="16" t="s">
        <v>28</v>
      </c>
      <c r="G166" s="31"/>
    </row>
    <row r="167" spans="1:7" ht="12.75" customHeight="1">
      <c r="A167" s="16">
        <v>1</v>
      </c>
      <c r="B167" s="16">
        <v>2</v>
      </c>
      <c r="C167" s="16">
        <v>3</v>
      </c>
      <c r="D167" s="16">
        <v>4</v>
      </c>
      <c r="E167" s="16" t="s">
        <v>29</v>
      </c>
      <c r="F167" s="16">
        <v>6</v>
      </c>
      <c r="G167" s="31"/>
    </row>
    <row r="168" spans="1:7" ht="12.75" customHeight="1">
      <c r="A168" s="193">
        <v>1</v>
      </c>
      <c r="B168" s="247" t="s">
        <v>197</v>
      </c>
      <c r="C168" s="193">
        <v>35833</v>
      </c>
      <c r="D168" s="234">
        <v>33665.088983050846</v>
      </c>
      <c r="E168" s="234">
        <f>D168-C168</f>
        <v>-2167.911016949154</v>
      </c>
      <c r="F168" s="212">
        <f>E168/C168</f>
        <v>-0.060500405127931076</v>
      </c>
      <c r="G168" s="31"/>
    </row>
    <row r="169" spans="1:7" ht="12.75" customHeight="1">
      <c r="A169" s="193">
        <v>2</v>
      </c>
      <c r="B169" s="247" t="s">
        <v>198</v>
      </c>
      <c r="C169" s="193">
        <v>79514</v>
      </c>
      <c r="D169" s="234">
        <v>66814.96551724138</v>
      </c>
      <c r="E169" s="234">
        <f>D169-C169</f>
        <v>-12699.034482758623</v>
      </c>
      <c r="F169" s="212">
        <f>E169/C169</f>
        <v>-0.15970815809490937</v>
      </c>
      <c r="G169" s="31"/>
    </row>
    <row r="170" spans="1:7" ht="12.75" customHeight="1">
      <c r="A170" s="193">
        <v>3</v>
      </c>
      <c r="B170" s="247" t="s">
        <v>199</v>
      </c>
      <c r="C170" s="193">
        <v>43397</v>
      </c>
      <c r="D170" s="234">
        <v>33850.81856540084</v>
      </c>
      <c r="E170" s="234">
        <f aca="true" t="shared" si="10" ref="E170:E195">D170-C170</f>
        <v>-9546.181434599159</v>
      </c>
      <c r="F170" s="212">
        <f aca="true" t="shared" si="11" ref="F170:F195">E170/C170</f>
        <v>-0.21997330309927318</v>
      </c>
      <c r="G170" s="31"/>
    </row>
    <row r="171" spans="1:7" ht="12.75" customHeight="1">
      <c r="A171" s="193">
        <v>4</v>
      </c>
      <c r="B171" s="247" t="s">
        <v>200</v>
      </c>
      <c r="C171" s="193">
        <v>40884</v>
      </c>
      <c r="D171" s="234">
        <v>32202.740425531916</v>
      </c>
      <c r="E171" s="234">
        <f t="shared" si="10"/>
        <v>-8681.259574468084</v>
      </c>
      <c r="F171" s="212">
        <f t="shared" si="11"/>
        <v>-0.21233880184101564</v>
      </c>
      <c r="G171" s="31"/>
    </row>
    <row r="172" spans="1:7" ht="12.75" customHeight="1">
      <c r="A172" s="193">
        <v>5</v>
      </c>
      <c r="B172" s="247" t="s">
        <v>201</v>
      </c>
      <c r="C172" s="193">
        <v>52253</v>
      </c>
      <c r="D172" s="234">
        <v>41438.268398268396</v>
      </c>
      <c r="E172" s="234">
        <f t="shared" si="10"/>
        <v>-10814.731601731604</v>
      </c>
      <c r="F172" s="212">
        <f t="shared" si="11"/>
        <v>-0.20696862575797761</v>
      </c>
      <c r="G172" s="31"/>
    </row>
    <row r="173" spans="1:7" s="195" customFormat="1" ht="12.75" customHeight="1">
      <c r="A173" s="193">
        <v>6</v>
      </c>
      <c r="B173" s="250" t="s">
        <v>202</v>
      </c>
      <c r="C173" s="193">
        <v>10825</v>
      </c>
      <c r="D173" s="234">
        <v>10626</v>
      </c>
      <c r="E173" s="234">
        <f t="shared" si="10"/>
        <v>-199</v>
      </c>
      <c r="F173" s="212">
        <f t="shared" si="11"/>
        <v>-0.01838337182448037</v>
      </c>
      <c r="G173" s="235"/>
    </row>
    <row r="174" spans="1:7" ht="12.75" customHeight="1">
      <c r="A174" s="193">
        <v>7</v>
      </c>
      <c r="B174" s="247" t="s">
        <v>203</v>
      </c>
      <c r="C174" s="193">
        <v>103053</v>
      </c>
      <c r="D174" s="234">
        <v>80129.36363636363</v>
      </c>
      <c r="E174" s="234">
        <f t="shared" si="10"/>
        <v>-22923.636363636368</v>
      </c>
      <c r="F174" s="212">
        <f t="shared" si="11"/>
        <v>-0.22244511429687994</v>
      </c>
      <c r="G174" s="31"/>
    </row>
    <row r="175" spans="1:7" ht="12.75" customHeight="1">
      <c r="A175" s="193">
        <v>8</v>
      </c>
      <c r="B175" s="247" t="s">
        <v>204</v>
      </c>
      <c r="C175" s="193">
        <v>11153</v>
      </c>
      <c r="D175" s="234">
        <v>9107.858369098713</v>
      </c>
      <c r="E175" s="234">
        <f t="shared" si="10"/>
        <v>-2045.1416309012875</v>
      </c>
      <c r="F175" s="212">
        <f t="shared" si="11"/>
        <v>-0.18337143646564041</v>
      </c>
      <c r="G175" s="31"/>
    </row>
    <row r="176" spans="1:7" ht="12.75" customHeight="1">
      <c r="A176" s="193">
        <v>9</v>
      </c>
      <c r="B176" s="247" t="s">
        <v>205</v>
      </c>
      <c r="C176" s="193">
        <v>36397</v>
      </c>
      <c r="D176" s="234">
        <v>34701.52155172414</v>
      </c>
      <c r="E176" s="234">
        <f t="shared" si="10"/>
        <v>-1695.4784482758623</v>
      </c>
      <c r="F176" s="212">
        <f t="shared" si="11"/>
        <v>-0.046582917500779246</v>
      </c>
      <c r="G176" s="31"/>
    </row>
    <row r="177" spans="1:7" ht="12.75" customHeight="1">
      <c r="A177" s="193">
        <v>10</v>
      </c>
      <c r="B177" s="247" t="s">
        <v>206</v>
      </c>
      <c r="C177" s="193">
        <v>51038</v>
      </c>
      <c r="D177" s="234">
        <v>41741.68376068376</v>
      </c>
      <c r="E177" s="234">
        <f t="shared" si="10"/>
        <v>-9296.316239316242</v>
      </c>
      <c r="F177" s="212">
        <f t="shared" si="11"/>
        <v>-0.182144994696427</v>
      </c>
      <c r="G177" s="31"/>
    </row>
    <row r="178" spans="1:7" ht="12.75" customHeight="1">
      <c r="A178" s="193">
        <v>11</v>
      </c>
      <c r="B178" s="247" t="s">
        <v>207</v>
      </c>
      <c r="C178" s="193">
        <v>31858</v>
      </c>
      <c r="D178" s="234">
        <v>26453.38888888889</v>
      </c>
      <c r="E178" s="234">
        <f t="shared" si="10"/>
        <v>-5404.6111111111095</v>
      </c>
      <c r="F178" s="212">
        <f t="shared" si="11"/>
        <v>-0.1696469053647784</v>
      </c>
      <c r="G178" s="31"/>
    </row>
    <row r="179" spans="1:7" ht="12.75" customHeight="1">
      <c r="A179" s="193">
        <v>12</v>
      </c>
      <c r="B179" s="247" t="s">
        <v>208</v>
      </c>
      <c r="C179" s="193">
        <v>77333</v>
      </c>
      <c r="D179" s="234">
        <v>58449.556521739134</v>
      </c>
      <c r="E179" s="234">
        <f t="shared" si="10"/>
        <v>-18883.443478260866</v>
      </c>
      <c r="F179" s="212">
        <f t="shared" si="11"/>
        <v>-0.2441835112857495</v>
      </c>
      <c r="G179" s="31"/>
    </row>
    <row r="180" spans="1:7" ht="12.75" customHeight="1">
      <c r="A180" s="193">
        <v>13</v>
      </c>
      <c r="B180" s="247" t="s">
        <v>209</v>
      </c>
      <c r="C180" s="193">
        <v>41200</v>
      </c>
      <c r="D180" s="234">
        <v>37284.207792207795</v>
      </c>
      <c r="E180" s="234">
        <f t="shared" si="10"/>
        <v>-3915.792207792205</v>
      </c>
      <c r="F180" s="212">
        <f t="shared" si="11"/>
        <v>-0.09504350018913119</v>
      </c>
      <c r="G180" s="31"/>
    </row>
    <row r="181" spans="1:7" ht="12.75" customHeight="1">
      <c r="A181" s="193">
        <v>14</v>
      </c>
      <c r="B181" s="247" t="s">
        <v>210</v>
      </c>
      <c r="C181" s="193">
        <v>37243</v>
      </c>
      <c r="D181" s="234">
        <v>34425.81385281385</v>
      </c>
      <c r="E181" s="234">
        <f t="shared" si="10"/>
        <v>-2817.1861471861484</v>
      </c>
      <c r="F181" s="212">
        <f t="shared" si="11"/>
        <v>-0.0756433731757954</v>
      </c>
      <c r="G181" s="31"/>
    </row>
    <row r="182" spans="1:7" ht="12.75" customHeight="1">
      <c r="A182" s="193">
        <v>15</v>
      </c>
      <c r="B182" s="247" t="s">
        <v>211</v>
      </c>
      <c r="C182" s="193">
        <v>51843</v>
      </c>
      <c r="D182" s="234">
        <v>40843.82251082251</v>
      </c>
      <c r="E182" s="234">
        <f t="shared" si="10"/>
        <v>-10999.177489177491</v>
      </c>
      <c r="F182" s="212">
        <f t="shared" si="11"/>
        <v>-0.21216321372562336</v>
      </c>
      <c r="G182" s="31"/>
    </row>
    <row r="183" spans="1:7" ht="12.75" customHeight="1">
      <c r="A183" s="193">
        <v>16</v>
      </c>
      <c r="B183" s="247" t="s">
        <v>212</v>
      </c>
      <c r="C183" s="193">
        <v>34698</v>
      </c>
      <c r="D183" s="234">
        <v>29969.689956331877</v>
      </c>
      <c r="E183" s="234">
        <f t="shared" si="10"/>
        <v>-4728.310043668123</v>
      </c>
      <c r="F183" s="212">
        <f t="shared" si="11"/>
        <v>-0.1362703914827403</v>
      </c>
      <c r="G183" s="31"/>
    </row>
    <row r="184" spans="1:7" ht="12.75" customHeight="1">
      <c r="A184" s="193">
        <v>17</v>
      </c>
      <c r="B184" s="247" t="s">
        <v>213</v>
      </c>
      <c r="C184" s="193">
        <v>52869</v>
      </c>
      <c r="D184" s="234">
        <v>39868.49572649573</v>
      </c>
      <c r="E184" s="234">
        <f t="shared" si="10"/>
        <v>-13000.504273504273</v>
      </c>
      <c r="F184" s="212">
        <f t="shared" si="11"/>
        <v>-0.24590032483126734</v>
      </c>
      <c r="G184" s="31"/>
    </row>
    <row r="185" spans="1:7" ht="12.75" customHeight="1">
      <c r="A185" s="193">
        <v>18</v>
      </c>
      <c r="B185" s="247" t="s">
        <v>214</v>
      </c>
      <c r="C185" s="193">
        <v>30113</v>
      </c>
      <c r="D185" s="234">
        <v>21417.726495726496</v>
      </c>
      <c r="E185" s="234">
        <f t="shared" si="10"/>
        <v>-8695.273504273504</v>
      </c>
      <c r="F185" s="212">
        <f t="shared" si="11"/>
        <v>-0.2887548070359481</v>
      </c>
      <c r="G185" s="31"/>
    </row>
    <row r="186" spans="1:7" ht="12.75" customHeight="1">
      <c r="A186" s="193">
        <v>19</v>
      </c>
      <c r="B186" s="247" t="s">
        <v>215</v>
      </c>
      <c r="C186" s="193">
        <v>56947</v>
      </c>
      <c r="D186" s="234">
        <v>45869.92765957447</v>
      </c>
      <c r="E186" s="234">
        <f t="shared" si="10"/>
        <v>-11077.072340425533</v>
      </c>
      <c r="F186" s="212">
        <f t="shared" si="11"/>
        <v>-0.19451546772306766</v>
      </c>
      <c r="G186" s="31"/>
    </row>
    <row r="187" spans="1:7" ht="12.75" customHeight="1">
      <c r="A187" s="193">
        <v>20</v>
      </c>
      <c r="B187" s="247" t="s">
        <v>216</v>
      </c>
      <c r="C187" s="193">
        <v>40814</v>
      </c>
      <c r="D187" s="234">
        <v>31273.608510638296</v>
      </c>
      <c r="E187" s="234">
        <f t="shared" si="10"/>
        <v>-9540.391489361704</v>
      </c>
      <c r="F187" s="212">
        <f t="shared" si="11"/>
        <v>-0.23375291540553986</v>
      </c>
      <c r="G187" s="31"/>
    </row>
    <row r="188" spans="1:7" ht="12.75" customHeight="1">
      <c r="A188" s="193">
        <v>21</v>
      </c>
      <c r="B188" s="247" t="s">
        <v>217</v>
      </c>
      <c r="C188" s="193">
        <v>7403</v>
      </c>
      <c r="D188" s="234">
        <v>6312.633620689655</v>
      </c>
      <c r="E188" s="234">
        <f t="shared" si="10"/>
        <v>-1090.366379310345</v>
      </c>
      <c r="F188" s="212">
        <f t="shared" si="11"/>
        <v>-0.14728709702962922</v>
      </c>
      <c r="G188" s="31"/>
    </row>
    <row r="189" spans="1:7" ht="12.75" customHeight="1">
      <c r="A189" s="193">
        <v>22</v>
      </c>
      <c r="B189" s="247" t="s">
        <v>218</v>
      </c>
      <c r="C189" s="193">
        <v>65146</v>
      </c>
      <c r="D189" s="234">
        <v>51459.8813559322</v>
      </c>
      <c r="E189" s="234">
        <f t="shared" si="10"/>
        <v>-13686.1186440678</v>
      </c>
      <c r="F189" s="212">
        <f t="shared" si="11"/>
        <v>-0.21008379093218002</v>
      </c>
      <c r="G189" s="31"/>
    </row>
    <row r="190" spans="1:8" ht="12.75" customHeight="1">
      <c r="A190" s="193">
        <v>23</v>
      </c>
      <c r="B190" s="247" t="s">
        <v>219</v>
      </c>
      <c r="C190" s="193">
        <v>77750</v>
      </c>
      <c r="D190" s="234">
        <v>63037.76495726496</v>
      </c>
      <c r="E190" s="234">
        <f t="shared" si="10"/>
        <v>-14712.23504273504</v>
      </c>
      <c r="F190" s="212">
        <f t="shared" si="11"/>
        <v>-0.1892248880094539</v>
      </c>
      <c r="G190" s="31" t="s">
        <v>12</v>
      </c>
      <c r="H190" s="10" t="s">
        <v>12</v>
      </c>
    </row>
    <row r="191" spans="1:8" ht="12.75" customHeight="1">
      <c r="A191" s="193">
        <v>24</v>
      </c>
      <c r="B191" s="247" t="s">
        <v>220</v>
      </c>
      <c r="C191" s="193">
        <v>78081</v>
      </c>
      <c r="D191" s="234">
        <v>68683.11440677966</v>
      </c>
      <c r="E191" s="234">
        <f t="shared" si="10"/>
        <v>-9397.885593220344</v>
      </c>
      <c r="F191" s="212">
        <f t="shared" si="11"/>
        <v>-0.12036072275227448</v>
      </c>
      <c r="G191" s="31"/>
      <c r="H191" s="10" t="s">
        <v>12</v>
      </c>
    </row>
    <row r="192" spans="1:7" ht="12.75" customHeight="1">
      <c r="A192" s="193">
        <v>25</v>
      </c>
      <c r="B192" s="247" t="s">
        <v>221</v>
      </c>
      <c r="C192" s="193">
        <v>9219</v>
      </c>
      <c r="D192" s="234">
        <v>8519.609865470851</v>
      </c>
      <c r="E192" s="234">
        <f t="shared" si="10"/>
        <v>-699.3901345291488</v>
      </c>
      <c r="F192" s="212">
        <f t="shared" si="11"/>
        <v>-0.07586399116272359</v>
      </c>
      <c r="G192" s="31"/>
    </row>
    <row r="193" spans="1:7" ht="12.75" customHeight="1">
      <c r="A193" s="193">
        <v>26</v>
      </c>
      <c r="B193" s="247" t="s">
        <v>222</v>
      </c>
      <c r="C193" s="193">
        <v>39931</v>
      </c>
      <c r="D193" s="234">
        <v>30729.97435897436</v>
      </c>
      <c r="E193" s="234">
        <f t="shared" si="10"/>
        <v>-9201.02564102564</v>
      </c>
      <c r="F193" s="212">
        <f t="shared" si="11"/>
        <v>-0.2304231209092094</v>
      </c>
      <c r="G193" s="31"/>
    </row>
    <row r="194" spans="1:8" ht="12.75" customHeight="1">
      <c r="A194" s="193">
        <v>27</v>
      </c>
      <c r="B194" s="247" t="s">
        <v>223</v>
      </c>
      <c r="C194" s="18">
        <v>38991</v>
      </c>
      <c r="D194" s="147">
        <v>29372.782978723404</v>
      </c>
      <c r="E194" s="147">
        <f t="shared" si="10"/>
        <v>-9618.217021276596</v>
      </c>
      <c r="F194" s="145">
        <f t="shared" si="11"/>
        <v>-0.24667787492694715</v>
      </c>
      <c r="G194" s="31"/>
      <c r="H194" s="10" t="s">
        <v>12</v>
      </c>
    </row>
    <row r="195" spans="1:7" ht="12.75" customHeight="1">
      <c r="A195" s="34"/>
      <c r="B195" s="1" t="s">
        <v>27</v>
      </c>
      <c r="C195" s="16">
        <v>1235786</v>
      </c>
      <c r="D195" s="146">
        <v>1008250.3086664377</v>
      </c>
      <c r="E195" s="146">
        <f t="shared" si="10"/>
        <v>-227535.69133356225</v>
      </c>
      <c r="F195" s="144">
        <f t="shared" si="11"/>
        <v>-0.18412224392699242</v>
      </c>
      <c r="G195" s="31"/>
    </row>
    <row r="196" spans="1:10" ht="12.75" customHeight="1">
      <c r="A196" s="40"/>
      <c r="B196" s="2"/>
      <c r="C196" s="44"/>
      <c r="D196" s="45"/>
      <c r="E196" s="46"/>
      <c r="F196" s="38"/>
      <c r="G196" s="31"/>
      <c r="J196" s="10" t="s">
        <v>12</v>
      </c>
    </row>
    <row r="197" spans="1:7" ht="12.75" customHeight="1">
      <c r="A197" s="25"/>
      <c r="B197" s="32"/>
      <c r="C197" s="32"/>
      <c r="D197" s="32"/>
      <c r="E197" s="32"/>
      <c r="G197" s="31"/>
    </row>
    <row r="198" spans="1:7" ht="12.75" customHeight="1">
      <c r="A198" s="334" t="s">
        <v>140</v>
      </c>
      <c r="B198" s="334"/>
      <c r="C198" s="334"/>
      <c r="D198" s="334"/>
      <c r="E198" s="334"/>
      <c r="F198" s="334"/>
      <c r="G198" s="334"/>
    </row>
    <row r="199" spans="1:7" ht="69.75" customHeight="1">
      <c r="A199" s="16" t="s">
        <v>20</v>
      </c>
      <c r="B199" s="16" t="s">
        <v>21</v>
      </c>
      <c r="C199" s="16" t="s">
        <v>141</v>
      </c>
      <c r="D199" s="16" t="s">
        <v>99</v>
      </c>
      <c r="E199" s="29" t="s">
        <v>6</v>
      </c>
      <c r="F199" s="16" t="s">
        <v>28</v>
      </c>
      <c r="G199" s="31"/>
    </row>
    <row r="200" spans="1:7" ht="12.75" customHeight="1">
      <c r="A200" s="16">
        <v>1</v>
      </c>
      <c r="B200" s="16">
        <v>2</v>
      </c>
      <c r="C200" s="16">
        <v>3</v>
      </c>
      <c r="D200" s="16">
        <v>4</v>
      </c>
      <c r="E200" s="16" t="s">
        <v>29</v>
      </c>
      <c r="F200" s="16">
        <v>6</v>
      </c>
      <c r="G200" s="31"/>
    </row>
    <row r="201" spans="1:12" ht="12.75" customHeight="1">
      <c r="A201" s="18">
        <v>1</v>
      </c>
      <c r="B201" s="248" t="s">
        <v>197</v>
      </c>
      <c r="C201" s="30">
        <v>50270</v>
      </c>
      <c r="D201" s="234">
        <v>47909.898305084746</v>
      </c>
      <c r="E201" s="147">
        <f>D201-C201</f>
        <v>-2360.1016949152545</v>
      </c>
      <c r="F201" s="145">
        <f aca="true" t="shared" si="12" ref="F201:F228">E201/C233</f>
        <v>-0.0630217547842467</v>
      </c>
      <c r="G201" s="31"/>
      <c r="J201" s="127">
        <v>47909.898305084746</v>
      </c>
      <c r="L201" s="127">
        <f>D201-J201</f>
        <v>0</v>
      </c>
    </row>
    <row r="202" spans="1:12" ht="12.75" customHeight="1">
      <c r="A202" s="18">
        <v>2</v>
      </c>
      <c r="B202" s="248" t="s">
        <v>198</v>
      </c>
      <c r="C202" s="30">
        <v>96755</v>
      </c>
      <c r="D202" s="234">
        <v>99961.97844827586</v>
      </c>
      <c r="E202" s="147">
        <f aca="true" t="shared" si="13" ref="E202:E228">D202-C202</f>
        <v>3206.978448275855</v>
      </c>
      <c r="F202" s="145">
        <f t="shared" si="12"/>
        <v>0.04990008166234915</v>
      </c>
      <c r="G202" s="31"/>
      <c r="J202" s="127">
        <v>99961.97844827586</v>
      </c>
      <c r="L202" s="127">
        <f aca="true" t="shared" si="14" ref="L202:L228">D202-J202</f>
        <v>0</v>
      </c>
    </row>
    <row r="203" spans="1:12" ht="12.75" customHeight="1">
      <c r="A203" s="18">
        <v>3</v>
      </c>
      <c r="B203" s="248" t="s">
        <v>199</v>
      </c>
      <c r="C203" s="30">
        <v>70838</v>
      </c>
      <c r="D203" s="234">
        <v>59639.084388185656</v>
      </c>
      <c r="E203" s="147">
        <f t="shared" si="13"/>
        <v>-11198.915611814344</v>
      </c>
      <c r="F203" s="145">
        <f t="shared" si="12"/>
        <v>-0.2790172561928979</v>
      </c>
      <c r="G203" s="31"/>
      <c r="J203" s="127">
        <v>59639.084388185656</v>
      </c>
      <c r="L203" s="127">
        <f t="shared" si="14"/>
        <v>0</v>
      </c>
    </row>
    <row r="204" spans="1:12" ht="12.75" customHeight="1">
      <c r="A204" s="18">
        <v>4</v>
      </c>
      <c r="B204" s="248" t="s">
        <v>200</v>
      </c>
      <c r="C204" s="30">
        <v>67777</v>
      </c>
      <c r="D204" s="234">
        <v>57540.28510638298</v>
      </c>
      <c r="E204" s="147">
        <f t="shared" si="13"/>
        <v>-10236.71489361702</v>
      </c>
      <c r="F204" s="145">
        <f t="shared" si="12"/>
        <v>-0.26811018290817473</v>
      </c>
      <c r="G204" s="31"/>
      <c r="J204" s="127">
        <v>57540.28510638298</v>
      </c>
      <c r="L204" s="127">
        <f t="shared" si="14"/>
        <v>0</v>
      </c>
    </row>
    <row r="205" spans="1:12" ht="12.75" customHeight="1">
      <c r="A205" s="18">
        <v>5</v>
      </c>
      <c r="B205" s="248" t="s">
        <v>201</v>
      </c>
      <c r="C205" s="30">
        <v>66272</v>
      </c>
      <c r="D205" s="234">
        <v>62623.844155844155</v>
      </c>
      <c r="E205" s="147">
        <f t="shared" si="13"/>
        <v>-3648.1558441558445</v>
      </c>
      <c r="F205" s="145">
        <f t="shared" si="12"/>
        <v>-0.08240881529187116</v>
      </c>
      <c r="G205" s="31"/>
      <c r="J205" s="127">
        <v>62623.844155844155</v>
      </c>
      <c r="L205" s="127">
        <f t="shared" si="14"/>
        <v>0</v>
      </c>
    </row>
    <row r="206" spans="1:12" ht="12.75" customHeight="1">
      <c r="A206" s="18">
        <v>6</v>
      </c>
      <c r="B206" s="248" t="s">
        <v>202</v>
      </c>
      <c r="C206" s="30">
        <v>30055</v>
      </c>
      <c r="D206" s="234">
        <v>28445.88888888889</v>
      </c>
      <c r="E206" s="147">
        <f t="shared" si="13"/>
        <v>-1609.1111111111095</v>
      </c>
      <c r="F206" s="145">
        <f t="shared" si="12"/>
        <v>-0.14819590266265514</v>
      </c>
      <c r="G206" s="31"/>
      <c r="J206" s="127">
        <v>28445.88888888889</v>
      </c>
      <c r="L206" s="127">
        <f t="shared" si="14"/>
        <v>0</v>
      </c>
    </row>
    <row r="207" spans="1:12" ht="12.75" customHeight="1">
      <c r="A207" s="18">
        <v>7</v>
      </c>
      <c r="B207" s="248" t="s">
        <v>203</v>
      </c>
      <c r="C207" s="30">
        <v>131722</v>
      </c>
      <c r="D207" s="234">
        <v>120822.09956709956</v>
      </c>
      <c r="E207" s="147">
        <f t="shared" si="13"/>
        <v>-10899.900432900438</v>
      </c>
      <c r="F207" s="145">
        <f t="shared" si="12"/>
        <v>-0.12734123595612457</v>
      </c>
      <c r="G207" s="31"/>
      <c r="J207" s="127">
        <v>120822.09956709956</v>
      </c>
      <c r="L207" s="127">
        <f t="shared" si="14"/>
        <v>0</v>
      </c>
    </row>
    <row r="208" spans="1:12" ht="12.75" customHeight="1">
      <c r="A208" s="18">
        <v>8</v>
      </c>
      <c r="B208" s="248" t="s">
        <v>204</v>
      </c>
      <c r="C208" s="30">
        <v>23658</v>
      </c>
      <c r="D208" s="234">
        <v>21989.716738197425</v>
      </c>
      <c r="E208" s="147">
        <f t="shared" si="13"/>
        <v>-1668.283261802575</v>
      </c>
      <c r="F208" s="145">
        <f t="shared" si="12"/>
        <v>-0.1810006793753472</v>
      </c>
      <c r="G208" s="31"/>
      <c r="J208" s="127">
        <v>21989.716738197425</v>
      </c>
      <c r="L208" s="127">
        <f t="shared" si="14"/>
        <v>0</v>
      </c>
    </row>
    <row r="209" spans="1:12" ht="12.75" customHeight="1">
      <c r="A209" s="18">
        <v>9</v>
      </c>
      <c r="B209" s="248" t="s">
        <v>205</v>
      </c>
      <c r="C209" s="30">
        <v>50085</v>
      </c>
      <c r="D209" s="234">
        <v>47614.887931034486</v>
      </c>
      <c r="E209" s="147">
        <f t="shared" si="13"/>
        <v>-2470.1120689655145</v>
      </c>
      <c r="F209" s="145">
        <f t="shared" si="12"/>
        <v>-0.06461018725551292</v>
      </c>
      <c r="G209" s="31"/>
      <c r="J209" s="127">
        <v>47614.887931034486</v>
      </c>
      <c r="L209" s="127">
        <f t="shared" si="14"/>
        <v>0</v>
      </c>
    </row>
    <row r="210" spans="1:12" ht="12.75" customHeight="1">
      <c r="A210" s="18">
        <v>10</v>
      </c>
      <c r="B210" s="248" t="s">
        <v>206</v>
      </c>
      <c r="C210" s="30">
        <v>59216</v>
      </c>
      <c r="D210" s="234">
        <v>55133.36752136752</v>
      </c>
      <c r="E210" s="147">
        <f t="shared" si="13"/>
        <v>-4082.6324786324767</v>
      </c>
      <c r="F210" s="145">
        <f t="shared" si="12"/>
        <v>-0.09177342261908189</v>
      </c>
      <c r="G210" s="31"/>
      <c r="J210" s="127">
        <v>55133.36752136752</v>
      </c>
      <c r="L210" s="127">
        <f t="shared" si="14"/>
        <v>0</v>
      </c>
    </row>
    <row r="211" spans="1:12" ht="12.75" customHeight="1">
      <c r="A211" s="18">
        <v>11</v>
      </c>
      <c r="B211" s="248" t="s">
        <v>207</v>
      </c>
      <c r="C211" s="30">
        <v>49073</v>
      </c>
      <c r="D211" s="234">
        <v>43194.179487179485</v>
      </c>
      <c r="E211" s="147">
        <f t="shared" si="13"/>
        <v>-5878.820512820515</v>
      </c>
      <c r="F211" s="145">
        <f t="shared" si="12"/>
        <v>-0.1996407278439405</v>
      </c>
      <c r="G211" s="31"/>
      <c r="J211" s="127">
        <v>43194.179487179485</v>
      </c>
      <c r="L211" s="127">
        <f t="shared" si="14"/>
        <v>0</v>
      </c>
    </row>
    <row r="212" spans="1:12" ht="12.75" customHeight="1">
      <c r="A212" s="18">
        <v>12</v>
      </c>
      <c r="B212" s="248" t="s">
        <v>208</v>
      </c>
      <c r="C212" s="30">
        <v>95169</v>
      </c>
      <c r="D212" s="234">
        <v>88284.0347826087</v>
      </c>
      <c r="E212" s="147">
        <f t="shared" si="13"/>
        <v>-6884.9652173913055</v>
      </c>
      <c r="F212" s="145">
        <f t="shared" si="12"/>
        <v>-0.10740640256764696</v>
      </c>
      <c r="G212" s="31"/>
      <c r="J212" s="127">
        <v>88284.0347826087</v>
      </c>
      <c r="L212" s="127">
        <f t="shared" si="14"/>
        <v>0</v>
      </c>
    </row>
    <row r="213" spans="1:12" ht="12.75" customHeight="1">
      <c r="A213" s="18">
        <v>13</v>
      </c>
      <c r="B213" s="248" t="s">
        <v>209</v>
      </c>
      <c r="C213" s="30">
        <v>69935</v>
      </c>
      <c r="D213" s="234">
        <v>64982.770562770565</v>
      </c>
      <c r="E213" s="147">
        <f t="shared" si="13"/>
        <v>-4952.229437229435</v>
      </c>
      <c r="F213" s="145">
        <f t="shared" si="12"/>
        <v>-0.12020557884434765</v>
      </c>
      <c r="G213" s="31"/>
      <c r="J213" s="127">
        <v>64982.770562770565</v>
      </c>
      <c r="L213" s="127">
        <f t="shared" si="14"/>
        <v>0</v>
      </c>
    </row>
    <row r="214" spans="1:12" ht="12.75" customHeight="1">
      <c r="A214" s="18">
        <v>14</v>
      </c>
      <c r="B214" s="248" t="s">
        <v>210</v>
      </c>
      <c r="C214" s="30">
        <v>55419</v>
      </c>
      <c r="D214" s="234">
        <v>51628.11255411255</v>
      </c>
      <c r="E214" s="147">
        <f t="shared" si="13"/>
        <v>-3790.887445887449</v>
      </c>
      <c r="F214" s="145">
        <f t="shared" si="12"/>
        <v>-0.09687931116502553</v>
      </c>
      <c r="G214" s="31"/>
      <c r="J214" s="127">
        <v>51628.11255411255</v>
      </c>
      <c r="L214" s="127">
        <f t="shared" si="14"/>
        <v>0</v>
      </c>
    </row>
    <row r="215" spans="1:12" ht="12.75" customHeight="1">
      <c r="A215" s="18">
        <v>15</v>
      </c>
      <c r="B215" s="248" t="s">
        <v>211</v>
      </c>
      <c r="C215" s="30">
        <v>71673</v>
      </c>
      <c r="D215" s="234">
        <v>64277.65800865801</v>
      </c>
      <c r="E215" s="147">
        <f t="shared" si="13"/>
        <v>-7395.341991341993</v>
      </c>
      <c r="F215" s="145">
        <f t="shared" si="12"/>
        <v>-0.16110803196614584</v>
      </c>
      <c r="G215" s="31"/>
      <c r="J215" s="127">
        <v>64277.65800865801</v>
      </c>
      <c r="L215" s="127">
        <f t="shared" si="14"/>
        <v>0</v>
      </c>
    </row>
    <row r="216" spans="1:12" ht="12.75" customHeight="1">
      <c r="A216" s="18">
        <v>16</v>
      </c>
      <c r="B216" s="248" t="s">
        <v>212</v>
      </c>
      <c r="C216" s="30">
        <v>55009</v>
      </c>
      <c r="D216" s="234">
        <v>45653.86026200873</v>
      </c>
      <c r="E216" s="147">
        <f t="shared" si="13"/>
        <v>-9355.139737991267</v>
      </c>
      <c r="F216" s="145">
        <f t="shared" si="12"/>
        <v>-0.2637107748552859</v>
      </c>
      <c r="G216" s="31"/>
      <c r="J216" s="127">
        <v>45653.86026200873</v>
      </c>
      <c r="L216" s="127">
        <f t="shared" si="14"/>
        <v>0</v>
      </c>
    </row>
    <row r="217" spans="1:12" ht="12.75" customHeight="1">
      <c r="A217" s="18">
        <v>17</v>
      </c>
      <c r="B217" s="248" t="s">
        <v>213</v>
      </c>
      <c r="C217" s="30">
        <v>76754</v>
      </c>
      <c r="D217" s="234">
        <v>62694.14102564102</v>
      </c>
      <c r="E217" s="147">
        <f t="shared" si="13"/>
        <v>-14059.858974358976</v>
      </c>
      <c r="F217" s="145">
        <f t="shared" si="12"/>
        <v>-0.2864098385487671</v>
      </c>
      <c r="G217" s="31"/>
      <c r="J217" s="127">
        <v>62694.14102564102</v>
      </c>
      <c r="L217" s="127">
        <f t="shared" si="14"/>
        <v>0</v>
      </c>
    </row>
    <row r="218" spans="1:12" ht="12.75" customHeight="1">
      <c r="A218" s="18">
        <v>18</v>
      </c>
      <c r="B218" s="248" t="s">
        <v>214</v>
      </c>
      <c r="C218" s="30">
        <v>39060</v>
      </c>
      <c r="D218" s="234">
        <v>34056.88034188034</v>
      </c>
      <c r="E218" s="147">
        <f t="shared" si="13"/>
        <v>-5003.119658119656</v>
      </c>
      <c r="F218" s="145">
        <f t="shared" si="12"/>
        <v>-0.19640102293003284</v>
      </c>
      <c r="G218" s="31"/>
      <c r="J218" s="127">
        <v>34056.88034188034</v>
      </c>
      <c r="L218" s="127">
        <f t="shared" si="14"/>
        <v>0</v>
      </c>
    </row>
    <row r="219" spans="1:12" ht="12.75" customHeight="1">
      <c r="A219" s="18">
        <v>19</v>
      </c>
      <c r="B219" s="248" t="s">
        <v>215</v>
      </c>
      <c r="C219" s="30">
        <v>78393</v>
      </c>
      <c r="D219" s="234">
        <v>67903.65106382979</v>
      </c>
      <c r="E219" s="147">
        <f t="shared" si="13"/>
        <v>-10489.348936170209</v>
      </c>
      <c r="F219" s="145">
        <f t="shared" si="12"/>
        <v>-0.19879368778868964</v>
      </c>
      <c r="G219" s="31"/>
      <c r="J219" s="127">
        <v>67903.65106382979</v>
      </c>
      <c r="L219" s="127">
        <f t="shared" si="14"/>
        <v>0</v>
      </c>
    </row>
    <row r="220" spans="1:12" ht="12.75" customHeight="1">
      <c r="A220" s="18">
        <v>20</v>
      </c>
      <c r="B220" s="248" t="s">
        <v>216</v>
      </c>
      <c r="C220" s="30">
        <v>60860</v>
      </c>
      <c r="D220" s="234">
        <v>54782.85531914893</v>
      </c>
      <c r="E220" s="147">
        <f t="shared" si="13"/>
        <v>-6077.144680851066</v>
      </c>
      <c r="F220" s="145">
        <f t="shared" si="12"/>
        <v>-0.17567556097623988</v>
      </c>
      <c r="G220" s="31"/>
      <c r="J220" s="127">
        <v>54782.85531914893</v>
      </c>
      <c r="L220" s="127">
        <f t="shared" si="14"/>
        <v>0</v>
      </c>
    </row>
    <row r="221" spans="1:12" ht="12.75" customHeight="1">
      <c r="A221" s="18">
        <v>21</v>
      </c>
      <c r="B221" s="248" t="s">
        <v>217</v>
      </c>
      <c r="C221" s="30">
        <v>16386</v>
      </c>
      <c r="D221" s="234">
        <v>13679.120689655172</v>
      </c>
      <c r="E221" s="147">
        <f t="shared" si="13"/>
        <v>-2706.879310344828</v>
      </c>
      <c r="F221" s="145">
        <f t="shared" si="12"/>
        <v>-0.388751875677844</v>
      </c>
      <c r="G221" s="31"/>
      <c r="J221" s="127">
        <v>13679.120689655172</v>
      </c>
      <c r="L221" s="127">
        <f t="shared" si="14"/>
        <v>0</v>
      </c>
    </row>
    <row r="222" spans="1:12" ht="12.75" customHeight="1">
      <c r="A222" s="18">
        <v>22</v>
      </c>
      <c r="B222" s="248" t="s">
        <v>218</v>
      </c>
      <c r="C222" s="30">
        <v>88200</v>
      </c>
      <c r="D222" s="234">
        <v>76450.99576271187</v>
      </c>
      <c r="E222" s="147">
        <f t="shared" si="13"/>
        <v>-11749.004237288129</v>
      </c>
      <c r="F222" s="145">
        <f t="shared" si="12"/>
        <v>-0.19720373690436283</v>
      </c>
      <c r="G222" s="31"/>
      <c r="J222" s="127">
        <v>76450.99576271187</v>
      </c>
      <c r="L222" s="127">
        <f t="shared" si="14"/>
        <v>0</v>
      </c>
    </row>
    <row r="223" spans="1:12" ht="12.75" customHeight="1">
      <c r="A223" s="18">
        <v>23</v>
      </c>
      <c r="B223" s="248" t="s">
        <v>219</v>
      </c>
      <c r="C223" s="30">
        <v>97417</v>
      </c>
      <c r="D223" s="234">
        <v>85022.76495726495</v>
      </c>
      <c r="E223" s="147">
        <f t="shared" si="13"/>
        <v>-12394.235042735047</v>
      </c>
      <c r="F223" s="145">
        <f t="shared" si="12"/>
        <v>-0.18402997880792657</v>
      </c>
      <c r="G223" s="31"/>
      <c r="J223" s="127">
        <v>85022.76495726495</v>
      </c>
      <c r="L223" s="127">
        <f t="shared" si="14"/>
        <v>0</v>
      </c>
    </row>
    <row r="224" spans="1:12" ht="12.75" customHeight="1">
      <c r="A224" s="18">
        <v>24</v>
      </c>
      <c r="B224" s="248" t="s">
        <v>220</v>
      </c>
      <c r="C224" s="30">
        <v>113613</v>
      </c>
      <c r="D224" s="234">
        <v>101491.90677966102</v>
      </c>
      <c r="E224" s="147">
        <f t="shared" si="13"/>
        <v>-12121.093220338982</v>
      </c>
      <c r="F224" s="145">
        <f t="shared" si="12"/>
        <v>-0.15940626810372285</v>
      </c>
      <c r="G224" s="31"/>
      <c r="J224" s="127">
        <v>101491.90677966102</v>
      </c>
      <c r="L224" s="127">
        <f t="shared" si="14"/>
        <v>0</v>
      </c>
    </row>
    <row r="225" spans="1:12" s="195" customFormat="1" ht="12.75" customHeight="1">
      <c r="A225" s="193">
        <v>25</v>
      </c>
      <c r="B225" s="251" t="s">
        <v>221</v>
      </c>
      <c r="C225" s="196">
        <v>24076</v>
      </c>
      <c r="D225" s="234">
        <v>22937.03139013453</v>
      </c>
      <c r="E225" s="147">
        <f t="shared" si="13"/>
        <v>-1138.968609865471</v>
      </c>
      <c r="F225" s="212">
        <f t="shared" si="12"/>
        <v>-0.13501287456916441</v>
      </c>
      <c r="G225" s="235"/>
      <c r="J225" s="252">
        <v>22937.03139013453</v>
      </c>
      <c r="L225" s="252">
        <f t="shared" si="14"/>
        <v>0</v>
      </c>
    </row>
    <row r="226" spans="1:12" ht="12.75" customHeight="1">
      <c r="A226" s="18">
        <v>26</v>
      </c>
      <c r="B226" s="248" t="s">
        <v>222</v>
      </c>
      <c r="C226" s="30">
        <v>58139</v>
      </c>
      <c r="D226" s="234">
        <v>51477.42307692308</v>
      </c>
      <c r="E226" s="147">
        <f t="shared" si="13"/>
        <v>-6661.576923076922</v>
      </c>
      <c r="F226" s="145">
        <f t="shared" si="12"/>
        <v>-0.21226705296105924</v>
      </c>
      <c r="G226" s="31"/>
      <c r="J226" s="127">
        <v>51477.42307692308</v>
      </c>
      <c r="L226" s="127">
        <f t="shared" si="14"/>
        <v>0</v>
      </c>
    </row>
    <row r="227" spans="1:12" ht="12.75" customHeight="1">
      <c r="A227" s="18">
        <v>27</v>
      </c>
      <c r="B227" s="248" t="s">
        <v>223</v>
      </c>
      <c r="C227" s="30">
        <v>54176</v>
      </c>
      <c r="D227" s="234">
        <v>48696.97872340425</v>
      </c>
      <c r="E227" s="147">
        <f t="shared" si="13"/>
        <v>-5479.021276595748</v>
      </c>
      <c r="F227" s="145">
        <f t="shared" si="12"/>
        <v>-0.1745856443487158</v>
      </c>
      <c r="G227" s="31"/>
      <c r="J227" s="127">
        <v>48696.97872340425</v>
      </c>
      <c r="L227" s="127">
        <f t="shared" si="14"/>
        <v>0</v>
      </c>
    </row>
    <row r="228" spans="1:12" ht="12.75" customHeight="1">
      <c r="A228" s="34"/>
      <c r="B228" s="249" t="s">
        <v>27</v>
      </c>
      <c r="C228" s="128">
        <v>1750000</v>
      </c>
      <c r="D228" s="236">
        <v>1578895.4158379543</v>
      </c>
      <c r="E228" s="147">
        <f t="shared" si="13"/>
        <v>-171104.58416204574</v>
      </c>
      <c r="F228" s="144">
        <f t="shared" si="12"/>
        <v>-0.154009526698511</v>
      </c>
      <c r="G228" s="31"/>
      <c r="J228" s="127">
        <v>1578895.4158379543</v>
      </c>
      <c r="L228" s="127">
        <f t="shared" si="14"/>
        <v>0</v>
      </c>
    </row>
    <row r="229" spans="1:7" ht="12.75" customHeight="1">
      <c r="A229" s="25"/>
      <c r="B229" s="36"/>
      <c r="C229" s="37"/>
      <c r="D229" s="37"/>
      <c r="E229" s="37"/>
      <c r="F229" s="38"/>
      <c r="G229" s="31"/>
    </row>
    <row r="230" spans="1:7" ht="12.75" customHeight="1">
      <c r="A230" s="334" t="s">
        <v>142</v>
      </c>
      <c r="B230" s="334"/>
      <c r="C230" s="334"/>
      <c r="D230" s="334"/>
      <c r="E230" s="334"/>
      <c r="F230" s="334"/>
      <c r="G230" s="31"/>
    </row>
    <row r="231" spans="1:7" ht="70.5" customHeight="1">
      <c r="A231" s="16" t="s">
        <v>20</v>
      </c>
      <c r="B231" s="16" t="s">
        <v>21</v>
      </c>
      <c r="C231" s="16" t="s">
        <v>141</v>
      </c>
      <c r="D231" s="16" t="s">
        <v>99</v>
      </c>
      <c r="E231" s="29" t="s">
        <v>6</v>
      </c>
      <c r="F231" s="16" t="s">
        <v>28</v>
      </c>
      <c r="G231" s="31"/>
    </row>
    <row r="232" spans="1:7" ht="12.75" customHeight="1">
      <c r="A232" s="16">
        <v>1</v>
      </c>
      <c r="B232" s="16">
        <v>2</v>
      </c>
      <c r="C232" s="16">
        <v>3</v>
      </c>
      <c r="D232" s="16">
        <v>4</v>
      </c>
      <c r="E232" s="16" t="s">
        <v>29</v>
      </c>
      <c r="F232" s="16">
        <v>6</v>
      </c>
      <c r="G232" s="31"/>
    </row>
    <row r="233" spans="1:7" ht="12.75" customHeight="1">
      <c r="A233" s="193">
        <v>1</v>
      </c>
      <c r="B233" s="247" t="s">
        <v>197</v>
      </c>
      <c r="C233" s="147">
        <v>37449</v>
      </c>
      <c r="D233" s="234">
        <v>33665.088983050846</v>
      </c>
      <c r="E233" s="234">
        <f>D233-C233</f>
        <v>-3783.911016949154</v>
      </c>
      <c r="F233" s="212">
        <f>E233/C233</f>
        <v>-0.10104171051160656</v>
      </c>
      <c r="G233" s="31"/>
    </row>
    <row r="234" spans="1:7" ht="12.75" customHeight="1">
      <c r="A234" s="193">
        <v>2</v>
      </c>
      <c r="B234" s="247" t="s">
        <v>198</v>
      </c>
      <c r="C234" s="147">
        <v>64268</v>
      </c>
      <c r="D234" s="234">
        <v>66814.96551724138</v>
      </c>
      <c r="E234" s="234">
        <f aca="true" t="shared" si="15" ref="E234:E260">D234-C234</f>
        <v>2546.965517241377</v>
      </c>
      <c r="F234" s="212">
        <f aca="true" t="shared" si="16" ref="F234:F260">E234/C234</f>
        <v>0.03963038397400537</v>
      </c>
      <c r="G234" s="31"/>
    </row>
    <row r="235" spans="1:7" ht="12.75" customHeight="1">
      <c r="A235" s="193">
        <v>3</v>
      </c>
      <c r="B235" s="247" t="s">
        <v>199</v>
      </c>
      <c r="C235" s="147">
        <v>40137</v>
      </c>
      <c r="D235" s="234">
        <v>33850.81856540084</v>
      </c>
      <c r="E235" s="234">
        <f t="shared" si="15"/>
        <v>-6286.181434599159</v>
      </c>
      <c r="F235" s="212">
        <f t="shared" si="16"/>
        <v>-0.15661811880806137</v>
      </c>
      <c r="G235" s="31"/>
    </row>
    <row r="236" spans="1:7" ht="12.75" customHeight="1">
      <c r="A236" s="193">
        <v>4</v>
      </c>
      <c r="B236" s="247" t="s">
        <v>200</v>
      </c>
      <c r="C236" s="147">
        <v>38181</v>
      </c>
      <c r="D236" s="234">
        <v>32202.740425531916</v>
      </c>
      <c r="E236" s="234">
        <f t="shared" si="15"/>
        <v>-5978.259574468084</v>
      </c>
      <c r="F236" s="212">
        <f t="shared" si="16"/>
        <v>-0.15657682026316974</v>
      </c>
      <c r="G236" s="31"/>
    </row>
    <row r="237" spans="1:7" ht="12.75" customHeight="1">
      <c r="A237" s="193">
        <v>5</v>
      </c>
      <c r="B237" s="247" t="s">
        <v>201</v>
      </c>
      <c r="C237" s="147">
        <v>44269</v>
      </c>
      <c r="D237" s="234">
        <v>41438.268398268396</v>
      </c>
      <c r="E237" s="234">
        <f t="shared" si="15"/>
        <v>-2830.7316017316043</v>
      </c>
      <c r="F237" s="212">
        <f t="shared" si="16"/>
        <v>-0.06394387950330037</v>
      </c>
      <c r="G237" s="31"/>
    </row>
    <row r="238" spans="1:7" ht="12.75" customHeight="1">
      <c r="A238" s="193">
        <v>6</v>
      </c>
      <c r="B238" s="247" t="s">
        <v>202</v>
      </c>
      <c r="C238" s="147">
        <v>10858</v>
      </c>
      <c r="D238" s="234">
        <v>10626</v>
      </c>
      <c r="E238" s="234">
        <f t="shared" si="15"/>
        <v>-232</v>
      </c>
      <c r="F238" s="212">
        <f t="shared" si="16"/>
        <v>-0.021366734205194325</v>
      </c>
      <c r="G238" s="31"/>
    </row>
    <row r="239" spans="1:7" ht="12.75" customHeight="1">
      <c r="A239" s="193">
        <v>7</v>
      </c>
      <c r="B239" s="247" t="s">
        <v>203</v>
      </c>
      <c r="C239" s="147">
        <v>85596</v>
      </c>
      <c r="D239" s="234">
        <v>80129.36363636363</v>
      </c>
      <c r="E239" s="234">
        <f t="shared" si="15"/>
        <v>-5466.636363636368</v>
      </c>
      <c r="F239" s="212">
        <f t="shared" si="16"/>
        <v>-0.06386555871344884</v>
      </c>
      <c r="G239" s="31"/>
    </row>
    <row r="240" spans="1:7" ht="12.75" customHeight="1">
      <c r="A240" s="193">
        <v>8</v>
      </c>
      <c r="B240" s="247" t="s">
        <v>204</v>
      </c>
      <c r="C240" s="147">
        <v>9217</v>
      </c>
      <c r="D240" s="234">
        <v>9107.858369098713</v>
      </c>
      <c r="E240" s="234">
        <f t="shared" si="15"/>
        <v>-109.1416309012875</v>
      </c>
      <c r="F240" s="212">
        <f t="shared" si="16"/>
        <v>-0.011841340013159108</v>
      </c>
      <c r="G240" s="31"/>
    </row>
    <row r="241" spans="1:7" ht="12.75" customHeight="1">
      <c r="A241" s="193">
        <v>9</v>
      </c>
      <c r="B241" s="247" t="s">
        <v>205</v>
      </c>
      <c r="C241" s="147">
        <v>38231</v>
      </c>
      <c r="D241" s="234">
        <v>34701.52155172414</v>
      </c>
      <c r="E241" s="234">
        <f t="shared" si="15"/>
        <v>-3529.4784482758623</v>
      </c>
      <c r="F241" s="212">
        <f t="shared" si="16"/>
        <v>-0.0923198045637274</v>
      </c>
      <c r="G241" s="31"/>
    </row>
    <row r="242" spans="1:7" ht="12.75" customHeight="1">
      <c r="A242" s="193">
        <v>10</v>
      </c>
      <c r="B242" s="247" t="s">
        <v>206</v>
      </c>
      <c r="C242" s="147">
        <v>44486</v>
      </c>
      <c r="D242" s="234">
        <v>41741.68376068376</v>
      </c>
      <c r="E242" s="234">
        <f t="shared" si="15"/>
        <v>-2744.316239316242</v>
      </c>
      <c r="F242" s="212">
        <f t="shared" si="16"/>
        <v>-0.06168943576217781</v>
      </c>
      <c r="G242" s="31"/>
    </row>
    <row r="243" spans="1:7" ht="12.75" customHeight="1">
      <c r="A243" s="193">
        <v>11</v>
      </c>
      <c r="B243" s="247" t="s">
        <v>207</v>
      </c>
      <c r="C243" s="147">
        <v>29447</v>
      </c>
      <c r="D243" s="234">
        <v>26453.38888888889</v>
      </c>
      <c r="E243" s="234">
        <f t="shared" si="15"/>
        <v>-2993.6111111111095</v>
      </c>
      <c r="F243" s="212">
        <f t="shared" si="16"/>
        <v>-0.10166098791425644</v>
      </c>
      <c r="G243" s="31"/>
    </row>
    <row r="244" spans="1:7" ht="12.75" customHeight="1">
      <c r="A244" s="193">
        <v>12</v>
      </c>
      <c r="B244" s="247" t="s">
        <v>208</v>
      </c>
      <c r="C244" s="147">
        <v>64102</v>
      </c>
      <c r="D244" s="234">
        <v>58449.556521739134</v>
      </c>
      <c r="E244" s="234">
        <f t="shared" si="15"/>
        <v>-5652.443478260866</v>
      </c>
      <c r="F244" s="212">
        <f t="shared" si="16"/>
        <v>-0.08817889423513878</v>
      </c>
      <c r="G244" s="31"/>
    </row>
    <row r="245" spans="1:7" ht="12.75" customHeight="1">
      <c r="A245" s="193">
        <v>13</v>
      </c>
      <c r="B245" s="247" t="s">
        <v>209</v>
      </c>
      <c r="C245" s="147">
        <v>41198</v>
      </c>
      <c r="D245" s="234">
        <v>37284.207792207795</v>
      </c>
      <c r="E245" s="234">
        <f t="shared" si="15"/>
        <v>-3913.792207792205</v>
      </c>
      <c r="F245" s="212">
        <f t="shared" si="16"/>
        <v>-0.09499956812933164</v>
      </c>
      <c r="G245" s="31"/>
    </row>
    <row r="246" spans="1:7" ht="12.75" customHeight="1">
      <c r="A246" s="193">
        <v>14</v>
      </c>
      <c r="B246" s="247" t="s">
        <v>210</v>
      </c>
      <c r="C246" s="147">
        <v>39130</v>
      </c>
      <c r="D246" s="234">
        <v>34425.81385281385</v>
      </c>
      <c r="E246" s="234">
        <f t="shared" si="15"/>
        <v>-4704.186147186148</v>
      </c>
      <c r="F246" s="212">
        <f t="shared" si="16"/>
        <v>-0.12021942619949268</v>
      </c>
      <c r="G246" s="31"/>
    </row>
    <row r="247" spans="1:7" ht="12.75" customHeight="1">
      <c r="A247" s="193">
        <v>15</v>
      </c>
      <c r="B247" s="247" t="s">
        <v>211</v>
      </c>
      <c r="C247" s="147">
        <v>45903</v>
      </c>
      <c r="D247" s="234">
        <v>40843.82251082251</v>
      </c>
      <c r="E247" s="234">
        <f t="shared" si="15"/>
        <v>-5059.177489177491</v>
      </c>
      <c r="F247" s="212">
        <f t="shared" si="16"/>
        <v>-0.11021452822642291</v>
      </c>
      <c r="G247" s="31"/>
    </row>
    <row r="248" spans="1:7" ht="12.75" customHeight="1">
      <c r="A248" s="193">
        <v>16</v>
      </c>
      <c r="B248" s="247" t="s">
        <v>212</v>
      </c>
      <c r="C248" s="147">
        <v>35475</v>
      </c>
      <c r="D248" s="234">
        <v>29969.689956331877</v>
      </c>
      <c r="E248" s="234">
        <f t="shared" si="15"/>
        <v>-5505.310043668123</v>
      </c>
      <c r="F248" s="212">
        <f t="shared" si="16"/>
        <v>-0.1551884437961416</v>
      </c>
      <c r="G248" s="31"/>
    </row>
    <row r="249" spans="1:7" ht="12.75" customHeight="1">
      <c r="A249" s="193">
        <v>17</v>
      </c>
      <c r="B249" s="247" t="s">
        <v>213</v>
      </c>
      <c r="C249" s="147">
        <v>49090</v>
      </c>
      <c r="D249" s="234">
        <v>39868.49572649573</v>
      </c>
      <c r="E249" s="234">
        <f t="shared" si="15"/>
        <v>-9221.504273504273</v>
      </c>
      <c r="F249" s="212">
        <f t="shared" si="16"/>
        <v>-0.18784893610723719</v>
      </c>
      <c r="G249" s="31"/>
    </row>
    <row r="250" spans="1:7" ht="12.75" customHeight="1">
      <c r="A250" s="193">
        <v>18</v>
      </c>
      <c r="B250" s="247" t="s">
        <v>214</v>
      </c>
      <c r="C250" s="147">
        <v>25474</v>
      </c>
      <c r="D250" s="234">
        <v>21417.726495726496</v>
      </c>
      <c r="E250" s="234">
        <f t="shared" si="15"/>
        <v>-4056.273504273504</v>
      </c>
      <c r="F250" s="212">
        <f t="shared" si="16"/>
        <v>-0.15923190328466294</v>
      </c>
      <c r="G250" s="31"/>
    </row>
    <row r="251" spans="1:7" ht="12.75" customHeight="1">
      <c r="A251" s="193">
        <v>19</v>
      </c>
      <c r="B251" s="247" t="s">
        <v>215</v>
      </c>
      <c r="C251" s="147">
        <v>52765</v>
      </c>
      <c r="D251" s="234">
        <v>45869.92765957447</v>
      </c>
      <c r="E251" s="234">
        <f t="shared" si="15"/>
        <v>-6895.072340425533</v>
      </c>
      <c r="F251" s="212">
        <f t="shared" si="16"/>
        <v>-0.13067511305648694</v>
      </c>
      <c r="G251" s="31"/>
    </row>
    <row r="252" spans="1:8" ht="12.75" customHeight="1">
      <c r="A252" s="193">
        <v>20</v>
      </c>
      <c r="B252" s="247" t="s">
        <v>216</v>
      </c>
      <c r="C252" s="147">
        <v>34593</v>
      </c>
      <c r="D252" s="234">
        <v>31273.608510638296</v>
      </c>
      <c r="E252" s="234">
        <f t="shared" si="15"/>
        <v>-3319.391489361704</v>
      </c>
      <c r="F252" s="212">
        <f t="shared" si="16"/>
        <v>-0.0959555831920245</v>
      </c>
      <c r="G252" s="31"/>
      <c r="H252" s="10" t="s">
        <v>12</v>
      </c>
    </row>
    <row r="253" spans="1:7" ht="12.75" customHeight="1">
      <c r="A253" s="193">
        <v>21</v>
      </c>
      <c r="B253" s="247" t="s">
        <v>217</v>
      </c>
      <c r="C253" s="147">
        <v>6963</v>
      </c>
      <c r="D253" s="234">
        <v>6312.633620689655</v>
      </c>
      <c r="E253" s="234">
        <f t="shared" si="15"/>
        <v>-650.3663793103451</v>
      </c>
      <c r="F253" s="212">
        <f t="shared" si="16"/>
        <v>-0.0934031853095426</v>
      </c>
      <c r="G253" s="31"/>
    </row>
    <row r="254" spans="1:7" ht="12.75" customHeight="1">
      <c r="A254" s="193">
        <v>22</v>
      </c>
      <c r="B254" s="247" t="s">
        <v>218</v>
      </c>
      <c r="C254" s="147">
        <v>59578</v>
      </c>
      <c r="D254" s="234">
        <v>51459.8813559322</v>
      </c>
      <c r="E254" s="234">
        <f t="shared" si="15"/>
        <v>-8118.118644067799</v>
      </c>
      <c r="F254" s="212">
        <f t="shared" si="16"/>
        <v>-0.1362603418051596</v>
      </c>
      <c r="G254" s="31"/>
    </row>
    <row r="255" spans="1:7" ht="12.75" customHeight="1">
      <c r="A255" s="193">
        <v>23</v>
      </c>
      <c r="B255" s="247" t="s">
        <v>219</v>
      </c>
      <c r="C255" s="147">
        <v>67349</v>
      </c>
      <c r="D255" s="234">
        <v>63037.76495726496</v>
      </c>
      <c r="E255" s="234">
        <f t="shared" si="15"/>
        <v>-4311.235042735039</v>
      </c>
      <c r="F255" s="212">
        <f t="shared" si="16"/>
        <v>-0.06401334901386864</v>
      </c>
      <c r="G255" s="31"/>
    </row>
    <row r="256" spans="1:7" ht="12.75" customHeight="1">
      <c r="A256" s="193">
        <v>24</v>
      </c>
      <c r="B256" s="247" t="s">
        <v>220</v>
      </c>
      <c r="C256" s="147">
        <v>76039</v>
      </c>
      <c r="D256" s="234">
        <v>68683.11440677966</v>
      </c>
      <c r="E256" s="234">
        <f t="shared" si="15"/>
        <v>-7355.885593220344</v>
      </c>
      <c r="F256" s="212">
        <f t="shared" si="16"/>
        <v>-0.09673832629598422</v>
      </c>
      <c r="G256" s="31"/>
    </row>
    <row r="257" spans="1:7" ht="12.75" customHeight="1">
      <c r="A257" s="193">
        <v>25</v>
      </c>
      <c r="B257" s="247" t="s">
        <v>221</v>
      </c>
      <c r="C257" s="147">
        <v>8436</v>
      </c>
      <c r="D257" s="234">
        <v>8519.609865470851</v>
      </c>
      <c r="E257" s="234">
        <f t="shared" si="15"/>
        <v>83.60986547085122</v>
      </c>
      <c r="F257" s="212">
        <f t="shared" si="16"/>
        <v>0.009911079358801709</v>
      </c>
      <c r="G257" s="31"/>
    </row>
    <row r="258" spans="1:7" ht="12.75" customHeight="1">
      <c r="A258" s="193">
        <v>26</v>
      </c>
      <c r="B258" s="247" t="s">
        <v>222</v>
      </c>
      <c r="C258" s="147">
        <v>31383</v>
      </c>
      <c r="D258" s="234">
        <v>30729.97435897436</v>
      </c>
      <c r="E258" s="234">
        <f t="shared" si="15"/>
        <v>-653.0256410256407</v>
      </c>
      <c r="F258" s="212">
        <f t="shared" si="16"/>
        <v>-0.020808260555894614</v>
      </c>
      <c r="G258" s="31" t="s">
        <v>12</v>
      </c>
    </row>
    <row r="259" spans="1:7" ht="12.75" customHeight="1">
      <c r="A259" s="193">
        <v>27</v>
      </c>
      <c r="B259" s="247" t="s">
        <v>223</v>
      </c>
      <c r="C259" s="147">
        <v>31383</v>
      </c>
      <c r="D259" s="234">
        <v>29372.782978723404</v>
      </c>
      <c r="E259" s="234">
        <f t="shared" si="15"/>
        <v>-2010.217021276596</v>
      </c>
      <c r="F259" s="212">
        <f t="shared" si="16"/>
        <v>-0.0640543294546919</v>
      </c>
      <c r="G259" s="31" t="s">
        <v>12</v>
      </c>
    </row>
    <row r="260" spans="1:7" ht="12.75" customHeight="1">
      <c r="A260" s="34"/>
      <c r="B260" s="1" t="s">
        <v>27</v>
      </c>
      <c r="C260" s="146">
        <v>1111000</v>
      </c>
      <c r="D260" s="146">
        <v>1008250.3086664377</v>
      </c>
      <c r="E260" s="236">
        <f t="shared" si="15"/>
        <v>-102749.69133356225</v>
      </c>
      <c r="F260" s="233">
        <f t="shared" si="16"/>
        <v>-0.09248397059726575</v>
      </c>
      <c r="G260" s="31"/>
    </row>
    <row r="261" spans="1:7" ht="12.75" customHeight="1">
      <c r="A261" s="40"/>
      <c r="B261" s="2"/>
      <c r="C261" s="148"/>
      <c r="D261" s="189"/>
      <c r="E261" s="189"/>
      <c r="F261" s="149"/>
      <c r="G261" s="31"/>
    </row>
    <row r="262" spans="1:8" ht="14.25">
      <c r="A262" s="47" t="s">
        <v>143</v>
      </c>
      <c r="B262" s="48"/>
      <c r="C262" s="48"/>
      <c r="D262" s="48"/>
      <c r="E262" s="48"/>
      <c r="F262" s="48"/>
      <c r="G262" s="48"/>
      <c r="H262" s="48"/>
    </row>
    <row r="263" spans="1:6" ht="46.5" customHeight="1">
      <c r="A263" s="49" t="s">
        <v>30</v>
      </c>
      <c r="B263" s="49" t="s">
        <v>31</v>
      </c>
      <c r="C263" s="50" t="s">
        <v>144</v>
      </c>
      <c r="D263" s="50" t="s">
        <v>145</v>
      </c>
      <c r="E263" s="49" t="s">
        <v>32</v>
      </c>
      <c r="F263" s="51"/>
    </row>
    <row r="264" spans="1:6" ht="13.5" customHeight="1">
      <c r="A264" s="49">
        <v>1</v>
      </c>
      <c r="B264" s="49">
        <v>2</v>
      </c>
      <c r="C264" s="50">
        <v>3</v>
      </c>
      <c r="D264" s="50">
        <v>4</v>
      </c>
      <c r="E264" s="49">
        <v>5</v>
      </c>
      <c r="F264" s="51"/>
    </row>
    <row r="265" spans="1:12" ht="12.75" customHeight="1">
      <c r="A265" s="18">
        <v>1</v>
      </c>
      <c r="B265" s="247" t="s">
        <v>197</v>
      </c>
      <c r="C265" s="223">
        <v>21052560</v>
      </c>
      <c r="D265" s="223">
        <v>19251697</v>
      </c>
      <c r="E265" s="212">
        <f aca="true" t="shared" si="17" ref="E265:E292">D265/C265</f>
        <v>0.9144587166596366</v>
      </c>
      <c r="F265" s="148"/>
      <c r="G265" s="31"/>
      <c r="J265" s="10">
        <v>19251697</v>
      </c>
      <c r="L265" s="127">
        <f>D265-J265</f>
        <v>0</v>
      </c>
    </row>
    <row r="266" spans="1:12" ht="12.75" customHeight="1">
      <c r="A266" s="18">
        <v>2</v>
      </c>
      <c r="B266" s="247" t="s">
        <v>198</v>
      </c>
      <c r="C266" s="223">
        <v>38645520</v>
      </c>
      <c r="D266" s="223">
        <v>38692251</v>
      </c>
      <c r="E266" s="212">
        <f t="shared" si="17"/>
        <v>1.0012092216639858</v>
      </c>
      <c r="F266" s="148"/>
      <c r="G266" s="31"/>
      <c r="J266" s="10">
        <v>38692251</v>
      </c>
      <c r="L266" s="127">
        <f aca="true" t="shared" si="18" ref="L266:L292">D266-J266</f>
        <v>0</v>
      </c>
    </row>
    <row r="267" spans="1:12" ht="12.75" customHeight="1">
      <c r="A267" s="18">
        <v>3</v>
      </c>
      <c r="B267" s="247" t="s">
        <v>199</v>
      </c>
      <c r="C267" s="223">
        <v>26634000</v>
      </c>
      <c r="D267" s="223">
        <v>22157107</v>
      </c>
      <c r="E267" s="212">
        <f t="shared" si="17"/>
        <v>0.8319106029886612</v>
      </c>
      <c r="F267" s="148"/>
      <c r="G267" s="31"/>
      <c r="J267" s="10">
        <v>22157107</v>
      </c>
      <c r="L267" s="127">
        <f t="shared" si="18"/>
        <v>0</v>
      </c>
    </row>
    <row r="268" spans="1:12" ht="12.75" customHeight="1">
      <c r="A268" s="18">
        <v>4</v>
      </c>
      <c r="B268" s="247" t="s">
        <v>200</v>
      </c>
      <c r="C268" s="223">
        <v>25429920</v>
      </c>
      <c r="D268" s="223">
        <v>21089611</v>
      </c>
      <c r="E268" s="212">
        <f t="shared" si="17"/>
        <v>0.829322742659041</v>
      </c>
      <c r="F268" s="148"/>
      <c r="G268" s="31"/>
      <c r="J268" s="10">
        <v>21089611</v>
      </c>
      <c r="L268" s="127">
        <f t="shared" si="18"/>
        <v>0</v>
      </c>
    </row>
    <row r="269" spans="1:12" ht="12.75" customHeight="1">
      <c r="A269" s="18">
        <v>5</v>
      </c>
      <c r="B269" s="247" t="s">
        <v>201</v>
      </c>
      <c r="C269" s="223">
        <v>26529840</v>
      </c>
      <c r="D269" s="223">
        <v>24038348</v>
      </c>
      <c r="E269" s="212">
        <f t="shared" si="17"/>
        <v>0.9060871833377058</v>
      </c>
      <c r="F269" s="148"/>
      <c r="G269" s="31"/>
      <c r="J269" s="10">
        <v>24038348</v>
      </c>
      <c r="L269" s="127">
        <f t="shared" si="18"/>
        <v>0</v>
      </c>
    </row>
    <row r="270" spans="1:12" ht="12.75" customHeight="1">
      <c r="A270" s="18">
        <v>6</v>
      </c>
      <c r="B270" s="247" t="s">
        <v>202</v>
      </c>
      <c r="C270" s="223">
        <v>9819120</v>
      </c>
      <c r="D270" s="223">
        <v>8439528</v>
      </c>
      <c r="E270" s="212">
        <f t="shared" si="17"/>
        <v>0.8594994256104417</v>
      </c>
      <c r="F270" s="148"/>
      <c r="G270" s="31"/>
      <c r="J270" s="10">
        <v>8439528</v>
      </c>
      <c r="L270" s="127">
        <f t="shared" si="18"/>
        <v>0</v>
      </c>
    </row>
    <row r="271" spans="1:12" ht="12.75" customHeight="1">
      <c r="A271" s="18">
        <v>7</v>
      </c>
      <c r="B271" s="247" t="s">
        <v>203</v>
      </c>
      <c r="C271" s="223">
        <v>52156320</v>
      </c>
      <c r="D271" s="223">
        <v>46419788</v>
      </c>
      <c r="E271" s="212">
        <f t="shared" si="17"/>
        <v>0.8900127156210408</v>
      </c>
      <c r="F271" s="148"/>
      <c r="G271" s="31"/>
      <c r="J271" s="10">
        <v>46419788</v>
      </c>
      <c r="L271" s="127">
        <f t="shared" si="18"/>
        <v>0</v>
      </c>
    </row>
    <row r="272" spans="1:12" ht="12.75" customHeight="1">
      <c r="A272" s="18">
        <v>8</v>
      </c>
      <c r="B272" s="247" t="s">
        <v>204</v>
      </c>
      <c r="C272" s="223">
        <v>7890000</v>
      </c>
      <c r="D272" s="223">
        <v>7245735</v>
      </c>
      <c r="E272" s="212">
        <f t="shared" si="17"/>
        <v>0.9183441064638783</v>
      </c>
      <c r="F272" s="148"/>
      <c r="G272" s="31"/>
      <c r="J272" s="10">
        <v>7245735</v>
      </c>
      <c r="L272" s="127">
        <f t="shared" si="18"/>
        <v>0</v>
      </c>
    </row>
    <row r="273" spans="1:12" ht="12.75" customHeight="1">
      <c r="A273" s="18">
        <v>9</v>
      </c>
      <c r="B273" s="247" t="s">
        <v>205</v>
      </c>
      <c r="C273" s="223">
        <v>21195840</v>
      </c>
      <c r="D273" s="223">
        <v>19097407</v>
      </c>
      <c r="E273" s="212">
        <f t="shared" si="17"/>
        <v>0.9009978844905415</v>
      </c>
      <c r="F273" s="148"/>
      <c r="G273" s="31"/>
      <c r="J273" s="10">
        <v>19097407</v>
      </c>
      <c r="L273" s="127">
        <f t="shared" si="18"/>
        <v>0</v>
      </c>
    </row>
    <row r="274" spans="1:12" ht="12.75" customHeight="1">
      <c r="A274" s="18">
        <v>10</v>
      </c>
      <c r="B274" s="247" t="s">
        <v>206</v>
      </c>
      <c r="C274" s="223">
        <v>24888480</v>
      </c>
      <c r="D274" s="223">
        <v>22668762</v>
      </c>
      <c r="E274" s="212">
        <f t="shared" si="17"/>
        <v>0.9108134365778866</v>
      </c>
      <c r="F274" s="148"/>
      <c r="G274" s="31"/>
      <c r="J274" s="10">
        <v>22668762</v>
      </c>
      <c r="L274" s="127">
        <f t="shared" si="18"/>
        <v>0</v>
      </c>
    </row>
    <row r="275" spans="1:12" ht="12.75" customHeight="1">
      <c r="A275" s="18">
        <v>11</v>
      </c>
      <c r="B275" s="247" t="s">
        <v>207</v>
      </c>
      <c r="C275" s="223">
        <v>18844800</v>
      </c>
      <c r="D275" s="223">
        <v>16297531</v>
      </c>
      <c r="E275" s="212">
        <f t="shared" si="17"/>
        <v>0.8648290775174053</v>
      </c>
      <c r="F275" s="148"/>
      <c r="G275" s="31"/>
      <c r="J275" s="10">
        <v>16297531</v>
      </c>
      <c r="L275" s="127">
        <f t="shared" si="18"/>
        <v>0</v>
      </c>
    </row>
    <row r="276" spans="1:12" ht="12.75" customHeight="1">
      <c r="A276" s="18">
        <v>12</v>
      </c>
      <c r="B276" s="247" t="s">
        <v>208</v>
      </c>
      <c r="C276" s="223">
        <v>38225040</v>
      </c>
      <c r="D276" s="223">
        <v>33748726</v>
      </c>
      <c r="E276" s="212">
        <f t="shared" si="17"/>
        <v>0.8828957667539393</v>
      </c>
      <c r="F276" s="148"/>
      <c r="G276" s="31"/>
      <c r="J276" s="10">
        <v>33748726</v>
      </c>
      <c r="L276" s="127">
        <f t="shared" si="18"/>
        <v>0</v>
      </c>
    </row>
    <row r="277" spans="1:12" ht="12.75" customHeight="1">
      <c r="A277" s="18">
        <v>13</v>
      </c>
      <c r="B277" s="247" t="s">
        <v>209</v>
      </c>
      <c r="C277" s="223">
        <v>26671920</v>
      </c>
      <c r="D277" s="223">
        <v>23623672</v>
      </c>
      <c r="E277" s="212">
        <f t="shared" si="17"/>
        <v>0.8857132144967441</v>
      </c>
      <c r="F277" s="148"/>
      <c r="G277" s="31" t="s">
        <v>12</v>
      </c>
      <c r="J277" s="10">
        <v>23623672</v>
      </c>
      <c r="L277" s="127">
        <f t="shared" si="18"/>
        <v>0</v>
      </c>
    </row>
    <row r="278" spans="1:12" ht="12.75" customHeight="1">
      <c r="A278" s="18">
        <v>14</v>
      </c>
      <c r="B278" s="247" t="s">
        <v>210</v>
      </c>
      <c r="C278" s="223">
        <v>22691760</v>
      </c>
      <c r="D278" s="223">
        <v>19878457</v>
      </c>
      <c r="E278" s="212">
        <f t="shared" si="17"/>
        <v>0.8760209432851396</v>
      </c>
      <c r="F278" s="148"/>
      <c r="G278" s="31"/>
      <c r="J278" s="10">
        <v>19878457</v>
      </c>
      <c r="L278" s="127">
        <f t="shared" si="18"/>
        <v>0</v>
      </c>
    </row>
    <row r="279" spans="1:12" ht="12.75" customHeight="1">
      <c r="A279" s="18">
        <v>15</v>
      </c>
      <c r="B279" s="247" t="s">
        <v>211</v>
      </c>
      <c r="C279" s="223">
        <v>28218240</v>
      </c>
      <c r="D279" s="223">
        <v>24283062</v>
      </c>
      <c r="E279" s="212">
        <f t="shared" si="17"/>
        <v>0.8605448816084915</v>
      </c>
      <c r="F279" s="148"/>
      <c r="G279" s="31"/>
      <c r="J279" s="10">
        <v>24283062</v>
      </c>
      <c r="L279" s="127">
        <f t="shared" si="18"/>
        <v>0</v>
      </c>
    </row>
    <row r="280" spans="1:12" ht="12.75" customHeight="1">
      <c r="A280" s="18">
        <v>16</v>
      </c>
      <c r="B280" s="247" t="s">
        <v>212</v>
      </c>
      <c r="C280" s="223">
        <v>21716160</v>
      </c>
      <c r="D280" s="223">
        <v>17317793</v>
      </c>
      <c r="E280" s="212">
        <f t="shared" si="17"/>
        <v>0.7974611073044221</v>
      </c>
      <c r="F280" s="148"/>
      <c r="G280" s="31"/>
      <c r="J280" s="10">
        <v>17317793</v>
      </c>
      <c r="L280" s="127">
        <f t="shared" si="18"/>
        <v>0</v>
      </c>
    </row>
    <row r="281" spans="1:12" ht="12.75" customHeight="1">
      <c r="A281" s="18">
        <v>17</v>
      </c>
      <c r="B281" s="247" t="s">
        <v>213</v>
      </c>
      <c r="C281" s="223">
        <v>30202560</v>
      </c>
      <c r="D281" s="223">
        <v>23999657</v>
      </c>
      <c r="E281" s="212">
        <f t="shared" si="17"/>
        <v>0.7946232703452952</v>
      </c>
      <c r="F281" s="148"/>
      <c r="G281" s="31"/>
      <c r="J281" s="10">
        <v>23999657</v>
      </c>
      <c r="L281" s="127">
        <f t="shared" si="18"/>
        <v>0</v>
      </c>
    </row>
    <row r="282" spans="1:12" ht="12.75" customHeight="1">
      <c r="A282" s="18">
        <v>18</v>
      </c>
      <c r="B282" s="247" t="s">
        <v>214</v>
      </c>
      <c r="C282" s="223">
        <v>15488160</v>
      </c>
      <c r="D282" s="223">
        <v>12981058</v>
      </c>
      <c r="E282" s="212">
        <f t="shared" si="17"/>
        <v>0.8381278344231982</v>
      </c>
      <c r="F282" s="148"/>
      <c r="G282" s="31"/>
      <c r="J282" s="10">
        <v>12981058</v>
      </c>
      <c r="L282" s="127">
        <f t="shared" si="18"/>
        <v>0</v>
      </c>
    </row>
    <row r="283" spans="1:12" ht="12.75" customHeight="1">
      <c r="A283" s="18">
        <v>19</v>
      </c>
      <c r="B283" s="247" t="s">
        <v>215</v>
      </c>
      <c r="C283" s="223">
        <v>31477920</v>
      </c>
      <c r="D283" s="223">
        <v>26736791</v>
      </c>
      <c r="E283" s="212">
        <f t="shared" si="17"/>
        <v>0.8493823924833661</v>
      </c>
      <c r="F283" s="148"/>
      <c r="G283" s="31" t="s">
        <v>12</v>
      </c>
      <c r="J283" s="10">
        <v>26736791</v>
      </c>
      <c r="L283" s="127">
        <f t="shared" si="18"/>
        <v>0</v>
      </c>
    </row>
    <row r="284" spans="1:12" ht="12.75" customHeight="1">
      <c r="A284" s="18">
        <v>20</v>
      </c>
      <c r="B284" s="247" t="s">
        <v>216</v>
      </c>
      <c r="C284" s="223">
        <v>22908720</v>
      </c>
      <c r="D284" s="223">
        <v>20223269</v>
      </c>
      <c r="E284" s="212">
        <f t="shared" si="17"/>
        <v>0.8827760346278622</v>
      </c>
      <c r="F284" s="148"/>
      <c r="G284" s="31"/>
      <c r="J284" s="10">
        <v>20223269</v>
      </c>
      <c r="L284" s="127">
        <f t="shared" si="18"/>
        <v>0</v>
      </c>
    </row>
    <row r="285" spans="1:12" ht="12.75" customHeight="1">
      <c r="A285" s="18">
        <v>21</v>
      </c>
      <c r="B285" s="247" t="s">
        <v>217</v>
      </c>
      <c r="C285" s="223">
        <v>5603760</v>
      </c>
      <c r="D285" s="223">
        <v>4638087</v>
      </c>
      <c r="E285" s="212">
        <f t="shared" si="17"/>
        <v>0.8276740973917512</v>
      </c>
      <c r="F285" s="148" t="s">
        <v>12</v>
      </c>
      <c r="G285" s="31"/>
      <c r="J285" s="10">
        <v>4638087</v>
      </c>
      <c r="L285" s="127">
        <f t="shared" si="18"/>
        <v>0</v>
      </c>
    </row>
    <row r="286" spans="1:12" ht="12.75" customHeight="1">
      <c r="A286" s="18">
        <v>22</v>
      </c>
      <c r="B286" s="247" t="s">
        <v>218</v>
      </c>
      <c r="C286" s="223">
        <v>35466720</v>
      </c>
      <c r="D286" s="223">
        <v>30186967</v>
      </c>
      <c r="E286" s="212">
        <f t="shared" si="17"/>
        <v>0.8511350076917178</v>
      </c>
      <c r="F286" s="148"/>
      <c r="G286" s="31"/>
      <c r="H286" s="10" t="s">
        <v>12</v>
      </c>
      <c r="J286" s="10">
        <v>30186967</v>
      </c>
      <c r="L286" s="127">
        <f t="shared" si="18"/>
        <v>0</v>
      </c>
    </row>
    <row r="287" spans="1:12" ht="12.75" customHeight="1">
      <c r="A287" s="18">
        <v>23</v>
      </c>
      <c r="B287" s="247" t="s">
        <v>219</v>
      </c>
      <c r="C287" s="223">
        <v>39543840</v>
      </c>
      <c r="D287" s="223">
        <v>34646164</v>
      </c>
      <c r="E287" s="212">
        <f t="shared" si="17"/>
        <v>0.8761456651655479</v>
      </c>
      <c r="F287" s="148"/>
      <c r="G287" s="31" t="s">
        <v>12</v>
      </c>
      <c r="J287" s="10">
        <v>34646164</v>
      </c>
      <c r="L287" s="127">
        <f t="shared" si="18"/>
        <v>0</v>
      </c>
    </row>
    <row r="288" spans="1:12" ht="12.75" customHeight="1">
      <c r="A288" s="18">
        <v>24</v>
      </c>
      <c r="B288" s="247" t="s">
        <v>220</v>
      </c>
      <c r="C288" s="223">
        <v>45516480</v>
      </c>
      <c r="D288" s="223">
        <v>40161305</v>
      </c>
      <c r="E288" s="212">
        <f t="shared" si="17"/>
        <v>0.8823464600074522</v>
      </c>
      <c r="F288" s="148"/>
      <c r="G288" s="31" t="s">
        <v>12</v>
      </c>
      <c r="H288" s="10" t="s">
        <v>12</v>
      </c>
      <c r="J288" s="10">
        <v>40161305</v>
      </c>
      <c r="L288" s="127">
        <f t="shared" si="18"/>
        <v>0</v>
      </c>
    </row>
    <row r="289" spans="1:12" ht="12.75" customHeight="1">
      <c r="A289" s="18">
        <v>25</v>
      </c>
      <c r="B289" s="247" t="s">
        <v>221</v>
      </c>
      <c r="C289" s="223">
        <v>7802880</v>
      </c>
      <c r="D289" s="223">
        <v>7014831</v>
      </c>
      <c r="E289" s="212">
        <f t="shared" si="17"/>
        <v>0.8990053672490157</v>
      </c>
      <c r="F289" s="148"/>
      <c r="G289" s="31"/>
      <c r="J289" s="10">
        <v>7014831</v>
      </c>
      <c r="L289" s="127">
        <f t="shared" si="18"/>
        <v>0</v>
      </c>
    </row>
    <row r="290" spans="1:12" ht="12.75" customHeight="1">
      <c r="A290" s="18">
        <v>26</v>
      </c>
      <c r="B290" s="247" t="s">
        <v>222</v>
      </c>
      <c r="C290" s="223">
        <v>21485280</v>
      </c>
      <c r="D290" s="223">
        <v>19236531</v>
      </c>
      <c r="E290" s="212">
        <f t="shared" si="17"/>
        <v>0.8953353644914099</v>
      </c>
      <c r="F290" s="148"/>
      <c r="G290" s="31"/>
      <c r="J290" s="10">
        <v>19236531</v>
      </c>
      <c r="L290" s="127">
        <f t="shared" si="18"/>
        <v>0</v>
      </c>
    </row>
    <row r="291" spans="1:12" ht="12.75" customHeight="1">
      <c r="A291" s="18">
        <v>27</v>
      </c>
      <c r="B291" s="247" t="s">
        <v>223</v>
      </c>
      <c r="C291" s="223">
        <v>20534160</v>
      </c>
      <c r="D291" s="223">
        <v>18346394</v>
      </c>
      <c r="E291" s="212">
        <f t="shared" si="17"/>
        <v>0.8934572439291405</v>
      </c>
      <c r="F291" s="148"/>
      <c r="G291" s="31"/>
      <c r="J291" s="10">
        <v>18346394</v>
      </c>
      <c r="L291" s="127">
        <f t="shared" si="18"/>
        <v>0</v>
      </c>
    </row>
    <row r="292" spans="1:12" ht="16.5" customHeight="1">
      <c r="A292" s="34"/>
      <c r="B292" s="1" t="s">
        <v>27</v>
      </c>
      <c r="C292" s="224">
        <v>686640000</v>
      </c>
      <c r="D292" s="225">
        <v>602420529</v>
      </c>
      <c r="E292" s="144">
        <f t="shared" si="17"/>
        <v>0.8773455216707445</v>
      </c>
      <c r="F292" s="42"/>
      <c r="G292" s="31"/>
      <c r="J292" s="10">
        <v>602420529</v>
      </c>
      <c r="L292" s="127">
        <f t="shared" si="18"/>
        <v>0</v>
      </c>
    </row>
    <row r="293" spans="1:7" ht="16.5" customHeight="1">
      <c r="A293" s="40"/>
      <c r="B293" s="2"/>
      <c r="C293" s="148"/>
      <c r="D293" s="148"/>
      <c r="E293" s="149"/>
      <c r="F293" s="42"/>
      <c r="G293" s="31"/>
    </row>
    <row r="294" ht="15.75" customHeight="1">
      <c r="A294" s="9" t="s">
        <v>97</v>
      </c>
    </row>
    <row r="295" ht="14.25">
      <c r="A295" s="9"/>
    </row>
    <row r="296" ht="14.25">
      <c r="A296" s="9" t="s">
        <v>33</v>
      </c>
    </row>
    <row r="297" spans="1:7" ht="33.75" customHeight="1">
      <c r="A297" s="193" t="s">
        <v>20</v>
      </c>
      <c r="B297" s="193"/>
      <c r="C297" s="194" t="s">
        <v>34</v>
      </c>
      <c r="D297" s="194" t="s">
        <v>35</v>
      </c>
      <c r="E297" s="194" t="s">
        <v>6</v>
      </c>
      <c r="F297" s="194" t="s">
        <v>28</v>
      </c>
      <c r="G297" s="195"/>
    </row>
    <row r="298" spans="1:7" ht="16.5" customHeight="1">
      <c r="A298" s="193">
        <v>1</v>
      </c>
      <c r="B298" s="193">
        <v>2</v>
      </c>
      <c r="C298" s="194">
        <v>3</v>
      </c>
      <c r="D298" s="194">
        <v>4</v>
      </c>
      <c r="E298" s="194" t="s">
        <v>36</v>
      </c>
      <c r="F298" s="194">
        <v>6</v>
      </c>
      <c r="G298" s="195"/>
    </row>
    <row r="299" spans="1:7" ht="27" customHeight="1">
      <c r="A299" s="196">
        <v>1</v>
      </c>
      <c r="B299" s="197" t="s">
        <v>146</v>
      </c>
      <c r="C299" s="201"/>
      <c r="D299" s="201"/>
      <c r="E299" s="198">
        <f>D299-C299</f>
        <v>0</v>
      </c>
      <c r="F299" s="199">
        <v>0</v>
      </c>
      <c r="G299" s="195"/>
    </row>
    <row r="300" spans="1:8" ht="28.5">
      <c r="A300" s="196">
        <v>2</v>
      </c>
      <c r="B300" s="197" t="s">
        <v>147</v>
      </c>
      <c r="C300" s="201"/>
      <c r="D300" s="201"/>
      <c r="E300" s="198">
        <f>D300-C300</f>
        <v>0</v>
      </c>
      <c r="F300" s="200" t="e">
        <f>E300/C300</f>
        <v>#DIV/0!</v>
      </c>
      <c r="G300" s="195"/>
      <c r="H300" s="10" t="s">
        <v>12</v>
      </c>
    </row>
    <row r="301" spans="1:7" ht="28.5">
      <c r="A301" s="196">
        <v>3</v>
      </c>
      <c r="B301" s="197" t="s">
        <v>148</v>
      </c>
      <c r="C301" s="237"/>
      <c r="D301" s="237"/>
      <c r="E301" s="198">
        <f>D301-C301</f>
        <v>0</v>
      </c>
      <c r="F301" s="200" t="e">
        <f>E301/C301</f>
        <v>#DIV/0!</v>
      </c>
      <c r="G301" s="195" t="s">
        <v>12</v>
      </c>
    </row>
    <row r="302" ht="14.25">
      <c r="A302" s="54"/>
    </row>
    <row r="303" spans="1:7" ht="14.25">
      <c r="A303" s="9" t="s">
        <v>156</v>
      </c>
      <c r="B303" s="48"/>
      <c r="C303" s="58"/>
      <c r="D303" s="48"/>
      <c r="E303" s="48"/>
      <c r="F303" s="48"/>
      <c r="G303" s="48" t="s">
        <v>12</v>
      </c>
    </row>
    <row r="304" spans="1:8" ht="6" customHeight="1">
      <c r="A304" s="9"/>
      <c r="B304" s="48"/>
      <c r="C304" s="58"/>
      <c r="D304" s="48"/>
      <c r="E304" s="48"/>
      <c r="F304" s="48"/>
      <c r="G304" s="48"/>
      <c r="H304" s="10" t="s">
        <v>12</v>
      </c>
    </row>
    <row r="305" spans="1:5" ht="14.25">
      <c r="A305" s="48"/>
      <c r="B305" s="48"/>
      <c r="C305" s="48"/>
      <c r="D305" s="48"/>
      <c r="E305" s="59" t="s">
        <v>98</v>
      </c>
    </row>
    <row r="306" spans="1:8" ht="43.5" customHeight="1">
      <c r="A306" s="60" t="s">
        <v>37</v>
      </c>
      <c r="B306" s="60" t="s">
        <v>38</v>
      </c>
      <c r="C306" s="61" t="s">
        <v>163</v>
      </c>
      <c r="D306" s="62" t="s">
        <v>160</v>
      </c>
      <c r="E306" s="61" t="s">
        <v>159</v>
      </c>
      <c r="F306" s="240"/>
      <c r="G306" s="240"/>
      <c r="H306" s="195"/>
    </row>
    <row r="307" spans="1:8" ht="15.75" customHeight="1">
      <c r="A307" s="60">
        <v>1</v>
      </c>
      <c r="B307" s="60">
        <v>2</v>
      </c>
      <c r="C307" s="61">
        <v>3</v>
      </c>
      <c r="D307" s="62">
        <v>4</v>
      </c>
      <c r="E307" s="61">
        <v>5</v>
      </c>
      <c r="F307" s="240"/>
      <c r="G307" s="240"/>
      <c r="H307" s="195"/>
    </row>
    <row r="308" spans="1:11" ht="12.75" customHeight="1">
      <c r="A308" s="18">
        <v>1</v>
      </c>
      <c r="B308" s="247" t="s">
        <v>197</v>
      </c>
      <c r="C308" s="176">
        <v>2554.6400000000003</v>
      </c>
      <c r="D308" s="176">
        <v>27.81501655541746</v>
      </c>
      <c r="E308" s="153">
        <f aca="true" t="shared" si="19" ref="E308:E335">D308/C308</f>
        <v>0.010888037670833252</v>
      </c>
      <c r="F308" s="241"/>
      <c r="G308" s="242"/>
      <c r="H308" s="214"/>
      <c r="J308" s="255">
        <f>C308-G308</f>
        <v>2554.6400000000003</v>
      </c>
      <c r="K308" s="255">
        <f>D308-H308</f>
        <v>27.81501655541746</v>
      </c>
    </row>
    <row r="309" spans="1:11" ht="12.75" customHeight="1">
      <c r="A309" s="18">
        <v>2</v>
      </c>
      <c r="B309" s="247" t="s">
        <v>198</v>
      </c>
      <c r="C309" s="176">
        <v>5035.77</v>
      </c>
      <c r="D309" s="176">
        <v>50.74296168676834</v>
      </c>
      <c r="E309" s="153">
        <f t="shared" si="19"/>
        <v>0.010076505020437457</v>
      </c>
      <c r="F309" s="241"/>
      <c r="G309" s="242"/>
      <c r="H309" s="214"/>
      <c r="J309" s="255">
        <f aca="true" t="shared" si="20" ref="J309:K335">C309-G309</f>
        <v>5035.77</v>
      </c>
      <c r="K309" s="255">
        <f t="shared" si="20"/>
        <v>50.74296168676834</v>
      </c>
    </row>
    <row r="310" spans="1:11" ht="12.75" customHeight="1">
      <c r="A310" s="18">
        <v>3</v>
      </c>
      <c r="B310" s="247" t="s">
        <v>199</v>
      </c>
      <c r="C310" s="176">
        <v>3145.04</v>
      </c>
      <c r="D310" s="176">
        <v>34.67769625761808</v>
      </c>
      <c r="E310" s="153">
        <f t="shared" si="19"/>
        <v>0.011026154280269275</v>
      </c>
      <c r="F310" s="241"/>
      <c r="G310" s="242"/>
      <c r="H310" s="214"/>
      <c r="J310" s="255">
        <f t="shared" si="20"/>
        <v>3145.04</v>
      </c>
      <c r="K310" s="255">
        <f t="shared" si="20"/>
        <v>34.67769625761808</v>
      </c>
    </row>
    <row r="311" spans="1:11" ht="12.75" customHeight="1">
      <c r="A311" s="18">
        <v>4</v>
      </c>
      <c r="B311" s="247" t="s">
        <v>200</v>
      </c>
      <c r="C311" s="176">
        <v>3001.17</v>
      </c>
      <c r="D311" s="176">
        <v>33.10008258379903</v>
      </c>
      <c r="E311" s="153">
        <f t="shared" si="19"/>
        <v>0.011029059528050403</v>
      </c>
      <c r="F311" s="241"/>
      <c r="G311" s="242"/>
      <c r="H311" s="214"/>
      <c r="J311" s="255">
        <f t="shared" si="20"/>
        <v>3001.17</v>
      </c>
      <c r="K311" s="255">
        <f t="shared" si="20"/>
        <v>33.10008258379903</v>
      </c>
    </row>
    <row r="312" spans="1:11" ht="12.75" customHeight="1">
      <c r="A312" s="18">
        <v>5</v>
      </c>
      <c r="B312" s="247" t="s">
        <v>201</v>
      </c>
      <c r="C312" s="176">
        <v>3684.21</v>
      </c>
      <c r="D312" s="176">
        <v>34.84517365099718</v>
      </c>
      <c r="E312" s="153">
        <f t="shared" si="19"/>
        <v>0.009457977056410244</v>
      </c>
      <c r="F312" s="241"/>
      <c r="G312" s="242"/>
      <c r="H312" s="214"/>
      <c r="J312" s="255">
        <f t="shared" si="20"/>
        <v>3684.21</v>
      </c>
      <c r="K312" s="255">
        <f t="shared" si="20"/>
        <v>34.84517365099718</v>
      </c>
    </row>
    <row r="313" spans="1:11" ht="12.75" customHeight="1">
      <c r="A313" s="18">
        <v>6</v>
      </c>
      <c r="B313" s="247" t="s">
        <v>202</v>
      </c>
      <c r="C313" s="176">
        <v>1112.21</v>
      </c>
      <c r="D313" s="176">
        <v>12.506259122858449</v>
      </c>
      <c r="E313" s="153">
        <f t="shared" si="19"/>
        <v>0.011244512387821048</v>
      </c>
      <c r="F313" s="241"/>
      <c r="G313" s="242"/>
      <c r="H313" s="214"/>
      <c r="J313" s="255">
        <f t="shared" si="20"/>
        <v>1112.21</v>
      </c>
      <c r="K313" s="255">
        <f t="shared" si="20"/>
        <v>12.506259122858449</v>
      </c>
    </row>
    <row r="314" spans="1:11" ht="12.75" customHeight="1">
      <c r="A314" s="18">
        <v>7</v>
      </c>
      <c r="B314" s="247" t="s">
        <v>203</v>
      </c>
      <c r="C314" s="176">
        <v>6242.79</v>
      </c>
      <c r="D314" s="176">
        <v>68.4025667269785</v>
      </c>
      <c r="E314" s="153">
        <f t="shared" si="19"/>
        <v>0.010957050730038734</v>
      </c>
      <c r="F314" s="241"/>
      <c r="G314" s="242"/>
      <c r="H314" s="214"/>
      <c r="J314" s="255">
        <f t="shared" si="20"/>
        <v>6242.79</v>
      </c>
      <c r="K314" s="255">
        <f t="shared" si="20"/>
        <v>68.4025667269785</v>
      </c>
    </row>
    <row r="315" spans="1:11" ht="12.75" customHeight="1">
      <c r="A315" s="18">
        <v>8</v>
      </c>
      <c r="B315" s="247" t="s">
        <v>204</v>
      </c>
      <c r="C315" s="176">
        <v>899.5999999999999</v>
      </c>
      <c r="D315" s="176">
        <v>10.083930320697077</v>
      </c>
      <c r="E315" s="153">
        <f t="shared" si="19"/>
        <v>0.011209348955866026</v>
      </c>
      <c r="F315" s="241"/>
      <c r="G315" s="242"/>
      <c r="H315" s="214"/>
      <c r="J315" s="255">
        <f t="shared" si="20"/>
        <v>899.5999999999999</v>
      </c>
      <c r="K315" s="255">
        <f t="shared" si="20"/>
        <v>10.083930320697077</v>
      </c>
    </row>
    <row r="316" spans="1:11" ht="12.75" customHeight="1">
      <c r="A316" s="18">
        <v>9</v>
      </c>
      <c r="B316" s="247" t="s">
        <v>205</v>
      </c>
      <c r="C316" s="176">
        <v>2578.3599999999997</v>
      </c>
      <c r="D316" s="176">
        <v>28.04164831964848</v>
      </c>
      <c r="E316" s="153">
        <f t="shared" si="19"/>
        <v>0.010875769217505889</v>
      </c>
      <c r="F316" s="241"/>
      <c r="G316" s="242"/>
      <c r="H316" s="214"/>
      <c r="J316" s="255">
        <f t="shared" si="20"/>
        <v>2578.3599999999997</v>
      </c>
      <c r="K316" s="255">
        <f t="shared" si="20"/>
        <v>28.04164831964848</v>
      </c>
    </row>
    <row r="317" spans="1:11" ht="12.75" customHeight="1">
      <c r="A317" s="18">
        <v>10</v>
      </c>
      <c r="B317" s="247" t="s">
        <v>206</v>
      </c>
      <c r="C317" s="176">
        <v>3022.6800000000003</v>
      </c>
      <c r="D317" s="176">
        <v>32.89823006774843</v>
      </c>
      <c r="E317" s="153">
        <f t="shared" si="19"/>
        <v>0.010883795197555952</v>
      </c>
      <c r="F317" s="241"/>
      <c r="G317" s="242"/>
      <c r="H317" s="214"/>
      <c r="J317" s="255">
        <f t="shared" si="20"/>
        <v>3022.6800000000003</v>
      </c>
      <c r="K317" s="255">
        <f t="shared" si="20"/>
        <v>32.89823006774843</v>
      </c>
    </row>
    <row r="318" spans="1:11" ht="12.75" customHeight="1">
      <c r="A318" s="18">
        <v>11</v>
      </c>
      <c r="B318" s="247" t="s">
        <v>207</v>
      </c>
      <c r="C318" s="176">
        <v>2237.84</v>
      </c>
      <c r="D318" s="176">
        <v>24.610145900624</v>
      </c>
      <c r="E318" s="153">
        <f t="shared" si="19"/>
        <v>0.01099727679397276</v>
      </c>
      <c r="F318" s="241"/>
      <c r="G318" s="242"/>
      <c r="H318" s="214"/>
      <c r="J318" s="255">
        <f t="shared" si="20"/>
        <v>2237.84</v>
      </c>
      <c r="K318" s="255">
        <f t="shared" si="20"/>
        <v>24.610145900624</v>
      </c>
    </row>
    <row r="319" spans="1:11" ht="12.75" customHeight="1">
      <c r="A319" s="18">
        <v>12</v>
      </c>
      <c r="B319" s="247" t="s">
        <v>208</v>
      </c>
      <c r="C319" s="176">
        <v>4591.73</v>
      </c>
      <c r="D319" s="176">
        <v>50.22854603978489</v>
      </c>
      <c r="E319" s="153">
        <f t="shared" si="19"/>
        <v>0.010938915406564605</v>
      </c>
      <c r="F319" s="241"/>
      <c r="G319" s="242"/>
      <c r="H319" s="214"/>
      <c r="J319" s="255">
        <f t="shared" si="20"/>
        <v>4591.73</v>
      </c>
      <c r="K319" s="255">
        <f t="shared" si="20"/>
        <v>50.22854603978489</v>
      </c>
    </row>
    <row r="320" spans="1:11" ht="12.75" customHeight="1">
      <c r="A320" s="18">
        <v>13</v>
      </c>
      <c r="B320" s="247" t="s">
        <v>209</v>
      </c>
      <c r="C320" s="176">
        <v>3161.57</v>
      </c>
      <c r="D320" s="176">
        <v>34.79806649725913</v>
      </c>
      <c r="E320" s="153">
        <f t="shared" si="19"/>
        <v>0.011006577901883915</v>
      </c>
      <c r="F320" s="241"/>
      <c r="G320" s="242"/>
      <c r="H320" s="214"/>
      <c r="J320" s="255">
        <f t="shared" si="20"/>
        <v>3161.57</v>
      </c>
      <c r="K320" s="255">
        <f t="shared" si="20"/>
        <v>34.79806649725913</v>
      </c>
    </row>
    <row r="321" spans="1:11" ht="12.75" customHeight="1">
      <c r="A321" s="18">
        <v>14</v>
      </c>
      <c r="B321" s="247" t="s">
        <v>210</v>
      </c>
      <c r="C321" s="176">
        <v>2738.74</v>
      </c>
      <c r="D321" s="176">
        <v>29.89358948340125</v>
      </c>
      <c r="E321" s="153">
        <f t="shared" si="19"/>
        <v>0.010915088501793253</v>
      </c>
      <c r="F321" s="241"/>
      <c r="G321" s="242"/>
      <c r="H321" s="214"/>
      <c r="J321" s="255">
        <f t="shared" si="20"/>
        <v>2738.74</v>
      </c>
      <c r="K321" s="255">
        <f t="shared" si="20"/>
        <v>29.89358948340125</v>
      </c>
    </row>
    <row r="322" spans="1:11" ht="12.75" customHeight="1">
      <c r="A322" s="18">
        <v>15</v>
      </c>
      <c r="B322" s="247" t="s">
        <v>211</v>
      </c>
      <c r="C322" s="176">
        <v>3372.66</v>
      </c>
      <c r="D322" s="176">
        <v>36.979169462597454</v>
      </c>
      <c r="E322" s="153">
        <f t="shared" si="19"/>
        <v>0.01096439293097954</v>
      </c>
      <c r="F322" s="241"/>
      <c r="G322" s="242"/>
      <c r="H322" s="214"/>
      <c r="J322" s="255">
        <f t="shared" si="20"/>
        <v>3372.66</v>
      </c>
      <c r="K322" s="255">
        <f t="shared" si="20"/>
        <v>36.979169462597454</v>
      </c>
    </row>
    <row r="323" spans="1:11" ht="12.75" customHeight="1">
      <c r="A323" s="18">
        <v>16</v>
      </c>
      <c r="B323" s="247" t="s">
        <v>212</v>
      </c>
      <c r="C323" s="176">
        <v>2597.3199999999997</v>
      </c>
      <c r="D323" s="176">
        <v>28.468967008996685</v>
      </c>
      <c r="E323" s="153">
        <f t="shared" si="19"/>
        <v>0.010960900855110917</v>
      </c>
      <c r="F323" s="241"/>
      <c r="G323" s="242"/>
      <c r="H323" s="214"/>
      <c r="J323" s="255">
        <f t="shared" si="20"/>
        <v>2597.3199999999997</v>
      </c>
      <c r="K323" s="255">
        <f t="shared" si="20"/>
        <v>28.468967008996685</v>
      </c>
    </row>
    <row r="324" spans="1:11" ht="12.75" customHeight="1">
      <c r="A324" s="18">
        <v>17</v>
      </c>
      <c r="B324" s="247" t="s">
        <v>213</v>
      </c>
      <c r="C324" s="176">
        <v>3609.34</v>
      </c>
      <c r="D324" s="176">
        <v>39.57672278461236</v>
      </c>
      <c r="E324" s="153">
        <f t="shared" si="19"/>
        <v>0.01096508580089777</v>
      </c>
      <c r="F324" s="241"/>
      <c r="G324" s="242"/>
      <c r="H324" s="214"/>
      <c r="J324" s="255">
        <f t="shared" si="20"/>
        <v>3609.34</v>
      </c>
      <c r="K324" s="255">
        <f t="shared" si="20"/>
        <v>39.57672278461236</v>
      </c>
    </row>
    <row r="325" spans="1:11" ht="12.75" customHeight="1">
      <c r="A325" s="18">
        <v>18</v>
      </c>
      <c r="B325" s="247" t="s">
        <v>214</v>
      </c>
      <c r="C325" s="176">
        <v>1854.5</v>
      </c>
      <c r="D325" s="176">
        <v>20.316466957568615</v>
      </c>
      <c r="E325" s="153">
        <f t="shared" si="19"/>
        <v>0.01095522618364444</v>
      </c>
      <c r="F325" s="241"/>
      <c r="G325" s="242"/>
      <c r="H325" s="214"/>
      <c r="J325" s="255">
        <f t="shared" si="20"/>
        <v>1854.5</v>
      </c>
      <c r="K325" s="255">
        <f t="shared" si="20"/>
        <v>20.316466957568615</v>
      </c>
    </row>
    <row r="326" spans="1:11" ht="12.75" customHeight="1">
      <c r="A326" s="18">
        <v>19</v>
      </c>
      <c r="B326" s="247" t="s">
        <v>215</v>
      </c>
      <c r="C326" s="176">
        <v>3780.9700000000003</v>
      </c>
      <c r="D326" s="176">
        <v>41.361056983832896</v>
      </c>
      <c r="E326" s="153">
        <f t="shared" si="19"/>
        <v>0.010939271399623085</v>
      </c>
      <c r="F326" s="241"/>
      <c r="G326" s="242"/>
      <c r="H326" s="214"/>
      <c r="J326" s="255">
        <f t="shared" si="20"/>
        <v>3780.9700000000003</v>
      </c>
      <c r="K326" s="255">
        <f t="shared" si="20"/>
        <v>41.361056983832896</v>
      </c>
    </row>
    <row r="327" spans="1:11" ht="12.75" customHeight="1">
      <c r="A327" s="18">
        <v>20</v>
      </c>
      <c r="B327" s="247" t="s">
        <v>216</v>
      </c>
      <c r="C327" s="176">
        <v>2947.7299999999996</v>
      </c>
      <c r="D327" s="176">
        <v>29.832349083927294</v>
      </c>
      <c r="E327" s="153">
        <f t="shared" si="19"/>
        <v>0.010120448305620698</v>
      </c>
      <c r="F327" s="241"/>
      <c r="G327" s="242"/>
      <c r="H327" s="214"/>
      <c r="J327" s="255">
        <f t="shared" si="20"/>
        <v>2947.7299999999996</v>
      </c>
      <c r="K327" s="255">
        <f t="shared" si="20"/>
        <v>29.832349083927294</v>
      </c>
    </row>
    <row r="328" spans="1:11" ht="12.75" customHeight="1">
      <c r="A328" s="18">
        <v>21</v>
      </c>
      <c r="B328" s="247" t="s">
        <v>217</v>
      </c>
      <c r="C328" s="176">
        <v>643.93</v>
      </c>
      <c r="D328" s="176">
        <v>7.191419741138411</v>
      </c>
      <c r="E328" s="153">
        <f t="shared" si="19"/>
        <v>0.011168014754924311</v>
      </c>
      <c r="F328" s="241"/>
      <c r="G328" s="242"/>
      <c r="H328" s="214"/>
      <c r="J328" s="255">
        <f t="shared" si="20"/>
        <v>643.93</v>
      </c>
      <c r="K328" s="255">
        <f t="shared" si="20"/>
        <v>7.191419741138411</v>
      </c>
    </row>
    <row r="329" spans="1:11" ht="12.75" customHeight="1">
      <c r="A329" s="18">
        <v>22</v>
      </c>
      <c r="B329" s="247" t="s">
        <v>218</v>
      </c>
      <c r="C329" s="176">
        <v>4261.610000000001</v>
      </c>
      <c r="D329" s="176">
        <v>46.61122603170866</v>
      </c>
      <c r="E329" s="153">
        <f t="shared" si="19"/>
        <v>0.010937468710583244</v>
      </c>
      <c r="F329" s="241"/>
      <c r="G329" s="242"/>
      <c r="H329" s="214"/>
      <c r="J329" s="255">
        <f t="shared" si="20"/>
        <v>4261.610000000001</v>
      </c>
      <c r="K329" s="255">
        <f t="shared" si="20"/>
        <v>46.61122603170866</v>
      </c>
    </row>
    <row r="330" spans="1:11" ht="12.75" customHeight="1">
      <c r="A330" s="18">
        <v>23</v>
      </c>
      <c r="B330" s="247" t="s">
        <v>219</v>
      </c>
      <c r="C330" s="176">
        <v>4762.57</v>
      </c>
      <c r="D330" s="176">
        <v>52.034598431485804</v>
      </c>
      <c r="E330" s="153">
        <f t="shared" si="19"/>
        <v>0.010925739344825547</v>
      </c>
      <c r="F330" s="241"/>
      <c r="G330" s="242"/>
      <c r="H330" s="214"/>
      <c r="J330" s="255">
        <f t="shared" si="20"/>
        <v>4762.57</v>
      </c>
      <c r="K330" s="255">
        <f t="shared" si="20"/>
        <v>52.034598431485804</v>
      </c>
    </row>
    <row r="331" spans="1:11" ht="12.75" customHeight="1">
      <c r="A331" s="18">
        <v>24</v>
      </c>
      <c r="B331" s="247" t="s">
        <v>220</v>
      </c>
      <c r="C331" s="176">
        <v>5464.110000000001</v>
      </c>
      <c r="D331" s="176">
        <v>59.789036325930326</v>
      </c>
      <c r="E331" s="153">
        <f t="shared" si="19"/>
        <v>0.01094213629043528</v>
      </c>
      <c r="F331" s="241"/>
      <c r="G331" s="242"/>
      <c r="H331" s="214"/>
      <c r="J331" s="255">
        <f t="shared" si="20"/>
        <v>5464.110000000001</v>
      </c>
      <c r="K331" s="255">
        <f t="shared" si="20"/>
        <v>59.789036325930326</v>
      </c>
    </row>
    <row r="332" spans="1:11" ht="12.75" customHeight="1">
      <c r="A332" s="18">
        <v>25</v>
      </c>
      <c r="B332" s="247" t="s">
        <v>221</v>
      </c>
      <c r="C332" s="176">
        <v>881.52</v>
      </c>
      <c r="D332" s="176">
        <v>9.924624986959225</v>
      </c>
      <c r="E332" s="153">
        <f t="shared" si="19"/>
        <v>0.011258536376893577</v>
      </c>
      <c r="F332" s="241"/>
      <c r="G332" s="242"/>
      <c r="H332" s="214"/>
      <c r="J332" s="255">
        <f t="shared" si="20"/>
        <v>881.52</v>
      </c>
      <c r="K332" s="255">
        <f t="shared" si="20"/>
        <v>9.924624986959225</v>
      </c>
    </row>
    <row r="333" spans="1:11" ht="12.75" customHeight="1">
      <c r="A333" s="18">
        <v>26</v>
      </c>
      <c r="B333" s="247" t="s">
        <v>222</v>
      </c>
      <c r="C333" s="176">
        <v>2525.13</v>
      </c>
      <c r="D333" s="176">
        <v>27.903815617630478</v>
      </c>
      <c r="E333" s="153">
        <f t="shared" si="19"/>
        <v>0.011050447152277498</v>
      </c>
      <c r="F333" s="241"/>
      <c r="G333" s="242"/>
      <c r="H333" s="214"/>
      <c r="J333" s="255">
        <f t="shared" si="20"/>
        <v>2525.13</v>
      </c>
      <c r="K333" s="255">
        <f t="shared" si="20"/>
        <v>27.903815617630478</v>
      </c>
    </row>
    <row r="334" spans="1:11" ht="12.75" customHeight="1">
      <c r="A334" s="18">
        <v>27</v>
      </c>
      <c r="B334" s="247" t="s">
        <v>223</v>
      </c>
      <c r="C334" s="176">
        <v>2430.01</v>
      </c>
      <c r="D334" s="176">
        <v>26.766633370011434</v>
      </c>
      <c r="E334" s="153">
        <f t="shared" si="19"/>
        <v>0.01101503013156795</v>
      </c>
      <c r="F334" s="241"/>
      <c r="G334" s="242"/>
      <c r="H334" s="214"/>
      <c r="J334" s="255">
        <f t="shared" si="20"/>
        <v>2430.01</v>
      </c>
      <c r="K334" s="255">
        <f t="shared" si="20"/>
        <v>26.766633370011434</v>
      </c>
    </row>
    <row r="335" spans="1:11" ht="12.75" customHeight="1">
      <c r="A335" s="34"/>
      <c r="B335" s="1" t="s">
        <v>27</v>
      </c>
      <c r="C335" s="177">
        <v>83137.75</v>
      </c>
      <c r="D335" s="177">
        <v>899.4</v>
      </c>
      <c r="E335" s="152">
        <f t="shared" si="19"/>
        <v>0.010818190292616771</v>
      </c>
      <c r="F335" s="241"/>
      <c r="G335" s="242"/>
      <c r="H335" s="214"/>
      <c r="J335" s="255">
        <f t="shared" si="20"/>
        <v>83137.75</v>
      </c>
      <c r="K335" s="255">
        <f t="shared" si="20"/>
        <v>899.4</v>
      </c>
    </row>
    <row r="336" spans="1:8" ht="14.25">
      <c r="A336" s="40"/>
      <c r="B336" s="2"/>
      <c r="C336" s="65"/>
      <c r="D336" s="26"/>
      <c r="E336" s="66"/>
      <c r="F336" s="243"/>
      <c r="G336" s="244"/>
      <c r="H336" s="243"/>
    </row>
    <row r="337" spans="1:8" ht="14.25">
      <c r="A337" s="40"/>
      <c r="B337" s="2"/>
      <c r="C337" s="65"/>
      <c r="D337" s="26"/>
      <c r="E337" s="66"/>
      <c r="F337" s="26"/>
      <c r="G337" s="65"/>
      <c r="H337" s="26"/>
    </row>
    <row r="338" spans="1:7" ht="14.25">
      <c r="A338" s="9" t="s">
        <v>157</v>
      </c>
      <c r="B338" s="48"/>
      <c r="C338" s="58"/>
      <c r="D338" s="48"/>
      <c r="E338" s="48"/>
      <c r="F338" s="48"/>
      <c r="G338" s="48"/>
    </row>
    <row r="339" spans="1:5" ht="14.25">
      <c r="A339" s="48"/>
      <c r="B339" s="48"/>
      <c r="C339" s="48"/>
      <c r="D339" s="48"/>
      <c r="E339" s="59" t="s">
        <v>98</v>
      </c>
    </row>
    <row r="340" spans="1:7" ht="61.5" customHeight="1">
      <c r="A340" s="60" t="s">
        <v>37</v>
      </c>
      <c r="B340" s="60" t="s">
        <v>38</v>
      </c>
      <c r="C340" s="61" t="s">
        <v>163</v>
      </c>
      <c r="D340" s="62" t="s">
        <v>149</v>
      </c>
      <c r="E340" s="61" t="s">
        <v>158</v>
      </c>
      <c r="F340" s="63"/>
      <c r="G340" s="64"/>
    </row>
    <row r="341" spans="1:7" ht="12.75" customHeight="1">
      <c r="A341" s="60">
        <v>1</v>
      </c>
      <c r="B341" s="60">
        <v>2</v>
      </c>
      <c r="C341" s="61">
        <v>3</v>
      </c>
      <c r="D341" s="62">
        <v>4</v>
      </c>
      <c r="E341" s="61">
        <v>5</v>
      </c>
      <c r="F341" s="63"/>
      <c r="G341" s="64"/>
    </row>
    <row r="342" spans="1:12" ht="12.75" customHeight="1">
      <c r="A342" s="18">
        <v>1</v>
      </c>
      <c r="B342" s="247" t="s">
        <v>197</v>
      </c>
      <c r="C342" s="176">
        <v>2554.6400000000003</v>
      </c>
      <c r="D342" s="150">
        <v>32.31015565714275</v>
      </c>
      <c r="E342" s="154">
        <f aca="true" t="shared" si="21" ref="E342:E369">D342/C342</f>
        <v>0.012647635540484274</v>
      </c>
      <c r="F342" s="148"/>
      <c r="G342" s="31"/>
      <c r="J342" s="255">
        <v>32.31015565714275</v>
      </c>
      <c r="L342" s="255">
        <f>D342-J342</f>
        <v>0</v>
      </c>
    </row>
    <row r="343" spans="1:12" ht="12.75" customHeight="1">
      <c r="A343" s="18">
        <v>2</v>
      </c>
      <c r="B343" s="247" t="s">
        <v>198</v>
      </c>
      <c r="C343" s="176">
        <v>5035.77</v>
      </c>
      <c r="D343" s="150">
        <v>62.73359748571421</v>
      </c>
      <c r="E343" s="154">
        <f t="shared" si="21"/>
        <v>0.012457597842179887</v>
      </c>
      <c r="F343" s="148"/>
      <c r="G343" s="31"/>
      <c r="J343" s="255">
        <v>62.73359748571421</v>
      </c>
      <c r="L343" s="255">
        <f aca="true" t="shared" si="22" ref="L343:L369">D343-J343</f>
        <v>0</v>
      </c>
    </row>
    <row r="344" spans="1:12" ht="12.75" customHeight="1">
      <c r="A344" s="18">
        <v>3</v>
      </c>
      <c r="B344" s="247" t="s">
        <v>199</v>
      </c>
      <c r="C344" s="176">
        <v>3145.04</v>
      </c>
      <c r="D344" s="150">
        <v>40.81891983809528</v>
      </c>
      <c r="E344" s="154">
        <f t="shared" si="21"/>
        <v>0.012978823747264036</v>
      </c>
      <c r="F344" s="148"/>
      <c r="G344" s="31"/>
      <c r="J344" s="255">
        <v>40.81891983809528</v>
      </c>
      <c r="L344" s="255">
        <f t="shared" si="22"/>
        <v>0</v>
      </c>
    </row>
    <row r="345" spans="1:12" ht="12.75" customHeight="1">
      <c r="A345" s="18">
        <v>4</v>
      </c>
      <c r="B345" s="247" t="s">
        <v>200</v>
      </c>
      <c r="C345" s="176">
        <v>3001.17</v>
      </c>
      <c r="D345" s="150">
        <v>39.020288047619125</v>
      </c>
      <c r="E345" s="154">
        <f t="shared" si="21"/>
        <v>0.013001692022650875</v>
      </c>
      <c r="F345" s="148"/>
      <c r="G345" s="31"/>
      <c r="J345" s="255">
        <v>39.020288047619125</v>
      </c>
      <c r="L345" s="255">
        <f t="shared" si="22"/>
        <v>0</v>
      </c>
    </row>
    <row r="346" spans="1:12" ht="12.75" customHeight="1">
      <c r="A346" s="18">
        <v>5</v>
      </c>
      <c r="B346" s="247" t="s">
        <v>201</v>
      </c>
      <c r="C346" s="176">
        <v>3684.21</v>
      </c>
      <c r="D346" s="150">
        <v>41.09436484761903</v>
      </c>
      <c r="E346" s="154">
        <f t="shared" si="21"/>
        <v>0.011154186337808928</v>
      </c>
      <c r="F346" s="148"/>
      <c r="G346" s="31"/>
      <c r="J346" s="255">
        <v>41.09436484761903</v>
      </c>
      <c r="L346" s="255">
        <f t="shared" si="22"/>
        <v>0</v>
      </c>
    </row>
    <row r="347" spans="1:12" ht="12.75" customHeight="1">
      <c r="A347" s="18">
        <v>6</v>
      </c>
      <c r="B347" s="247" t="s">
        <v>202</v>
      </c>
      <c r="C347" s="176">
        <v>1112.21</v>
      </c>
      <c r="D347" s="150">
        <v>16.422352342857106</v>
      </c>
      <c r="E347" s="154">
        <f t="shared" si="21"/>
        <v>0.014765514015210352</v>
      </c>
      <c r="F347" s="148"/>
      <c r="G347" s="31"/>
      <c r="J347" s="255">
        <v>16.422352342857106</v>
      </c>
      <c r="L347" s="255">
        <f t="shared" si="22"/>
        <v>0</v>
      </c>
    </row>
    <row r="348" spans="1:12" ht="12.75" customHeight="1">
      <c r="A348" s="18">
        <v>7</v>
      </c>
      <c r="B348" s="247" t="s">
        <v>203</v>
      </c>
      <c r="C348" s="176">
        <v>6242.79</v>
      </c>
      <c r="D348" s="150">
        <v>80.0939528476193</v>
      </c>
      <c r="E348" s="154">
        <f t="shared" si="21"/>
        <v>0.01282983295091126</v>
      </c>
      <c r="F348" s="148"/>
      <c r="G348" s="31"/>
      <c r="J348" s="255">
        <v>80.0939528476193</v>
      </c>
      <c r="L348" s="255">
        <f t="shared" si="22"/>
        <v>0</v>
      </c>
    </row>
    <row r="349" spans="1:12" ht="12.75" customHeight="1">
      <c r="A349" s="18">
        <v>8</v>
      </c>
      <c r="B349" s="247" t="s">
        <v>204</v>
      </c>
      <c r="C349" s="176">
        <v>899.5999999999999</v>
      </c>
      <c r="D349" s="150">
        <v>13.42766463809519</v>
      </c>
      <c r="E349" s="154">
        <f t="shared" si="21"/>
        <v>0.014926261269558904</v>
      </c>
      <c r="F349" s="148"/>
      <c r="G349" s="31"/>
      <c r="J349" s="255">
        <v>13.42766463809519</v>
      </c>
      <c r="L349" s="255">
        <f t="shared" si="22"/>
        <v>0</v>
      </c>
    </row>
    <row r="350" spans="1:12" ht="12.75" customHeight="1">
      <c r="A350" s="18">
        <v>9</v>
      </c>
      <c r="B350" s="247" t="s">
        <v>205</v>
      </c>
      <c r="C350" s="176">
        <v>2578.3599999999997</v>
      </c>
      <c r="D350" s="150">
        <v>32.06527440000001</v>
      </c>
      <c r="E350" s="154">
        <f t="shared" si="21"/>
        <v>0.012436306179121616</v>
      </c>
      <c r="F350" s="148"/>
      <c r="G350" s="31"/>
      <c r="J350" s="255">
        <v>32.06527440000001</v>
      </c>
      <c r="L350" s="255">
        <f t="shared" si="22"/>
        <v>0</v>
      </c>
    </row>
    <row r="351" spans="1:12" ht="12.75" customHeight="1">
      <c r="A351" s="18">
        <v>10</v>
      </c>
      <c r="B351" s="247" t="s">
        <v>206</v>
      </c>
      <c r="C351" s="176">
        <v>3022.6800000000003</v>
      </c>
      <c r="D351" s="150">
        <v>37.569745276190574</v>
      </c>
      <c r="E351" s="154">
        <f t="shared" si="21"/>
        <v>0.01242928304557233</v>
      </c>
      <c r="F351" s="148"/>
      <c r="G351" s="31"/>
      <c r="J351" s="255">
        <v>37.569745276190574</v>
      </c>
      <c r="L351" s="255">
        <f t="shared" si="22"/>
        <v>0</v>
      </c>
    </row>
    <row r="352" spans="1:12" ht="12.75" customHeight="1">
      <c r="A352" s="18">
        <v>11</v>
      </c>
      <c r="B352" s="247" t="s">
        <v>207</v>
      </c>
      <c r="C352" s="176">
        <v>2237.84</v>
      </c>
      <c r="D352" s="150">
        <v>28.996481666666597</v>
      </c>
      <c r="E352" s="154">
        <f t="shared" si="21"/>
        <v>0.012957352476793065</v>
      </c>
      <c r="F352" s="148"/>
      <c r="G352" s="31"/>
      <c r="J352" s="255">
        <v>28.996481666666597</v>
      </c>
      <c r="L352" s="255">
        <f t="shared" si="22"/>
        <v>0</v>
      </c>
    </row>
    <row r="353" spans="1:12" ht="12.75" customHeight="1">
      <c r="A353" s="18">
        <v>12</v>
      </c>
      <c r="B353" s="247" t="s">
        <v>208</v>
      </c>
      <c r="C353" s="176">
        <v>4591.73</v>
      </c>
      <c r="D353" s="150">
        <v>58.46368112380946</v>
      </c>
      <c r="E353" s="154">
        <f t="shared" si="21"/>
        <v>0.012732386513102788</v>
      </c>
      <c r="F353" s="148"/>
      <c r="G353" s="31"/>
      <c r="J353" s="255">
        <v>58.46368112380946</v>
      </c>
      <c r="L353" s="255">
        <f t="shared" si="22"/>
        <v>0</v>
      </c>
    </row>
    <row r="354" spans="1:12" ht="12.75" customHeight="1">
      <c r="A354" s="18">
        <v>13</v>
      </c>
      <c r="B354" s="247" t="s">
        <v>209</v>
      </c>
      <c r="C354" s="176">
        <v>3161.57</v>
      </c>
      <c r="D354" s="150">
        <v>42.03414982857147</v>
      </c>
      <c r="E354" s="154">
        <f t="shared" si="21"/>
        <v>0.013295340551868682</v>
      </c>
      <c r="F354" s="148"/>
      <c r="G354" s="31"/>
      <c r="J354" s="255">
        <v>42.03414982857147</v>
      </c>
      <c r="L354" s="255">
        <f t="shared" si="22"/>
        <v>0</v>
      </c>
    </row>
    <row r="355" spans="1:12" ht="12.75" customHeight="1">
      <c r="A355" s="18">
        <v>14</v>
      </c>
      <c r="B355" s="247" t="s">
        <v>210</v>
      </c>
      <c r="C355" s="176">
        <v>2738.74</v>
      </c>
      <c r="D355" s="150">
        <v>34.51178398095227</v>
      </c>
      <c r="E355" s="154">
        <f t="shared" si="21"/>
        <v>0.012601336374008586</v>
      </c>
      <c r="F355" s="148"/>
      <c r="G355" s="31"/>
      <c r="J355" s="255">
        <v>34.51178398095227</v>
      </c>
      <c r="L355" s="255">
        <f t="shared" si="22"/>
        <v>0</v>
      </c>
    </row>
    <row r="356" spans="1:12" ht="12.75" customHeight="1">
      <c r="A356" s="18">
        <v>15</v>
      </c>
      <c r="B356" s="247" t="s">
        <v>211</v>
      </c>
      <c r="C356" s="176">
        <v>3372.66</v>
      </c>
      <c r="D356" s="150">
        <v>42.99090280952372</v>
      </c>
      <c r="E356" s="154">
        <f t="shared" si="21"/>
        <v>0.012746883115856244</v>
      </c>
      <c r="F356" s="148"/>
      <c r="G356" s="31"/>
      <c r="J356" s="255">
        <v>42.99090280952372</v>
      </c>
      <c r="L356" s="255">
        <f t="shared" si="22"/>
        <v>0</v>
      </c>
    </row>
    <row r="357" spans="1:12" ht="12.75" customHeight="1">
      <c r="A357" s="18">
        <v>16</v>
      </c>
      <c r="B357" s="247" t="s">
        <v>212</v>
      </c>
      <c r="C357" s="176">
        <v>2597.3199999999997</v>
      </c>
      <c r="D357" s="150">
        <v>31.77014443809513</v>
      </c>
      <c r="E357" s="154">
        <f t="shared" si="21"/>
        <v>0.012231894582914363</v>
      </c>
      <c r="F357" s="148"/>
      <c r="G357" s="31"/>
      <c r="J357" s="255">
        <v>31.77014443809513</v>
      </c>
      <c r="L357" s="255">
        <f t="shared" si="22"/>
        <v>0</v>
      </c>
    </row>
    <row r="358" spans="1:12" ht="12.75" customHeight="1">
      <c r="A358" s="18">
        <v>17</v>
      </c>
      <c r="B358" s="247" t="s">
        <v>213</v>
      </c>
      <c r="C358" s="176">
        <v>3609.34</v>
      </c>
      <c r="D358" s="150">
        <v>44.359844095238074</v>
      </c>
      <c r="E358" s="154">
        <f t="shared" si="21"/>
        <v>0.012290292434416839</v>
      </c>
      <c r="F358" s="148"/>
      <c r="G358" s="31"/>
      <c r="J358" s="255">
        <v>44.359844095238074</v>
      </c>
      <c r="L358" s="255">
        <f t="shared" si="22"/>
        <v>0</v>
      </c>
    </row>
    <row r="359" spans="1:12" ht="12.75" customHeight="1">
      <c r="A359" s="18">
        <v>18</v>
      </c>
      <c r="B359" s="247" t="s">
        <v>214</v>
      </c>
      <c r="C359" s="176">
        <v>1854.5</v>
      </c>
      <c r="D359" s="150">
        <v>23.346318399999923</v>
      </c>
      <c r="E359" s="154">
        <f t="shared" si="21"/>
        <v>0.012589009652197317</v>
      </c>
      <c r="F359" s="148"/>
      <c r="G359" s="31"/>
      <c r="J359" s="255">
        <v>23.346318399999923</v>
      </c>
      <c r="L359" s="255">
        <f t="shared" si="22"/>
        <v>0</v>
      </c>
    </row>
    <row r="360" spans="1:12" ht="12.75" customHeight="1">
      <c r="A360" s="18">
        <v>19</v>
      </c>
      <c r="B360" s="247" t="s">
        <v>215</v>
      </c>
      <c r="C360" s="176">
        <v>3780.9700000000003</v>
      </c>
      <c r="D360" s="150">
        <v>47.09714360952395</v>
      </c>
      <c r="E360" s="154">
        <f t="shared" si="21"/>
        <v>0.012456365326761107</v>
      </c>
      <c r="F360" s="148"/>
      <c r="G360" s="31"/>
      <c r="J360" s="255">
        <v>47.09714360952395</v>
      </c>
      <c r="L360" s="255">
        <f t="shared" si="22"/>
        <v>0</v>
      </c>
    </row>
    <row r="361" spans="1:12" ht="12.75" customHeight="1">
      <c r="A361" s="18">
        <v>20</v>
      </c>
      <c r="B361" s="247" t="s">
        <v>216</v>
      </c>
      <c r="C361" s="176">
        <v>2947.7299999999996</v>
      </c>
      <c r="D361" s="150">
        <v>36.07519897142852</v>
      </c>
      <c r="E361" s="154">
        <f t="shared" si="21"/>
        <v>0.012238298274071413</v>
      </c>
      <c r="F361" s="148"/>
      <c r="G361" s="31" t="s">
        <v>12</v>
      </c>
      <c r="J361" s="255">
        <v>36.07519897142852</v>
      </c>
      <c r="L361" s="255">
        <f t="shared" si="22"/>
        <v>0</v>
      </c>
    </row>
    <row r="362" spans="1:12" ht="12.75" customHeight="1">
      <c r="A362" s="18">
        <v>21</v>
      </c>
      <c r="B362" s="247" t="s">
        <v>217</v>
      </c>
      <c r="C362" s="176">
        <v>643.93</v>
      </c>
      <c r="D362" s="150">
        <v>8.895916933333353</v>
      </c>
      <c r="E362" s="154">
        <f t="shared" si="21"/>
        <v>0.013815037245249257</v>
      </c>
      <c r="F362" s="148"/>
      <c r="G362" s="31"/>
      <c r="J362" s="255">
        <v>8.895916933333353</v>
      </c>
      <c r="L362" s="255">
        <f t="shared" si="22"/>
        <v>0</v>
      </c>
    </row>
    <row r="363" spans="1:12" ht="12.75" customHeight="1">
      <c r="A363" s="18">
        <v>22</v>
      </c>
      <c r="B363" s="247" t="s">
        <v>218</v>
      </c>
      <c r="C363" s="176">
        <v>4261.610000000001</v>
      </c>
      <c r="D363" s="150">
        <v>53.15334799999999</v>
      </c>
      <c r="E363" s="154">
        <f t="shared" si="21"/>
        <v>0.012472597914872544</v>
      </c>
      <c r="F363" s="148"/>
      <c r="G363" s="31"/>
      <c r="J363" s="255">
        <v>53.15334799999999</v>
      </c>
      <c r="L363" s="255">
        <f t="shared" si="22"/>
        <v>0</v>
      </c>
    </row>
    <row r="364" spans="1:12" ht="12.75" customHeight="1">
      <c r="A364" s="18">
        <v>23</v>
      </c>
      <c r="B364" s="247" t="s">
        <v>219</v>
      </c>
      <c r="C364" s="176">
        <v>4762.57</v>
      </c>
      <c r="D364" s="150">
        <v>58.948766219047755</v>
      </c>
      <c r="E364" s="154">
        <f t="shared" si="21"/>
        <v>0.012377511767606094</v>
      </c>
      <c r="F364" s="148"/>
      <c r="G364" s="31"/>
      <c r="J364" s="255">
        <v>58.948766219047755</v>
      </c>
      <c r="L364" s="255">
        <f t="shared" si="22"/>
        <v>0</v>
      </c>
    </row>
    <row r="365" spans="1:12" ht="12.75" customHeight="1">
      <c r="A365" s="18">
        <v>24</v>
      </c>
      <c r="B365" s="247" t="s">
        <v>220</v>
      </c>
      <c r="C365" s="176">
        <v>5464.110000000001</v>
      </c>
      <c r="D365" s="150">
        <v>69.30946726666696</v>
      </c>
      <c r="E365" s="154">
        <f t="shared" si="21"/>
        <v>0.012684493406367542</v>
      </c>
      <c r="F365" s="148"/>
      <c r="G365" s="31" t="s">
        <v>12</v>
      </c>
      <c r="J365" s="255">
        <v>69.30946726666696</v>
      </c>
      <c r="L365" s="255">
        <f t="shared" si="22"/>
        <v>0</v>
      </c>
    </row>
    <row r="366" spans="1:12" ht="12.75" customHeight="1">
      <c r="A366" s="18">
        <v>25</v>
      </c>
      <c r="B366" s="247" t="s">
        <v>221</v>
      </c>
      <c r="C366" s="176">
        <v>881.52</v>
      </c>
      <c r="D366" s="150">
        <v>19.488639676190427</v>
      </c>
      <c r="E366" s="154">
        <f t="shared" si="21"/>
        <v>0.02210799491354754</v>
      </c>
      <c r="F366" s="148"/>
      <c r="G366" s="31"/>
      <c r="J366" s="255">
        <v>19.488639676190427</v>
      </c>
      <c r="L366" s="255">
        <f t="shared" si="22"/>
        <v>0</v>
      </c>
    </row>
    <row r="367" spans="1:12" ht="12.75" customHeight="1">
      <c r="A367" s="18">
        <v>26</v>
      </c>
      <c r="B367" s="247" t="s">
        <v>222</v>
      </c>
      <c r="C367" s="176">
        <v>2525.13</v>
      </c>
      <c r="D367" s="150">
        <v>26.906275676190607</v>
      </c>
      <c r="E367" s="154">
        <f t="shared" si="21"/>
        <v>0.010655402167884666</v>
      </c>
      <c r="F367" s="148"/>
      <c r="G367" s="31"/>
      <c r="J367" s="255">
        <v>26.906275676190607</v>
      </c>
      <c r="L367" s="255">
        <f t="shared" si="22"/>
        <v>0</v>
      </c>
    </row>
    <row r="368" spans="1:12" ht="12.75" customHeight="1">
      <c r="A368" s="18">
        <v>27</v>
      </c>
      <c r="B368" s="247" t="s">
        <v>223</v>
      </c>
      <c r="C368" s="176">
        <v>2430.01</v>
      </c>
      <c r="D368" s="150">
        <v>33.02262192380943</v>
      </c>
      <c r="E368" s="154">
        <f t="shared" si="21"/>
        <v>0.013589500423376623</v>
      </c>
      <c r="F368" s="148"/>
      <c r="G368" s="31" t="s">
        <v>12</v>
      </c>
      <c r="J368" s="255">
        <v>33.02262192380943</v>
      </c>
      <c r="L368" s="255">
        <f t="shared" si="22"/>
        <v>0</v>
      </c>
    </row>
    <row r="369" spans="1:12" ht="12.75" customHeight="1">
      <c r="A369" s="34"/>
      <c r="B369" s="1" t="s">
        <v>27</v>
      </c>
      <c r="C369" s="177">
        <v>83137.75</v>
      </c>
      <c r="D369" s="151">
        <v>1054.9270000000001</v>
      </c>
      <c r="E369" s="155">
        <f t="shared" si="21"/>
        <v>0.012688904859705731</v>
      </c>
      <c r="F369" s="42"/>
      <c r="G369" s="31"/>
      <c r="J369" s="255">
        <v>1054.9270000000001</v>
      </c>
      <c r="L369" s="255">
        <f t="shared" si="22"/>
        <v>0</v>
      </c>
    </row>
    <row r="370" ht="13.5" customHeight="1">
      <c r="A370" s="9" t="s">
        <v>40</v>
      </c>
    </row>
    <row r="371" spans="1:5" ht="13.5" customHeight="1">
      <c r="A371" s="9"/>
      <c r="E371" s="67" t="s">
        <v>41</v>
      </c>
    </row>
    <row r="372" spans="1:6" ht="29.25" customHeight="1">
      <c r="A372" s="49" t="s">
        <v>39</v>
      </c>
      <c r="B372" s="49" t="s">
        <v>150</v>
      </c>
      <c r="C372" s="49" t="s">
        <v>151</v>
      </c>
      <c r="D372" s="68" t="s">
        <v>42</v>
      </c>
      <c r="E372" s="49" t="s">
        <v>43</v>
      </c>
      <c r="F372" s="245"/>
    </row>
    <row r="373" spans="1:6" ht="15.75" customHeight="1">
      <c r="A373" s="69">
        <f>C407</f>
        <v>83137.75</v>
      </c>
      <c r="B373" s="70">
        <f>D335</f>
        <v>899.4</v>
      </c>
      <c r="C373" s="69">
        <f>E407</f>
        <v>72141.18</v>
      </c>
      <c r="D373" s="69">
        <f>B373+C373</f>
        <v>73040.57999999999</v>
      </c>
      <c r="E373" s="71">
        <f>D373/A373</f>
        <v>0.8785489143018663</v>
      </c>
      <c r="F373" s="56"/>
    </row>
    <row r="374" spans="1:8" ht="13.5" customHeight="1">
      <c r="A374" s="72" t="s">
        <v>152</v>
      </c>
      <c r="B374" s="73"/>
      <c r="C374" s="74"/>
      <c r="D374" s="74"/>
      <c r="E374" s="75"/>
      <c r="F374" s="76"/>
      <c r="G374" s="77"/>
      <c r="H374" s="10" t="s">
        <v>12</v>
      </c>
    </row>
    <row r="375" ht="13.5" customHeight="1"/>
    <row r="376" spans="1:8" ht="13.5" customHeight="1">
      <c r="A376" s="9" t="s">
        <v>153</v>
      </c>
      <c r="H376" s="10" t="s">
        <v>12</v>
      </c>
    </row>
    <row r="377" ht="13.5" customHeight="1">
      <c r="G377" s="67" t="s">
        <v>41</v>
      </c>
    </row>
    <row r="378" spans="1:7" ht="30" customHeight="1">
      <c r="A378" s="78" t="s">
        <v>20</v>
      </c>
      <c r="B378" s="78" t="s">
        <v>31</v>
      </c>
      <c r="C378" s="78" t="s">
        <v>39</v>
      </c>
      <c r="D378" s="79" t="s">
        <v>161</v>
      </c>
      <c r="E378" s="79" t="s">
        <v>44</v>
      </c>
      <c r="F378" s="78" t="s">
        <v>42</v>
      </c>
      <c r="G378" s="78" t="s">
        <v>43</v>
      </c>
    </row>
    <row r="379" spans="1:7" ht="14.25" customHeight="1">
      <c r="A379" s="78">
        <v>1</v>
      </c>
      <c r="B379" s="78">
        <v>2</v>
      </c>
      <c r="C379" s="78">
        <v>3</v>
      </c>
      <c r="D379" s="79">
        <v>4</v>
      </c>
      <c r="E379" s="79">
        <v>5</v>
      </c>
      <c r="F379" s="78">
        <v>6</v>
      </c>
      <c r="G379" s="30">
        <v>7</v>
      </c>
    </row>
    <row r="380" spans="1:12" ht="12.75" customHeight="1">
      <c r="A380" s="18">
        <v>1</v>
      </c>
      <c r="B380" s="247" t="s">
        <v>197</v>
      </c>
      <c r="C380" s="176">
        <v>2554.6400000000003</v>
      </c>
      <c r="D380" s="176">
        <v>27.81501655541746</v>
      </c>
      <c r="E380" s="150">
        <v>2326.91</v>
      </c>
      <c r="F380" s="166">
        <f>D380+E380</f>
        <v>2354.7250165554174</v>
      </c>
      <c r="G380" s="35">
        <f>F380/C380</f>
        <v>0.9217443618495823</v>
      </c>
      <c r="J380" s="10">
        <v>2322.41775</v>
      </c>
      <c r="L380" s="255"/>
    </row>
    <row r="381" spans="1:12" ht="12.75" customHeight="1">
      <c r="A381" s="18">
        <v>2</v>
      </c>
      <c r="B381" s="247" t="s">
        <v>198</v>
      </c>
      <c r="C381" s="176">
        <v>5035.77</v>
      </c>
      <c r="D381" s="176">
        <v>50.74296168676834</v>
      </c>
      <c r="E381" s="150">
        <v>4655.75</v>
      </c>
      <c r="F381" s="166">
        <f>D381+E381</f>
        <v>4706.4929616867685</v>
      </c>
      <c r="G381" s="35">
        <f>F381/C381</f>
        <v>0.9346123754037154</v>
      </c>
      <c r="J381" s="10">
        <v>4644.278700000001</v>
      </c>
      <c r="L381" s="255">
        <f aca="true" t="shared" si="23" ref="L381:L407">E381-J381</f>
        <v>11.471299999999246</v>
      </c>
    </row>
    <row r="382" spans="1:12" ht="12.75" customHeight="1">
      <c r="A382" s="18">
        <v>3</v>
      </c>
      <c r="B382" s="247" t="s">
        <v>199</v>
      </c>
      <c r="C382" s="176">
        <v>3145.04</v>
      </c>
      <c r="D382" s="176">
        <v>34.67769625761808</v>
      </c>
      <c r="E382" s="150">
        <v>2622.98</v>
      </c>
      <c r="F382" s="166">
        <f aca="true" t="shared" si="24" ref="F382:F407">D382+E382</f>
        <v>2657.657696257618</v>
      </c>
      <c r="G382" s="35">
        <f aca="true" t="shared" si="25" ref="G382:G407">F382/C382</f>
        <v>0.8450314451509737</v>
      </c>
      <c r="J382" s="10">
        <v>2616.8429</v>
      </c>
      <c r="L382" s="255">
        <f t="shared" si="23"/>
        <v>6.1370999999999185</v>
      </c>
    </row>
    <row r="383" spans="1:12" ht="12.75" customHeight="1">
      <c r="A383" s="18">
        <v>4</v>
      </c>
      <c r="B383" s="247" t="s">
        <v>200</v>
      </c>
      <c r="C383" s="176">
        <v>3001.17</v>
      </c>
      <c r="D383" s="176">
        <v>33.10008258379903</v>
      </c>
      <c r="E383" s="150">
        <v>2493.26</v>
      </c>
      <c r="F383" s="166">
        <f t="shared" si="24"/>
        <v>2526.3600825837993</v>
      </c>
      <c r="G383" s="35">
        <f t="shared" si="25"/>
        <v>0.8417917287537191</v>
      </c>
      <c r="J383" s="10">
        <v>2487.3433</v>
      </c>
      <c r="L383" s="255">
        <f t="shared" si="23"/>
        <v>5.916700000000219</v>
      </c>
    </row>
    <row r="384" spans="1:12" ht="12.75" customHeight="1">
      <c r="A384" s="18">
        <v>5</v>
      </c>
      <c r="B384" s="247" t="s">
        <v>201</v>
      </c>
      <c r="C384" s="176">
        <v>3684.21</v>
      </c>
      <c r="D384" s="176">
        <v>34.84517365099718</v>
      </c>
      <c r="E384" s="150">
        <v>2888.7</v>
      </c>
      <c r="F384" s="166">
        <f t="shared" si="24"/>
        <v>2923.545173650997</v>
      </c>
      <c r="G384" s="35">
        <f t="shared" si="25"/>
        <v>0.7935338033529569</v>
      </c>
      <c r="J384" s="10">
        <v>2882.4467999999997</v>
      </c>
      <c r="L384" s="255">
        <f t="shared" si="23"/>
        <v>6.253200000000106</v>
      </c>
    </row>
    <row r="385" spans="1:12" ht="12.75" customHeight="1">
      <c r="A385" s="18">
        <v>6</v>
      </c>
      <c r="B385" s="247" t="s">
        <v>202</v>
      </c>
      <c r="C385" s="176">
        <v>1112.21</v>
      </c>
      <c r="D385" s="176">
        <v>12.506259122858449</v>
      </c>
      <c r="E385" s="150">
        <v>969.1199999999999</v>
      </c>
      <c r="F385" s="166">
        <f t="shared" si="24"/>
        <v>981.6262591228583</v>
      </c>
      <c r="G385" s="35">
        <f t="shared" si="25"/>
        <v>0.8825907509578751</v>
      </c>
      <c r="J385" s="10">
        <v>958.7136</v>
      </c>
      <c r="L385" s="255">
        <f t="shared" si="23"/>
        <v>10.406399999999849</v>
      </c>
    </row>
    <row r="386" spans="1:12" ht="12.75" customHeight="1">
      <c r="A386" s="18">
        <v>7</v>
      </c>
      <c r="B386" s="247" t="s">
        <v>203</v>
      </c>
      <c r="C386" s="176">
        <v>6242.79</v>
      </c>
      <c r="D386" s="176">
        <v>68.4025667269785</v>
      </c>
      <c r="E386" s="150">
        <v>5572.68</v>
      </c>
      <c r="F386" s="166">
        <f t="shared" si="24"/>
        <v>5641.082566726979</v>
      </c>
      <c r="G386" s="35">
        <f t="shared" si="25"/>
        <v>0.9036156216574607</v>
      </c>
      <c r="J386" s="10">
        <v>5567.472949999999</v>
      </c>
      <c r="L386" s="255">
        <f t="shared" si="23"/>
        <v>5.207050000000891</v>
      </c>
    </row>
    <row r="387" spans="1:12" ht="12.75" customHeight="1">
      <c r="A387" s="18">
        <v>8</v>
      </c>
      <c r="B387" s="247" t="s">
        <v>204</v>
      </c>
      <c r="C387" s="176">
        <v>899.5999999999999</v>
      </c>
      <c r="D387" s="176">
        <v>10.083930320697077</v>
      </c>
      <c r="E387" s="150">
        <v>834.02</v>
      </c>
      <c r="F387" s="166">
        <f t="shared" si="24"/>
        <v>844.103930320697</v>
      </c>
      <c r="G387" s="35">
        <f t="shared" si="25"/>
        <v>0.9383102827041987</v>
      </c>
      <c r="J387" s="10">
        <v>830.68005</v>
      </c>
      <c r="L387" s="255">
        <f t="shared" si="23"/>
        <v>3.3399499999999307</v>
      </c>
    </row>
    <row r="388" spans="1:12" ht="12.75" customHeight="1">
      <c r="A388" s="18">
        <v>9</v>
      </c>
      <c r="B388" s="247" t="s">
        <v>205</v>
      </c>
      <c r="C388" s="176">
        <v>2578.3599999999997</v>
      </c>
      <c r="D388" s="176">
        <v>28.04164831964848</v>
      </c>
      <c r="E388" s="150">
        <v>2316.3</v>
      </c>
      <c r="F388" s="166">
        <f t="shared" si="24"/>
        <v>2344.341648319649</v>
      </c>
      <c r="G388" s="35">
        <f t="shared" si="25"/>
        <v>0.909237518546537</v>
      </c>
      <c r="J388" s="10">
        <v>2312.27835</v>
      </c>
      <c r="L388" s="255">
        <f t="shared" si="23"/>
        <v>4.021650000000136</v>
      </c>
    </row>
    <row r="389" spans="1:12" ht="12.75" customHeight="1">
      <c r="A389" s="18">
        <v>10</v>
      </c>
      <c r="B389" s="247" t="s">
        <v>206</v>
      </c>
      <c r="C389" s="176">
        <v>3022.6800000000003</v>
      </c>
      <c r="D389" s="176">
        <v>32.89823006774843</v>
      </c>
      <c r="E389" s="150">
        <v>2759.9300000000003</v>
      </c>
      <c r="F389" s="166">
        <f t="shared" si="24"/>
        <v>2792.828230067749</v>
      </c>
      <c r="G389" s="35">
        <f t="shared" si="25"/>
        <v>0.9239576237205885</v>
      </c>
      <c r="J389" s="10">
        <v>2755.2538999999997</v>
      </c>
      <c r="L389" s="255">
        <f t="shared" si="23"/>
        <v>4.676100000000588</v>
      </c>
    </row>
    <row r="390" spans="1:12" ht="12.75" customHeight="1">
      <c r="A390" s="18">
        <v>11</v>
      </c>
      <c r="B390" s="247" t="s">
        <v>207</v>
      </c>
      <c r="C390" s="176">
        <v>2237.84</v>
      </c>
      <c r="D390" s="176">
        <v>24.610145900624</v>
      </c>
      <c r="E390" s="150">
        <v>1943.6399999999999</v>
      </c>
      <c r="F390" s="166">
        <f t="shared" si="24"/>
        <v>1968.250145900624</v>
      </c>
      <c r="G390" s="35">
        <f t="shared" si="25"/>
        <v>0.879531220239438</v>
      </c>
      <c r="J390" s="10">
        <v>1939.25775</v>
      </c>
      <c r="L390" s="255">
        <f t="shared" si="23"/>
        <v>4.382249999999885</v>
      </c>
    </row>
    <row r="391" spans="1:12" ht="12.75" customHeight="1">
      <c r="A391" s="18">
        <v>12</v>
      </c>
      <c r="B391" s="247" t="s">
        <v>208</v>
      </c>
      <c r="C391" s="176">
        <v>4591.73</v>
      </c>
      <c r="D391" s="176">
        <v>50.22854603978489</v>
      </c>
      <c r="E391" s="150">
        <v>4055.2799999999997</v>
      </c>
      <c r="F391" s="166">
        <f t="shared" si="24"/>
        <v>4105.508546039785</v>
      </c>
      <c r="G391" s="35">
        <f t="shared" si="25"/>
        <v>0.8941093108784239</v>
      </c>
      <c r="J391" s="10">
        <v>4047.0425</v>
      </c>
      <c r="L391" s="255">
        <f t="shared" si="23"/>
        <v>8.237499999999727</v>
      </c>
    </row>
    <row r="392" spans="1:12" ht="12.75" customHeight="1">
      <c r="A392" s="18">
        <v>13</v>
      </c>
      <c r="B392" s="247" t="s">
        <v>209</v>
      </c>
      <c r="C392" s="176">
        <v>3161.57</v>
      </c>
      <c r="D392" s="176">
        <v>34.79806649725913</v>
      </c>
      <c r="E392" s="150">
        <v>2800.24</v>
      </c>
      <c r="F392" s="166">
        <f t="shared" si="24"/>
        <v>2835.038066497259</v>
      </c>
      <c r="G392" s="35">
        <f t="shared" si="25"/>
        <v>0.8967184235988003</v>
      </c>
      <c r="J392" s="10">
        <v>2792.9998</v>
      </c>
      <c r="L392" s="255">
        <f t="shared" si="23"/>
        <v>7.2401999999997315</v>
      </c>
    </row>
    <row r="393" spans="1:12" ht="12.75" customHeight="1">
      <c r="A393" s="18">
        <v>14</v>
      </c>
      <c r="B393" s="247" t="s">
        <v>210</v>
      </c>
      <c r="C393" s="176">
        <v>2738.74</v>
      </c>
      <c r="D393" s="176">
        <v>29.89358948340125</v>
      </c>
      <c r="E393" s="150">
        <v>2390.08</v>
      </c>
      <c r="F393" s="166">
        <f t="shared" si="24"/>
        <v>2419.973589483401</v>
      </c>
      <c r="G393" s="35">
        <f t="shared" si="25"/>
        <v>0.8836083708140975</v>
      </c>
      <c r="J393" s="10">
        <v>2385.46385</v>
      </c>
      <c r="L393" s="255">
        <f t="shared" si="23"/>
        <v>4.616149999999834</v>
      </c>
    </row>
    <row r="394" spans="1:12" ht="12.75" customHeight="1">
      <c r="A394" s="18">
        <v>15</v>
      </c>
      <c r="B394" s="247" t="s">
        <v>211</v>
      </c>
      <c r="C394" s="176">
        <v>3372.66</v>
      </c>
      <c r="D394" s="176">
        <v>36.979169462597454</v>
      </c>
      <c r="E394" s="150">
        <v>2906.06</v>
      </c>
      <c r="F394" s="166">
        <f t="shared" si="24"/>
        <v>2943.0391694625973</v>
      </c>
      <c r="G394" s="35">
        <f t="shared" si="25"/>
        <v>0.8726166199565321</v>
      </c>
      <c r="J394" s="10">
        <v>2900.05235</v>
      </c>
      <c r="L394" s="255">
        <f t="shared" si="23"/>
        <v>6.007650000000012</v>
      </c>
    </row>
    <row r="395" spans="1:12" ht="12.75" customHeight="1">
      <c r="A395" s="18">
        <v>16</v>
      </c>
      <c r="B395" s="247" t="s">
        <v>212</v>
      </c>
      <c r="C395" s="176">
        <v>2597.3199999999997</v>
      </c>
      <c r="D395" s="176">
        <v>28.468967008996685</v>
      </c>
      <c r="E395" s="150">
        <v>2078.23</v>
      </c>
      <c r="F395" s="166">
        <f t="shared" si="24"/>
        <v>2106.6989670089965</v>
      </c>
      <c r="G395" s="35">
        <f t="shared" si="25"/>
        <v>0.8111048954341386</v>
      </c>
      <c r="J395" s="10">
        <v>2074.93225</v>
      </c>
      <c r="L395" s="255">
        <f t="shared" si="23"/>
        <v>3.2977500000001783</v>
      </c>
    </row>
    <row r="396" spans="1:12" ht="12.75" customHeight="1">
      <c r="A396" s="18">
        <v>17</v>
      </c>
      <c r="B396" s="247" t="s">
        <v>213</v>
      </c>
      <c r="C396" s="176">
        <v>3609.34</v>
      </c>
      <c r="D396" s="176">
        <v>39.57672278461236</v>
      </c>
      <c r="E396" s="150">
        <v>2871.21</v>
      </c>
      <c r="F396" s="166">
        <f t="shared" si="24"/>
        <v>2910.7867227846123</v>
      </c>
      <c r="G396" s="35">
        <f t="shared" si="25"/>
        <v>0.8064595529333929</v>
      </c>
      <c r="J396" s="10">
        <v>2866.4271</v>
      </c>
      <c r="L396" s="255">
        <f t="shared" si="23"/>
        <v>4.782900000000154</v>
      </c>
    </row>
    <row r="397" spans="1:12" ht="12.75" customHeight="1">
      <c r="A397" s="18">
        <v>18</v>
      </c>
      <c r="B397" s="247" t="s">
        <v>214</v>
      </c>
      <c r="C397" s="176">
        <v>1854.5</v>
      </c>
      <c r="D397" s="176">
        <v>20.316466957568615</v>
      </c>
      <c r="E397" s="150">
        <v>1551.72</v>
      </c>
      <c r="F397" s="166">
        <f t="shared" si="24"/>
        <v>1572.0364669575686</v>
      </c>
      <c r="G397" s="35">
        <f t="shared" si="25"/>
        <v>0.8476874990334692</v>
      </c>
      <c r="J397" s="10">
        <v>1548.6932000000002</v>
      </c>
      <c r="L397" s="255">
        <f t="shared" si="23"/>
        <v>3.0267999999998665</v>
      </c>
    </row>
    <row r="398" spans="1:12" ht="12.75" customHeight="1">
      <c r="A398" s="18">
        <v>19</v>
      </c>
      <c r="B398" s="247" t="s">
        <v>215</v>
      </c>
      <c r="C398" s="176">
        <v>3780.9700000000003</v>
      </c>
      <c r="D398" s="176">
        <v>41.361056983832896</v>
      </c>
      <c r="E398" s="150">
        <v>3218.3900000000003</v>
      </c>
      <c r="F398" s="166">
        <f t="shared" si="24"/>
        <v>3259.751056983833</v>
      </c>
      <c r="G398" s="35">
        <f t="shared" si="25"/>
        <v>0.8621467657727602</v>
      </c>
      <c r="J398" s="10">
        <v>3212.65075</v>
      </c>
      <c r="L398" s="255">
        <f t="shared" si="23"/>
        <v>5.739250000000538</v>
      </c>
    </row>
    <row r="399" spans="1:12" ht="12.75" customHeight="1">
      <c r="A399" s="18">
        <v>20</v>
      </c>
      <c r="B399" s="247" t="s">
        <v>216</v>
      </c>
      <c r="C399" s="176">
        <v>2947.7299999999996</v>
      </c>
      <c r="D399" s="176">
        <v>29.832349083927294</v>
      </c>
      <c r="E399" s="150">
        <v>2396.0299999999997</v>
      </c>
      <c r="F399" s="166">
        <f t="shared" si="24"/>
        <v>2425.8623490839273</v>
      </c>
      <c r="G399" s="35">
        <f t="shared" si="25"/>
        <v>0.8229594803743653</v>
      </c>
      <c r="J399" s="10">
        <v>2389.7918</v>
      </c>
      <c r="L399" s="255">
        <f t="shared" si="23"/>
        <v>6.238199999999779</v>
      </c>
    </row>
    <row r="400" spans="1:12" ht="12.75" customHeight="1">
      <c r="A400" s="18">
        <v>21</v>
      </c>
      <c r="B400" s="247" t="s">
        <v>217</v>
      </c>
      <c r="C400" s="176">
        <v>643.93</v>
      </c>
      <c r="D400" s="176">
        <v>7.191419741138411</v>
      </c>
      <c r="E400" s="150">
        <v>538.74</v>
      </c>
      <c r="F400" s="166">
        <f t="shared" si="24"/>
        <v>545.9314197411384</v>
      </c>
      <c r="G400" s="35">
        <f t="shared" si="25"/>
        <v>0.8478117493223463</v>
      </c>
      <c r="J400" s="10">
        <v>537.03525</v>
      </c>
      <c r="L400" s="255">
        <f t="shared" si="23"/>
        <v>1.70474999999999</v>
      </c>
    </row>
    <row r="401" spans="1:12" ht="12.75" customHeight="1">
      <c r="A401" s="18">
        <v>22</v>
      </c>
      <c r="B401" s="247" t="s">
        <v>218</v>
      </c>
      <c r="C401" s="176">
        <v>4261.610000000001</v>
      </c>
      <c r="D401" s="176">
        <v>46.61122603170866</v>
      </c>
      <c r="E401" s="150">
        <v>3632.4700000000003</v>
      </c>
      <c r="F401" s="166">
        <f t="shared" si="24"/>
        <v>3679.081226031709</v>
      </c>
      <c r="G401" s="35">
        <f t="shared" si="25"/>
        <v>0.8633078170061804</v>
      </c>
      <c r="J401" s="10">
        <v>3625.9233</v>
      </c>
      <c r="L401" s="255">
        <f t="shared" si="23"/>
        <v>6.546700000000328</v>
      </c>
    </row>
    <row r="402" spans="1:12" ht="12.75" customHeight="1">
      <c r="A402" s="18">
        <v>23</v>
      </c>
      <c r="B402" s="247" t="s">
        <v>219</v>
      </c>
      <c r="C402" s="176">
        <v>4762.57</v>
      </c>
      <c r="D402" s="176">
        <v>52.034598431485804</v>
      </c>
      <c r="E402" s="150">
        <v>4209.07</v>
      </c>
      <c r="F402" s="166">
        <f t="shared" si="24"/>
        <v>4261.104598431485</v>
      </c>
      <c r="G402" s="35">
        <f t="shared" si="25"/>
        <v>0.8947069751061896</v>
      </c>
      <c r="J402" s="10">
        <v>4202.15825</v>
      </c>
      <c r="L402" s="255">
        <f t="shared" si="23"/>
        <v>6.9117499999993015</v>
      </c>
    </row>
    <row r="403" spans="1:12" ht="12.75" customHeight="1">
      <c r="A403" s="18">
        <v>24</v>
      </c>
      <c r="B403" s="247" t="s">
        <v>220</v>
      </c>
      <c r="C403" s="176">
        <v>5464.110000000001</v>
      </c>
      <c r="D403" s="176">
        <v>59.789036325930326</v>
      </c>
      <c r="E403" s="150">
        <v>4836.110000000001</v>
      </c>
      <c r="F403" s="166">
        <f t="shared" si="24"/>
        <v>4895.899036325931</v>
      </c>
      <c r="G403" s="35">
        <f t="shared" si="25"/>
        <v>0.8960103358691407</v>
      </c>
      <c r="J403" s="10">
        <v>4826.5912499999995</v>
      </c>
      <c r="L403" s="255">
        <f t="shared" si="23"/>
        <v>9.518750000001091</v>
      </c>
    </row>
    <row r="404" spans="1:12" ht="12.75" customHeight="1">
      <c r="A404" s="18">
        <v>25</v>
      </c>
      <c r="B404" s="247" t="s">
        <v>221</v>
      </c>
      <c r="C404" s="176">
        <v>881.52</v>
      </c>
      <c r="D404" s="176">
        <v>9.924624986959225</v>
      </c>
      <c r="E404" s="150">
        <v>797.4</v>
      </c>
      <c r="F404" s="166">
        <f t="shared" si="24"/>
        <v>807.3246249869592</v>
      </c>
      <c r="G404" s="35">
        <f t="shared" si="25"/>
        <v>0.9158324541552764</v>
      </c>
      <c r="J404" s="10">
        <v>796.47675</v>
      </c>
      <c r="L404" s="255">
        <f t="shared" si="23"/>
        <v>0.9232499999999391</v>
      </c>
    </row>
    <row r="405" spans="1:12" ht="12.75" customHeight="1">
      <c r="A405" s="18">
        <v>26</v>
      </c>
      <c r="B405" s="247" t="s">
        <v>222</v>
      </c>
      <c r="C405" s="176">
        <v>2525.13</v>
      </c>
      <c r="D405" s="176">
        <v>27.903815617630478</v>
      </c>
      <c r="E405" s="150">
        <v>2291.9700000000003</v>
      </c>
      <c r="F405" s="166">
        <f t="shared" si="24"/>
        <v>2319.873815617631</v>
      </c>
      <c r="G405" s="35">
        <f t="shared" si="25"/>
        <v>0.9187146070173143</v>
      </c>
      <c r="J405" s="10">
        <v>2283.1938</v>
      </c>
      <c r="L405" s="255">
        <f t="shared" si="23"/>
        <v>8.776200000000244</v>
      </c>
    </row>
    <row r="406" spans="1:12" ht="12.75" customHeight="1">
      <c r="A406" s="18">
        <v>27</v>
      </c>
      <c r="B406" s="247" t="s">
        <v>223</v>
      </c>
      <c r="C406" s="176">
        <v>2430.01</v>
      </c>
      <c r="D406" s="176">
        <v>26.766633370011434</v>
      </c>
      <c r="E406" s="150">
        <v>2184.89</v>
      </c>
      <c r="F406" s="166">
        <f t="shared" si="24"/>
        <v>2211.656633370011</v>
      </c>
      <c r="G406" s="35">
        <f t="shared" si="25"/>
        <v>0.9101430172591928</v>
      </c>
      <c r="J406" s="10">
        <v>2179.7695999999996</v>
      </c>
      <c r="L406" s="255">
        <f t="shared" si="23"/>
        <v>5.120400000000245</v>
      </c>
    </row>
    <row r="407" spans="1:12" ht="12.75" customHeight="1">
      <c r="A407" s="34"/>
      <c r="B407" s="1" t="s">
        <v>27</v>
      </c>
      <c r="C407" s="177">
        <v>83137.75</v>
      </c>
      <c r="D407" s="177">
        <v>899.4</v>
      </c>
      <c r="E407" s="151">
        <v>72141.18</v>
      </c>
      <c r="F407" s="175">
        <f t="shared" si="24"/>
        <v>73040.57999999999</v>
      </c>
      <c r="G407" s="39">
        <f t="shared" si="25"/>
        <v>0.8785489143018663</v>
      </c>
      <c r="J407" s="10">
        <v>71986.18784999999</v>
      </c>
      <c r="L407" s="255">
        <f t="shared" si="23"/>
        <v>154.9921500000055</v>
      </c>
    </row>
    <row r="408" ht="5.25" customHeight="1">
      <c r="A408" s="80"/>
    </row>
    <row r="409" spans="1:8" ht="14.25">
      <c r="A409" s="9" t="s">
        <v>45</v>
      </c>
      <c r="H409" s="31"/>
    </row>
    <row r="410" spans="1:7" ht="6.75" customHeight="1">
      <c r="A410" s="9"/>
      <c r="G410" s="10" t="s">
        <v>12</v>
      </c>
    </row>
    <row r="411" spans="1:5" ht="14.25">
      <c r="A411" s="30" t="s">
        <v>39</v>
      </c>
      <c r="B411" s="30" t="s">
        <v>46</v>
      </c>
      <c r="C411" s="30" t="s">
        <v>47</v>
      </c>
      <c r="D411" s="30" t="s">
        <v>48</v>
      </c>
      <c r="E411" s="30" t="s">
        <v>49</v>
      </c>
    </row>
    <row r="412" spans="1:8" ht="18.75" customHeight="1">
      <c r="A412" s="53">
        <f>C407</f>
        <v>83137.75</v>
      </c>
      <c r="B412" s="53">
        <f>F407</f>
        <v>73040.57999999999</v>
      </c>
      <c r="C412" s="39">
        <f>B412/A412</f>
        <v>0.8785489143018663</v>
      </c>
      <c r="D412" s="53">
        <f>D445</f>
        <v>71986.18784999999</v>
      </c>
      <c r="E412" s="39">
        <f>D412/A412</f>
        <v>0.8658664427411132</v>
      </c>
      <c r="H412" s="10" t="s">
        <v>12</v>
      </c>
    </row>
    <row r="413" spans="1:7" ht="7.5" customHeight="1">
      <c r="A413" s="9"/>
      <c r="G413" s="10" t="s">
        <v>12</v>
      </c>
    </row>
    <row r="414" ht="14.25">
      <c r="A414" s="9" t="s">
        <v>162</v>
      </c>
    </row>
    <row r="415" ht="6.75" customHeight="1">
      <c r="A415" s="9"/>
    </row>
    <row r="416" spans="1:5" ht="14.25">
      <c r="A416" s="49" t="s">
        <v>20</v>
      </c>
      <c r="B416" s="49" t="s">
        <v>31</v>
      </c>
      <c r="C416" s="78" t="s">
        <v>39</v>
      </c>
      <c r="D416" s="49" t="s">
        <v>48</v>
      </c>
      <c r="E416" s="17" t="s">
        <v>49</v>
      </c>
    </row>
    <row r="417" spans="1:5" ht="14.25">
      <c r="A417" s="81">
        <v>1</v>
      </c>
      <c r="B417" s="81">
        <v>2</v>
      </c>
      <c r="C417" s="82">
        <v>3</v>
      </c>
      <c r="D417" s="81">
        <v>4</v>
      </c>
      <c r="E417" s="83">
        <v>5</v>
      </c>
    </row>
    <row r="418" spans="1:12" ht="12.75" customHeight="1">
      <c r="A418" s="18">
        <v>1</v>
      </c>
      <c r="B418" s="247" t="s">
        <v>197</v>
      </c>
      <c r="C418" s="176">
        <v>2554.6400000000003</v>
      </c>
      <c r="D418" s="150">
        <v>2322.41775</v>
      </c>
      <c r="E418" s="153">
        <f aca="true" t="shared" si="26" ref="E418:E445">D418/C418</f>
        <v>0.90909785723233</v>
      </c>
      <c r="F418" s="148"/>
      <c r="G418" s="31"/>
      <c r="J418" s="10">
        <v>2322.41775</v>
      </c>
      <c r="L418" s="255">
        <f>D418-J418</f>
        <v>0</v>
      </c>
    </row>
    <row r="419" spans="1:12" ht="12.75" customHeight="1">
      <c r="A419" s="18">
        <v>2</v>
      </c>
      <c r="B419" s="247" t="s">
        <v>198</v>
      </c>
      <c r="C419" s="176">
        <v>5035.77</v>
      </c>
      <c r="D419" s="150">
        <v>4644.278700000001</v>
      </c>
      <c r="E419" s="153">
        <f t="shared" si="26"/>
        <v>0.9222579069337957</v>
      </c>
      <c r="F419" s="148"/>
      <c r="G419" s="31" t="s">
        <v>12</v>
      </c>
      <c r="J419" s="10">
        <v>4644.278700000001</v>
      </c>
      <c r="L419" s="255">
        <f aca="true" t="shared" si="27" ref="L419:L445">D419-J419</f>
        <v>0</v>
      </c>
    </row>
    <row r="420" spans="1:12" ht="12.75" customHeight="1">
      <c r="A420" s="18">
        <v>3</v>
      </c>
      <c r="B420" s="247" t="s">
        <v>199</v>
      </c>
      <c r="C420" s="176">
        <v>3145.04</v>
      </c>
      <c r="D420" s="150">
        <v>2616.8429</v>
      </c>
      <c r="E420" s="153">
        <f t="shared" si="26"/>
        <v>0.8320539325413986</v>
      </c>
      <c r="F420" s="148"/>
      <c r="G420" s="31"/>
      <c r="J420" s="10">
        <v>2616.8429</v>
      </c>
      <c r="L420" s="255">
        <f t="shared" si="27"/>
        <v>0</v>
      </c>
    </row>
    <row r="421" spans="1:12" ht="12.75" customHeight="1">
      <c r="A421" s="18">
        <v>4</v>
      </c>
      <c r="B421" s="247" t="s">
        <v>200</v>
      </c>
      <c r="C421" s="176">
        <v>3001.17</v>
      </c>
      <c r="D421" s="150">
        <v>2487.3433</v>
      </c>
      <c r="E421" s="153">
        <f t="shared" si="26"/>
        <v>0.8287912047634756</v>
      </c>
      <c r="F421" s="148"/>
      <c r="G421" s="31"/>
      <c r="J421" s="10">
        <v>2487.3433</v>
      </c>
      <c r="L421" s="255">
        <f t="shared" si="27"/>
        <v>0</v>
      </c>
    </row>
    <row r="422" spans="1:12" ht="12.75" customHeight="1">
      <c r="A422" s="18">
        <v>5</v>
      </c>
      <c r="B422" s="247" t="s">
        <v>201</v>
      </c>
      <c r="C422" s="176">
        <v>3684.21</v>
      </c>
      <c r="D422" s="150">
        <v>2882.4467999999997</v>
      </c>
      <c r="E422" s="153">
        <f t="shared" si="26"/>
        <v>0.7823785289112183</v>
      </c>
      <c r="F422" s="148"/>
      <c r="G422" s="31"/>
      <c r="J422" s="10">
        <v>2882.4467999999997</v>
      </c>
      <c r="L422" s="255">
        <f t="shared" si="27"/>
        <v>0</v>
      </c>
    </row>
    <row r="423" spans="1:12" ht="12.75" customHeight="1">
      <c r="A423" s="18">
        <v>6</v>
      </c>
      <c r="B423" s="247" t="s">
        <v>202</v>
      </c>
      <c r="C423" s="176">
        <v>1112.21</v>
      </c>
      <c r="D423" s="150">
        <v>958.7136</v>
      </c>
      <c r="E423" s="153">
        <f t="shared" si="26"/>
        <v>0.8619897321548988</v>
      </c>
      <c r="F423" s="148"/>
      <c r="G423" s="31"/>
      <c r="J423" s="10">
        <v>958.7136</v>
      </c>
      <c r="L423" s="255">
        <f t="shared" si="27"/>
        <v>0</v>
      </c>
    </row>
    <row r="424" spans="1:12" ht="12.75" customHeight="1">
      <c r="A424" s="18">
        <v>7</v>
      </c>
      <c r="B424" s="247" t="s">
        <v>203</v>
      </c>
      <c r="C424" s="176">
        <v>6242.79</v>
      </c>
      <c r="D424" s="150">
        <v>5567.472949999999</v>
      </c>
      <c r="E424" s="153">
        <f t="shared" si="26"/>
        <v>0.8918244807209597</v>
      </c>
      <c r="F424" s="148"/>
      <c r="G424" s="31"/>
      <c r="J424" s="10">
        <v>5567.472949999999</v>
      </c>
      <c r="L424" s="255">
        <f t="shared" si="27"/>
        <v>0</v>
      </c>
    </row>
    <row r="425" spans="1:12" ht="12.75" customHeight="1">
      <c r="A425" s="18">
        <v>8</v>
      </c>
      <c r="B425" s="247" t="s">
        <v>204</v>
      </c>
      <c r="C425" s="176">
        <v>899.5999999999999</v>
      </c>
      <c r="D425" s="150">
        <v>830.68005</v>
      </c>
      <c r="E425" s="153">
        <f t="shared" si="26"/>
        <v>0.9233882281013785</v>
      </c>
      <c r="F425" s="148"/>
      <c r="G425" s="31"/>
      <c r="J425" s="10">
        <v>830.68005</v>
      </c>
      <c r="L425" s="255">
        <f t="shared" si="27"/>
        <v>0</v>
      </c>
    </row>
    <row r="426" spans="1:12" ht="12.75" customHeight="1">
      <c r="A426" s="18">
        <v>9</v>
      </c>
      <c r="B426" s="247" t="s">
        <v>205</v>
      </c>
      <c r="C426" s="176">
        <v>2578.3599999999997</v>
      </c>
      <c r="D426" s="150">
        <v>2312.27835</v>
      </c>
      <c r="E426" s="153">
        <f t="shared" si="26"/>
        <v>0.8968019787772074</v>
      </c>
      <c r="F426" s="148"/>
      <c r="G426" s="31"/>
      <c r="J426" s="10">
        <v>2312.27835</v>
      </c>
      <c r="L426" s="255">
        <f t="shared" si="27"/>
        <v>0</v>
      </c>
    </row>
    <row r="427" spans="1:12" ht="12.75" customHeight="1">
      <c r="A427" s="18">
        <v>10</v>
      </c>
      <c r="B427" s="247" t="s">
        <v>206</v>
      </c>
      <c r="C427" s="176">
        <v>3022.6800000000003</v>
      </c>
      <c r="D427" s="150">
        <v>2755.2538999999997</v>
      </c>
      <c r="E427" s="153">
        <f t="shared" si="26"/>
        <v>0.9115268238781477</v>
      </c>
      <c r="F427" s="148"/>
      <c r="G427" s="31"/>
      <c r="J427" s="10">
        <v>2755.2538999999997</v>
      </c>
      <c r="L427" s="255">
        <f t="shared" si="27"/>
        <v>0</v>
      </c>
    </row>
    <row r="428" spans="1:12" ht="12.75" customHeight="1">
      <c r="A428" s="18">
        <v>11</v>
      </c>
      <c r="B428" s="247" t="s">
        <v>207</v>
      </c>
      <c r="C428" s="176">
        <v>2237.84</v>
      </c>
      <c r="D428" s="150">
        <v>1939.25775</v>
      </c>
      <c r="E428" s="153">
        <f t="shared" si="26"/>
        <v>0.8665756935258999</v>
      </c>
      <c r="F428" s="148"/>
      <c r="G428" s="31"/>
      <c r="J428" s="10">
        <v>1939.25775</v>
      </c>
      <c r="L428" s="255">
        <f t="shared" si="27"/>
        <v>0</v>
      </c>
    </row>
    <row r="429" spans="1:12" ht="12.75" customHeight="1">
      <c r="A429" s="18">
        <v>12</v>
      </c>
      <c r="B429" s="247" t="s">
        <v>208</v>
      </c>
      <c r="C429" s="176">
        <v>4591.73</v>
      </c>
      <c r="D429" s="150">
        <v>4047.0425</v>
      </c>
      <c r="E429" s="153">
        <f t="shared" si="26"/>
        <v>0.8813764093272035</v>
      </c>
      <c r="F429" s="148"/>
      <c r="G429" s="31"/>
      <c r="J429" s="10">
        <v>4047.0425</v>
      </c>
      <c r="L429" s="255">
        <f t="shared" si="27"/>
        <v>0</v>
      </c>
    </row>
    <row r="430" spans="1:12" ht="12.75" customHeight="1">
      <c r="A430" s="18">
        <v>13</v>
      </c>
      <c r="B430" s="247" t="s">
        <v>209</v>
      </c>
      <c r="C430" s="176">
        <v>3161.57</v>
      </c>
      <c r="D430" s="150">
        <v>2792.9998</v>
      </c>
      <c r="E430" s="153">
        <f t="shared" si="26"/>
        <v>0.8834217809506036</v>
      </c>
      <c r="F430" s="148"/>
      <c r="G430" s="31"/>
      <c r="J430" s="10">
        <v>2792.9998</v>
      </c>
      <c r="L430" s="255">
        <f t="shared" si="27"/>
        <v>0</v>
      </c>
    </row>
    <row r="431" spans="1:12" ht="12.75" customHeight="1">
      <c r="A431" s="18">
        <v>14</v>
      </c>
      <c r="B431" s="247" t="s">
        <v>210</v>
      </c>
      <c r="C431" s="176">
        <v>2738.74</v>
      </c>
      <c r="D431" s="150">
        <v>2385.46385</v>
      </c>
      <c r="E431" s="153">
        <f t="shared" si="26"/>
        <v>0.8710077809503641</v>
      </c>
      <c r="F431" s="148"/>
      <c r="G431" s="31"/>
      <c r="J431" s="10">
        <v>2385.46385</v>
      </c>
      <c r="L431" s="255">
        <f t="shared" si="27"/>
        <v>0</v>
      </c>
    </row>
    <row r="432" spans="1:12" ht="12.75" customHeight="1">
      <c r="A432" s="18">
        <v>15</v>
      </c>
      <c r="B432" s="247" t="s">
        <v>211</v>
      </c>
      <c r="C432" s="176">
        <v>3372.66</v>
      </c>
      <c r="D432" s="150">
        <v>2900.05235</v>
      </c>
      <c r="E432" s="153">
        <f t="shared" si="26"/>
        <v>0.8598709475606792</v>
      </c>
      <c r="F432" s="148"/>
      <c r="G432" s="31"/>
      <c r="J432" s="10">
        <v>2900.05235</v>
      </c>
      <c r="L432" s="255">
        <f t="shared" si="27"/>
        <v>0</v>
      </c>
    </row>
    <row r="433" spans="1:12" ht="12.75" customHeight="1">
      <c r="A433" s="18">
        <v>16</v>
      </c>
      <c r="B433" s="247" t="s">
        <v>212</v>
      </c>
      <c r="C433" s="176">
        <v>2597.3199999999997</v>
      </c>
      <c r="D433" s="150">
        <v>2074.93225</v>
      </c>
      <c r="E433" s="153">
        <f t="shared" si="26"/>
        <v>0.7988743204533905</v>
      </c>
      <c r="F433" s="148"/>
      <c r="G433" s="31"/>
      <c r="J433" s="10">
        <v>2074.93225</v>
      </c>
      <c r="L433" s="255">
        <f t="shared" si="27"/>
        <v>0</v>
      </c>
    </row>
    <row r="434" spans="1:12" ht="12.75" customHeight="1">
      <c r="A434" s="18">
        <v>17</v>
      </c>
      <c r="B434" s="247" t="s">
        <v>213</v>
      </c>
      <c r="C434" s="176">
        <v>3609.34</v>
      </c>
      <c r="D434" s="150">
        <v>2866.4271</v>
      </c>
      <c r="E434" s="153">
        <f t="shared" si="26"/>
        <v>0.7941693218150686</v>
      </c>
      <c r="F434" s="148"/>
      <c r="G434" s="31"/>
      <c r="J434" s="10">
        <v>2866.4271</v>
      </c>
      <c r="L434" s="255">
        <f t="shared" si="27"/>
        <v>0</v>
      </c>
    </row>
    <row r="435" spans="1:12" ht="12.75" customHeight="1">
      <c r="A435" s="18">
        <v>18</v>
      </c>
      <c r="B435" s="247" t="s">
        <v>214</v>
      </c>
      <c r="C435" s="176">
        <v>1854.5</v>
      </c>
      <c r="D435" s="150">
        <v>1548.6932000000002</v>
      </c>
      <c r="E435" s="153">
        <f t="shared" si="26"/>
        <v>0.8351001348072258</v>
      </c>
      <c r="F435" s="148"/>
      <c r="G435" s="31"/>
      <c r="J435" s="10">
        <v>1548.6932000000002</v>
      </c>
      <c r="L435" s="255">
        <f t="shared" si="27"/>
        <v>0</v>
      </c>
    </row>
    <row r="436" spans="1:12" ht="12.75" customHeight="1">
      <c r="A436" s="18">
        <v>19</v>
      </c>
      <c r="B436" s="247" t="s">
        <v>215</v>
      </c>
      <c r="C436" s="176">
        <v>3780.9700000000003</v>
      </c>
      <c r="D436" s="150">
        <v>3212.65075</v>
      </c>
      <c r="E436" s="153">
        <f t="shared" si="26"/>
        <v>0.8496895637891863</v>
      </c>
      <c r="F436" s="148"/>
      <c r="G436" s="31"/>
      <c r="J436" s="10">
        <v>3212.65075</v>
      </c>
      <c r="L436" s="255">
        <f t="shared" si="27"/>
        <v>0</v>
      </c>
    </row>
    <row r="437" spans="1:12" ht="12.75" customHeight="1">
      <c r="A437" s="18">
        <v>20</v>
      </c>
      <c r="B437" s="247" t="s">
        <v>216</v>
      </c>
      <c r="C437" s="176">
        <v>2947.7299999999996</v>
      </c>
      <c r="D437" s="150">
        <v>2389.7918</v>
      </c>
      <c r="E437" s="153">
        <f t="shared" si="26"/>
        <v>0.8107227595471771</v>
      </c>
      <c r="F437" s="148"/>
      <c r="G437" s="31"/>
      <c r="J437" s="10">
        <v>2389.7918</v>
      </c>
      <c r="L437" s="255">
        <f t="shared" si="27"/>
        <v>0</v>
      </c>
    </row>
    <row r="438" spans="1:12" ht="12.75" customHeight="1">
      <c r="A438" s="18">
        <v>21</v>
      </c>
      <c r="B438" s="247" t="s">
        <v>217</v>
      </c>
      <c r="C438" s="176">
        <v>643.93</v>
      </c>
      <c r="D438" s="150">
        <v>537.03525</v>
      </c>
      <c r="E438" s="153">
        <f t="shared" si="26"/>
        <v>0.8339963194757195</v>
      </c>
      <c r="F438" s="148"/>
      <c r="G438" s="31"/>
      <c r="H438" s="10" t="s">
        <v>12</v>
      </c>
      <c r="J438" s="10">
        <v>537.03525</v>
      </c>
      <c r="L438" s="255">
        <f t="shared" si="27"/>
        <v>0</v>
      </c>
    </row>
    <row r="439" spans="1:12" ht="12.75" customHeight="1">
      <c r="A439" s="18">
        <v>22</v>
      </c>
      <c r="B439" s="247" t="s">
        <v>218</v>
      </c>
      <c r="C439" s="176">
        <v>4261.610000000001</v>
      </c>
      <c r="D439" s="150">
        <v>3625.9233</v>
      </c>
      <c r="E439" s="153">
        <f t="shared" si="26"/>
        <v>0.8508341448419727</v>
      </c>
      <c r="F439" s="148"/>
      <c r="G439" s="31" t="s">
        <v>12</v>
      </c>
      <c r="J439" s="10">
        <v>3625.9233</v>
      </c>
      <c r="L439" s="255">
        <f t="shared" si="27"/>
        <v>0</v>
      </c>
    </row>
    <row r="440" spans="1:12" ht="12.75" customHeight="1">
      <c r="A440" s="18">
        <v>23</v>
      </c>
      <c r="B440" s="247" t="s">
        <v>219</v>
      </c>
      <c r="C440" s="176">
        <v>4762.57</v>
      </c>
      <c r="D440" s="150">
        <v>4202.15825</v>
      </c>
      <c r="E440" s="153">
        <f t="shared" si="26"/>
        <v>0.882329971003051</v>
      </c>
      <c r="F440" s="148"/>
      <c r="G440" s="31"/>
      <c r="J440" s="10">
        <v>4202.15825</v>
      </c>
      <c r="L440" s="255">
        <f t="shared" si="27"/>
        <v>0</v>
      </c>
    </row>
    <row r="441" spans="1:12" ht="12.75" customHeight="1">
      <c r="A441" s="18">
        <v>24</v>
      </c>
      <c r="B441" s="247" t="s">
        <v>220</v>
      </c>
      <c r="C441" s="176">
        <v>5464.110000000001</v>
      </c>
      <c r="D441" s="150">
        <v>4826.5912499999995</v>
      </c>
      <c r="E441" s="153">
        <f t="shared" si="26"/>
        <v>0.8833261500958068</v>
      </c>
      <c r="F441" s="148"/>
      <c r="G441" s="31" t="s">
        <v>12</v>
      </c>
      <c r="J441" s="10">
        <v>4826.5912499999995</v>
      </c>
      <c r="L441" s="255">
        <f t="shared" si="27"/>
        <v>0</v>
      </c>
    </row>
    <row r="442" spans="1:12" ht="12.75" customHeight="1">
      <c r="A442" s="18">
        <v>25</v>
      </c>
      <c r="B442" s="247" t="s">
        <v>221</v>
      </c>
      <c r="C442" s="176">
        <v>881.52</v>
      </c>
      <c r="D442" s="150">
        <v>796.47675</v>
      </c>
      <c r="E442" s="153">
        <f t="shared" si="26"/>
        <v>0.9035265790906617</v>
      </c>
      <c r="F442" s="148"/>
      <c r="G442" s="31"/>
      <c r="J442" s="10">
        <v>796.47675</v>
      </c>
      <c r="L442" s="255">
        <f t="shared" si="27"/>
        <v>0</v>
      </c>
    </row>
    <row r="443" spans="1:12" ht="12.75" customHeight="1">
      <c r="A443" s="18">
        <v>26</v>
      </c>
      <c r="B443" s="247" t="s">
        <v>222</v>
      </c>
      <c r="C443" s="176">
        <v>2525.13</v>
      </c>
      <c r="D443" s="150">
        <v>2283.1938</v>
      </c>
      <c r="E443" s="153">
        <f t="shared" si="26"/>
        <v>0.9041886160316498</v>
      </c>
      <c r="F443" s="148"/>
      <c r="G443" s="31"/>
      <c r="J443" s="10">
        <v>2283.1938</v>
      </c>
      <c r="L443" s="255">
        <f t="shared" si="27"/>
        <v>0</v>
      </c>
    </row>
    <row r="444" spans="1:12" ht="12.75" customHeight="1">
      <c r="A444" s="18">
        <v>27</v>
      </c>
      <c r="B444" s="247" t="s">
        <v>223</v>
      </c>
      <c r="C444" s="176">
        <v>2430.01</v>
      </c>
      <c r="D444" s="150">
        <v>2179.7695999999996</v>
      </c>
      <c r="E444" s="153">
        <f t="shared" si="26"/>
        <v>0.8970208353052043</v>
      </c>
      <c r="F444" s="148"/>
      <c r="G444" s="31"/>
      <c r="J444" s="10">
        <v>2179.7695999999996</v>
      </c>
      <c r="L444" s="255">
        <f t="shared" si="27"/>
        <v>0</v>
      </c>
    </row>
    <row r="445" spans="1:12" ht="12.75" customHeight="1">
      <c r="A445" s="34"/>
      <c r="B445" s="1" t="s">
        <v>27</v>
      </c>
      <c r="C445" s="177">
        <v>83137.75</v>
      </c>
      <c r="D445" s="151">
        <v>71986.18784999999</v>
      </c>
      <c r="E445" s="144">
        <f t="shared" si="26"/>
        <v>0.8658664427411132</v>
      </c>
      <c r="F445" s="42"/>
      <c r="G445" s="31"/>
      <c r="J445" s="10">
        <v>71986.18784999999</v>
      </c>
      <c r="L445" s="255">
        <f t="shared" si="27"/>
        <v>0</v>
      </c>
    </row>
    <row r="446" spans="1:8" ht="14.25" customHeight="1">
      <c r="A446" s="40"/>
      <c r="B446" s="2"/>
      <c r="C446" s="65"/>
      <c r="D446" s="65"/>
      <c r="E446" s="84"/>
      <c r="F446" s="26"/>
      <c r="G446" s="26"/>
      <c r="H446" s="26"/>
    </row>
    <row r="447" spans="1:8" ht="14.25">
      <c r="A447" s="9" t="s">
        <v>224</v>
      </c>
      <c r="F447" s="85"/>
      <c r="G447" s="85"/>
      <c r="H447" s="86"/>
    </row>
    <row r="448" spans="1:8" ht="6.75" customHeight="1">
      <c r="A448" s="9"/>
      <c r="F448" s="26"/>
      <c r="G448" s="26"/>
      <c r="H448" s="26"/>
    </row>
    <row r="449" spans="1:8" ht="28.5">
      <c r="A449" s="88" t="s">
        <v>39</v>
      </c>
      <c r="B449" s="88" t="s">
        <v>115</v>
      </c>
      <c r="C449" s="88" t="s">
        <v>116</v>
      </c>
      <c r="D449" s="88" t="s">
        <v>50</v>
      </c>
      <c r="F449" s="26"/>
      <c r="G449" s="190"/>
      <c r="H449" s="190"/>
    </row>
    <row r="450" spans="1:4" ht="18.75" customHeight="1">
      <c r="A450" s="53">
        <f>C483</f>
        <v>2494.1325000000006</v>
      </c>
      <c r="B450" s="53">
        <f>D483</f>
        <v>2164.2353999999996</v>
      </c>
      <c r="C450" s="87">
        <f>E483</f>
        <v>2164.2353999999996</v>
      </c>
      <c r="D450" s="35">
        <f>C450/B450</f>
        <v>1</v>
      </c>
    </row>
    <row r="451" ht="7.5" customHeight="1">
      <c r="A451" s="9"/>
    </row>
    <row r="452" ht="14.25">
      <c r="A452" s="9" t="s">
        <v>117</v>
      </c>
    </row>
    <row r="453" ht="6.75" customHeight="1">
      <c r="A453" s="9"/>
    </row>
    <row r="454" spans="1:7" ht="33" customHeight="1">
      <c r="A454" s="88" t="s">
        <v>20</v>
      </c>
      <c r="B454" s="88" t="s">
        <v>31</v>
      </c>
      <c r="C454" s="61" t="s">
        <v>39</v>
      </c>
      <c r="D454" s="88" t="s">
        <v>225</v>
      </c>
      <c r="E454" s="88" t="s">
        <v>226</v>
      </c>
      <c r="F454" s="88" t="s">
        <v>51</v>
      </c>
      <c r="G454" s="88" t="s">
        <v>111</v>
      </c>
    </row>
    <row r="455" spans="1:7" ht="14.25">
      <c r="A455" s="89">
        <v>1</v>
      </c>
      <c r="B455" s="89">
        <v>2</v>
      </c>
      <c r="C455" s="90">
        <v>3</v>
      </c>
      <c r="D455" s="89">
        <v>4</v>
      </c>
      <c r="E455" s="91">
        <v>5</v>
      </c>
      <c r="F455" s="90">
        <v>6</v>
      </c>
      <c r="G455" s="89">
        <v>7</v>
      </c>
    </row>
    <row r="456" spans="1:8" ht="12.75" customHeight="1">
      <c r="A456" s="193">
        <v>1</v>
      </c>
      <c r="B456" s="247" t="s">
        <v>197</v>
      </c>
      <c r="C456" s="238">
        <v>76.6392</v>
      </c>
      <c r="D456" s="238">
        <v>69.8073</v>
      </c>
      <c r="E456" s="238">
        <v>69.8073</v>
      </c>
      <c r="F456" s="239">
        <f>D456-E456</f>
        <v>0</v>
      </c>
      <c r="G456" s="203">
        <f>E456/D456</f>
        <v>1</v>
      </c>
      <c r="H456" s="195"/>
    </row>
    <row r="457" spans="1:8" ht="12.75" customHeight="1">
      <c r="A457" s="193">
        <v>2</v>
      </c>
      <c r="B457" s="247" t="s">
        <v>198</v>
      </c>
      <c r="C457" s="238">
        <v>151.0731</v>
      </c>
      <c r="D457" s="238">
        <v>139.6725</v>
      </c>
      <c r="E457" s="238">
        <v>139.6725</v>
      </c>
      <c r="F457" s="239">
        <f>D457-E457</f>
        <v>0</v>
      </c>
      <c r="G457" s="203">
        <f>E457/D457</f>
        <v>1</v>
      </c>
      <c r="H457" s="195"/>
    </row>
    <row r="458" spans="1:8" ht="12.75" customHeight="1">
      <c r="A458" s="193">
        <v>3</v>
      </c>
      <c r="B458" s="247" t="s">
        <v>199</v>
      </c>
      <c r="C458" s="238">
        <v>94.3512</v>
      </c>
      <c r="D458" s="238">
        <v>78.6894</v>
      </c>
      <c r="E458" s="238">
        <v>78.6894</v>
      </c>
      <c r="F458" s="239">
        <f aca="true" t="shared" si="28" ref="F458:F483">D458-E458</f>
        <v>0</v>
      </c>
      <c r="G458" s="203">
        <f aca="true" t="shared" si="29" ref="G458:G483">E458/D458</f>
        <v>1</v>
      </c>
      <c r="H458" s="195"/>
    </row>
    <row r="459" spans="1:8" ht="12.75" customHeight="1">
      <c r="A459" s="193">
        <v>4</v>
      </c>
      <c r="B459" s="247" t="s">
        <v>200</v>
      </c>
      <c r="C459" s="238">
        <v>90.0351</v>
      </c>
      <c r="D459" s="238">
        <v>74.79780000000001</v>
      </c>
      <c r="E459" s="238">
        <v>74.79780000000001</v>
      </c>
      <c r="F459" s="239">
        <f t="shared" si="28"/>
        <v>0</v>
      </c>
      <c r="G459" s="203">
        <f t="shared" si="29"/>
        <v>1</v>
      </c>
      <c r="H459" s="195"/>
    </row>
    <row r="460" spans="1:8" ht="12.75" customHeight="1">
      <c r="A460" s="193">
        <v>5</v>
      </c>
      <c r="B460" s="247" t="s">
        <v>201</v>
      </c>
      <c r="C460" s="238">
        <v>110.5263</v>
      </c>
      <c r="D460" s="238">
        <v>86.661</v>
      </c>
      <c r="E460" s="238">
        <v>86.661</v>
      </c>
      <c r="F460" s="239">
        <f t="shared" si="28"/>
        <v>0</v>
      </c>
      <c r="G460" s="203">
        <f t="shared" si="29"/>
        <v>1</v>
      </c>
      <c r="H460" s="195"/>
    </row>
    <row r="461" spans="1:8" ht="12.75" customHeight="1">
      <c r="A461" s="193">
        <v>6</v>
      </c>
      <c r="B461" s="247" t="s">
        <v>202</v>
      </c>
      <c r="C461" s="238">
        <v>33.3663</v>
      </c>
      <c r="D461" s="238">
        <v>29.073599999999995</v>
      </c>
      <c r="E461" s="238">
        <v>29.073599999999995</v>
      </c>
      <c r="F461" s="239">
        <f t="shared" si="28"/>
        <v>0</v>
      </c>
      <c r="G461" s="203">
        <f t="shared" si="29"/>
        <v>1</v>
      </c>
      <c r="H461" s="195"/>
    </row>
    <row r="462" spans="1:8" ht="12.75" customHeight="1">
      <c r="A462" s="193">
        <v>7</v>
      </c>
      <c r="B462" s="247" t="s">
        <v>203</v>
      </c>
      <c r="C462" s="238">
        <v>187.2837</v>
      </c>
      <c r="D462" s="238">
        <v>167.1804</v>
      </c>
      <c r="E462" s="238">
        <v>167.1804</v>
      </c>
      <c r="F462" s="239">
        <f t="shared" si="28"/>
        <v>0</v>
      </c>
      <c r="G462" s="203">
        <f t="shared" si="29"/>
        <v>1</v>
      </c>
      <c r="H462" s="195"/>
    </row>
    <row r="463" spans="1:8" ht="12.75" customHeight="1">
      <c r="A463" s="193">
        <v>8</v>
      </c>
      <c r="B463" s="247" t="s">
        <v>204</v>
      </c>
      <c r="C463" s="238">
        <v>26.987999999999996</v>
      </c>
      <c r="D463" s="238">
        <v>25.0206</v>
      </c>
      <c r="E463" s="238">
        <v>25.0206</v>
      </c>
      <c r="F463" s="239">
        <f t="shared" si="28"/>
        <v>0</v>
      </c>
      <c r="G463" s="203">
        <f t="shared" si="29"/>
        <v>1</v>
      </c>
      <c r="H463" s="195"/>
    </row>
    <row r="464" spans="1:8" ht="12.75" customHeight="1">
      <c r="A464" s="193">
        <v>9</v>
      </c>
      <c r="B464" s="247" t="s">
        <v>205</v>
      </c>
      <c r="C464" s="238">
        <v>77.35079999999999</v>
      </c>
      <c r="D464" s="238">
        <v>69.489</v>
      </c>
      <c r="E464" s="238">
        <v>69.489</v>
      </c>
      <c r="F464" s="239">
        <f t="shared" si="28"/>
        <v>0</v>
      </c>
      <c r="G464" s="203">
        <f t="shared" si="29"/>
        <v>1</v>
      </c>
      <c r="H464" s="195"/>
    </row>
    <row r="465" spans="1:8" ht="12.75" customHeight="1">
      <c r="A465" s="193">
        <v>10</v>
      </c>
      <c r="B465" s="247" t="s">
        <v>206</v>
      </c>
      <c r="C465" s="238">
        <v>90.6804</v>
      </c>
      <c r="D465" s="238">
        <v>82.79790000000001</v>
      </c>
      <c r="E465" s="238">
        <v>82.79790000000001</v>
      </c>
      <c r="F465" s="239">
        <f t="shared" si="28"/>
        <v>0</v>
      </c>
      <c r="G465" s="203">
        <f t="shared" si="29"/>
        <v>1</v>
      </c>
      <c r="H465" s="195"/>
    </row>
    <row r="466" spans="1:8" ht="12.75" customHeight="1">
      <c r="A466" s="193">
        <v>11</v>
      </c>
      <c r="B466" s="247" t="s">
        <v>207</v>
      </c>
      <c r="C466" s="238">
        <v>67.1352</v>
      </c>
      <c r="D466" s="238">
        <v>58.3092</v>
      </c>
      <c r="E466" s="238">
        <v>58.3092</v>
      </c>
      <c r="F466" s="239">
        <f t="shared" si="28"/>
        <v>0</v>
      </c>
      <c r="G466" s="203">
        <f t="shared" si="29"/>
        <v>1</v>
      </c>
      <c r="H466" s="195"/>
    </row>
    <row r="467" spans="1:8" ht="12.75" customHeight="1">
      <c r="A467" s="193">
        <v>12</v>
      </c>
      <c r="B467" s="247" t="s">
        <v>208</v>
      </c>
      <c r="C467" s="238">
        <v>137.75189999999998</v>
      </c>
      <c r="D467" s="238">
        <v>121.6584</v>
      </c>
      <c r="E467" s="238">
        <v>121.6584</v>
      </c>
      <c r="F467" s="239">
        <f t="shared" si="28"/>
        <v>0</v>
      </c>
      <c r="G467" s="203">
        <f t="shared" si="29"/>
        <v>1</v>
      </c>
      <c r="H467" s="195"/>
    </row>
    <row r="468" spans="1:8" ht="12.75" customHeight="1">
      <c r="A468" s="193">
        <v>13</v>
      </c>
      <c r="B468" s="247" t="s">
        <v>209</v>
      </c>
      <c r="C468" s="238">
        <v>94.8471</v>
      </c>
      <c r="D468" s="238">
        <v>84.0072</v>
      </c>
      <c r="E468" s="238">
        <v>84.0072</v>
      </c>
      <c r="F468" s="239">
        <f t="shared" si="28"/>
        <v>0</v>
      </c>
      <c r="G468" s="203">
        <f t="shared" si="29"/>
        <v>1</v>
      </c>
      <c r="H468" s="195"/>
    </row>
    <row r="469" spans="1:8" ht="12.75" customHeight="1">
      <c r="A469" s="193">
        <v>14</v>
      </c>
      <c r="B469" s="247" t="s">
        <v>210</v>
      </c>
      <c r="C469" s="238">
        <v>82.16219999999998</v>
      </c>
      <c r="D469" s="238">
        <v>71.7024</v>
      </c>
      <c r="E469" s="238">
        <v>71.7024</v>
      </c>
      <c r="F469" s="239">
        <f t="shared" si="28"/>
        <v>0</v>
      </c>
      <c r="G469" s="203">
        <f t="shared" si="29"/>
        <v>1</v>
      </c>
      <c r="H469" s="195"/>
    </row>
    <row r="470" spans="1:8" ht="12.75" customHeight="1">
      <c r="A470" s="193">
        <v>15</v>
      </c>
      <c r="B470" s="247" t="s">
        <v>211</v>
      </c>
      <c r="C470" s="238">
        <v>101.1798</v>
      </c>
      <c r="D470" s="238">
        <v>87.1818</v>
      </c>
      <c r="E470" s="238">
        <v>87.1818</v>
      </c>
      <c r="F470" s="239">
        <f t="shared" si="28"/>
        <v>0</v>
      </c>
      <c r="G470" s="203">
        <f t="shared" si="29"/>
        <v>1</v>
      </c>
      <c r="H470" s="195"/>
    </row>
    <row r="471" spans="1:8" ht="12.75" customHeight="1">
      <c r="A471" s="193">
        <v>16</v>
      </c>
      <c r="B471" s="247" t="s">
        <v>212</v>
      </c>
      <c r="C471" s="238">
        <v>77.91959999999999</v>
      </c>
      <c r="D471" s="238">
        <v>62.3469</v>
      </c>
      <c r="E471" s="238">
        <v>62.3469</v>
      </c>
      <c r="F471" s="239">
        <f t="shared" si="28"/>
        <v>0</v>
      </c>
      <c r="G471" s="203">
        <f t="shared" si="29"/>
        <v>1</v>
      </c>
      <c r="H471" s="195"/>
    </row>
    <row r="472" spans="1:8" ht="12.75" customHeight="1">
      <c r="A472" s="193">
        <v>17</v>
      </c>
      <c r="B472" s="247" t="s">
        <v>213</v>
      </c>
      <c r="C472" s="238">
        <v>108.2802</v>
      </c>
      <c r="D472" s="238">
        <v>86.1363</v>
      </c>
      <c r="E472" s="238">
        <v>86.1363</v>
      </c>
      <c r="F472" s="239">
        <f t="shared" si="28"/>
        <v>0</v>
      </c>
      <c r="G472" s="203">
        <f t="shared" si="29"/>
        <v>1</v>
      </c>
      <c r="H472" s="195"/>
    </row>
    <row r="473" spans="1:8" ht="12.75" customHeight="1">
      <c r="A473" s="193">
        <v>18</v>
      </c>
      <c r="B473" s="247" t="s">
        <v>214</v>
      </c>
      <c r="C473" s="238">
        <v>55.635</v>
      </c>
      <c r="D473" s="238">
        <v>46.5516</v>
      </c>
      <c r="E473" s="238">
        <v>46.5516</v>
      </c>
      <c r="F473" s="239">
        <f t="shared" si="28"/>
        <v>0</v>
      </c>
      <c r="G473" s="203">
        <f t="shared" si="29"/>
        <v>1</v>
      </c>
      <c r="H473" s="195"/>
    </row>
    <row r="474" spans="1:8" ht="12.75" customHeight="1">
      <c r="A474" s="193">
        <v>19</v>
      </c>
      <c r="B474" s="247" t="s">
        <v>215</v>
      </c>
      <c r="C474" s="238">
        <v>113.4291</v>
      </c>
      <c r="D474" s="238">
        <v>96.55170000000003</v>
      </c>
      <c r="E474" s="238">
        <v>96.55170000000003</v>
      </c>
      <c r="F474" s="239">
        <f t="shared" si="28"/>
        <v>0</v>
      </c>
      <c r="G474" s="203">
        <f t="shared" si="29"/>
        <v>1</v>
      </c>
      <c r="H474" s="195"/>
    </row>
    <row r="475" spans="1:8" s="226" customFormat="1" ht="12.75" customHeight="1">
      <c r="A475" s="193">
        <v>20</v>
      </c>
      <c r="B475" s="247" t="s">
        <v>216</v>
      </c>
      <c r="C475" s="238">
        <v>88.43189999999998</v>
      </c>
      <c r="D475" s="238">
        <v>71.8809</v>
      </c>
      <c r="E475" s="238">
        <v>71.8809</v>
      </c>
      <c r="F475" s="239">
        <f t="shared" si="28"/>
        <v>0</v>
      </c>
      <c r="G475" s="203">
        <f t="shared" si="29"/>
        <v>1</v>
      </c>
      <c r="H475" s="195"/>
    </row>
    <row r="476" spans="1:8" ht="12.75" customHeight="1">
      <c r="A476" s="193">
        <v>21</v>
      </c>
      <c r="B476" s="247" t="s">
        <v>217</v>
      </c>
      <c r="C476" s="238">
        <v>19.317899999999998</v>
      </c>
      <c r="D476" s="238">
        <v>16.1622</v>
      </c>
      <c r="E476" s="238">
        <v>16.1622</v>
      </c>
      <c r="F476" s="239">
        <f t="shared" si="28"/>
        <v>0</v>
      </c>
      <c r="G476" s="203">
        <f t="shared" si="29"/>
        <v>1</v>
      </c>
      <c r="H476" s="195"/>
    </row>
    <row r="477" spans="1:8" ht="12.75" customHeight="1">
      <c r="A477" s="193">
        <v>22</v>
      </c>
      <c r="B477" s="247" t="s">
        <v>218</v>
      </c>
      <c r="C477" s="238">
        <v>127.84830000000002</v>
      </c>
      <c r="D477" s="238">
        <v>108.9741</v>
      </c>
      <c r="E477" s="238">
        <v>108.9741</v>
      </c>
      <c r="F477" s="239">
        <f t="shared" si="28"/>
        <v>0</v>
      </c>
      <c r="G477" s="203">
        <f t="shared" si="29"/>
        <v>1</v>
      </c>
      <c r="H477" s="195"/>
    </row>
    <row r="478" spans="1:8" ht="12.75" customHeight="1">
      <c r="A478" s="193">
        <v>23</v>
      </c>
      <c r="B478" s="247" t="s">
        <v>219</v>
      </c>
      <c r="C478" s="238">
        <v>142.8771</v>
      </c>
      <c r="D478" s="238">
        <v>126.2721</v>
      </c>
      <c r="E478" s="238">
        <v>126.2721</v>
      </c>
      <c r="F478" s="239">
        <f t="shared" si="28"/>
        <v>0</v>
      </c>
      <c r="G478" s="203">
        <f t="shared" si="29"/>
        <v>1</v>
      </c>
      <c r="H478" s="195"/>
    </row>
    <row r="479" spans="1:8" ht="12.75" customHeight="1">
      <c r="A479" s="193">
        <v>24</v>
      </c>
      <c r="B479" s="247" t="s">
        <v>220</v>
      </c>
      <c r="C479" s="238">
        <v>163.9233</v>
      </c>
      <c r="D479" s="238">
        <v>145.0833</v>
      </c>
      <c r="E479" s="238">
        <v>145.0833</v>
      </c>
      <c r="F479" s="239">
        <f t="shared" si="28"/>
        <v>0</v>
      </c>
      <c r="G479" s="203">
        <f t="shared" si="29"/>
        <v>1</v>
      </c>
      <c r="H479" s="195"/>
    </row>
    <row r="480" spans="1:8" ht="12.75" customHeight="1">
      <c r="A480" s="193">
        <v>25</v>
      </c>
      <c r="B480" s="247" t="s">
        <v>221</v>
      </c>
      <c r="C480" s="238">
        <v>26.4456</v>
      </c>
      <c r="D480" s="238">
        <v>23.922</v>
      </c>
      <c r="E480" s="238">
        <v>23.922</v>
      </c>
      <c r="F480" s="239">
        <f t="shared" si="28"/>
        <v>0</v>
      </c>
      <c r="G480" s="203">
        <f t="shared" si="29"/>
        <v>1</v>
      </c>
      <c r="H480" s="195"/>
    </row>
    <row r="481" spans="1:8" ht="12.75" customHeight="1">
      <c r="A481" s="193">
        <v>26</v>
      </c>
      <c r="B481" s="247" t="s">
        <v>222</v>
      </c>
      <c r="C481" s="238">
        <v>75.7539</v>
      </c>
      <c r="D481" s="238">
        <v>68.7591</v>
      </c>
      <c r="E481" s="238">
        <v>68.7591</v>
      </c>
      <c r="F481" s="239">
        <f t="shared" si="28"/>
        <v>0</v>
      </c>
      <c r="G481" s="203">
        <f t="shared" si="29"/>
        <v>1</v>
      </c>
      <c r="H481" s="195"/>
    </row>
    <row r="482" spans="1:8" s="226" customFormat="1" ht="12.75" customHeight="1">
      <c r="A482" s="193">
        <v>27</v>
      </c>
      <c r="B482" s="247" t="s">
        <v>223</v>
      </c>
      <c r="C482" s="238">
        <v>72.90030000000002</v>
      </c>
      <c r="D482" s="238">
        <v>65.5467</v>
      </c>
      <c r="E482" s="238">
        <v>65.5467</v>
      </c>
      <c r="F482" s="239">
        <f t="shared" si="28"/>
        <v>0</v>
      </c>
      <c r="G482" s="203">
        <f t="shared" si="29"/>
        <v>1</v>
      </c>
      <c r="H482" s="195"/>
    </row>
    <row r="483" spans="1:7" ht="12.75" customHeight="1">
      <c r="A483" s="34"/>
      <c r="B483" s="1" t="s">
        <v>27</v>
      </c>
      <c r="C483" s="158">
        <v>2494.1325000000006</v>
      </c>
      <c r="D483" s="158">
        <v>2164.2353999999996</v>
      </c>
      <c r="E483" s="158">
        <v>2164.2353999999996</v>
      </c>
      <c r="F483" s="159">
        <f t="shared" si="28"/>
        <v>0</v>
      </c>
      <c r="G483" s="39">
        <f t="shared" si="29"/>
        <v>1</v>
      </c>
    </row>
    <row r="484" spans="1:7" ht="12.75" customHeight="1">
      <c r="A484" s="40"/>
      <c r="B484" s="2"/>
      <c r="C484" s="161"/>
      <c r="D484" s="161"/>
      <c r="E484" s="161"/>
      <c r="F484" s="162"/>
      <c r="G484" s="38"/>
    </row>
    <row r="485" spans="1:8" ht="14.25">
      <c r="A485" s="9" t="s">
        <v>52</v>
      </c>
      <c r="F485" s="160"/>
      <c r="H485" s="10" t="s">
        <v>12</v>
      </c>
    </row>
    <row r="486" spans="1:11" ht="14.25">
      <c r="A486" s="9"/>
      <c r="F486" s="160"/>
      <c r="K486" s="10" t="s">
        <v>12</v>
      </c>
    </row>
    <row r="487" spans="1:6" ht="14.25">
      <c r="A487" s="92" t="s">
        <v>53</v>
      </c>
      <c r="B487" s="56"/>
      <c r="C487" s="56"/>
      <c r="D487" s="56"/>
      <c r="E487" s="57"/>
      <c r="F487" s="56"/>
    </row>
    <row r="488" spans="1:6" ht="9" customHeight="1">
      <c r="A488" s="56"/>
      <c r="B488" s="56"/>
      <c r="C488" s="56"/>
      <c r="D488" s="56"/>
      <c r="E488" s="57"/>
      <c r="F488" s="56"/>
    </row>
    <row r="489" spans="1:7" ht="11.25" customHeight="1">
      <c r="A489" s="213" t="s">
        <v>164</v>
      </c>
      <c r="B489" s="195"/>
      <c r="C489" s="214"/>
      <c r="D489" s="195"/>
      <c r="E489" s="195"/>
      <c r="F489" s="48"/>
      <c r="G489" s="48"/>
    </row>
    <row r="490" spans="1:7" ht="6.75" customHeight="1">
      <c r="A490" s="213"/>
      <c r="B490" s="195"/>
      <c r="C490" s="214"/>
      <c r="D490" s="195"/>
      <c r="E490" s="195"/>
      <c r="F490" s="48"/>
      <c r="G490" s="48"/>
    </row>
    <row r="491" spans="1:5" ht="14.25">
      <c r="A491" s="195"/>
      <c r="B491" s="195"/>
      <c r="C491" s="195"/>
      <c r="D491" s="195"/>
      <c r="E491" s="215" t="s">
        <v>118</v>
      </c>
    </row>
    <row r="492" spans="1:7" ht="45" customHeight="1">
      <c r="A492" s="216" t="s">
        <v>37</v>
      </c>
      <c r="B492" s="216" t="s">
        <v>38</v>
      </c>
      <c r="C492" s="217" t="s">
        <v>165</v>
      </c>
      <c r="D492" s="217" t="s">
        <v>166</v>
      </c>
      <c r="E492" s="217" t="s">
        <v>167</v>
      </c>
      <c r="F492" s="63"/>
      <c r="G492" s="64"/>
    </row>
    <row r="493" spans="1:7" ht="14.25" customHeight="1">
      <c r="A493" s="216">
        <v>1</v>
      </c>
      <c r="B493" s="216">
        <v>2</v>
      </c>
      <c r="C493" s="217">
        <v>3</v>
      </c>
      <c r="D493" s="217">
        <v>4</v>
      </c>
      <c r="E493" s="217">
        <v>5</v>
      </c>
      <c r="F493" s="63"/>
      <c r="G493" s="64"/>
    </row>
    <row r="494" spans="1:12" ht="12.75" customHeight="1">
      <c r="A494" s="193">
        <v>1</v>
      </c>
      <c r="B494" s="247" t="s">
        <v>197</v>
      </c>
      <c r="C494" s="150">
        <v>1150.116528</v>
      </c>
      <c r="D494" s="150">
        <v>53.77127911727353</v>
      </c>
      <c r="E494" s="218">
        <f aca="true" t="shared" si="30" ref="E494:E521">D494/C494</f>
        <v>0.04675289660498951</v>
      </c>
      <c r="F494" s="148"/>
      <c r="G494" s="31"/>
      <c r="J494" s="10">
        <v>53.77127911727353</v>
      </c>
      <c r="L494" s="255">
        <f>D494-J494</f>
        <v>0</v>
      </c>
    </row>
    <row r="495" spans="1:12" ht="12.75" customHeight="1">
      <c r="A495" s="193">
        <v>2</v>
      </c>
      <c r="B495" s="247" t="s">
        <v>198</v>
      </c>
      <c r="C495" s="150">
        <v>2260.723216</v>
      </c>
      <c r="D495" s="150">
        <v>123.54879847600466</v>
      </c>
      <c r="E495" s="218">
        <f t="shared" si="30"/>
        <v>0.054650121519345105</v>
      </c>
      <c r="F495" s="148"/>
      <c r="G495" s="31"/>
      <c r="J495" s="10">
        <v>123.54879847600466</v>
      </c>
      <c r="L495" s="255">
        <f aca="true" t="shared" si="31" ref="L495:L521">D495-J495</f>
        <v>0</v>
      </c>
    </row>
    <row r="496" spans="1:12" ht="12.75" customHeight="1">
      <c r="A496" s="193">
        <v>3</v>
      </c>
      <c r="B496" s="247" t="s">
        <v>199</v>
      </c>
      <c r="C496" s="150">
        <v>1427.23128</v>
      </c>
      <c r="D496" s="150">
        <v>72.8953180215931</v>
      </c>
      <c r="E496" s="218">
        <f t="shared" si="30"/>
        <v>0.0510746359353847</v>
      </c>
      <c r="F496" s="148"/>
      <c r="G496" s="31"/>
      <c r="J496" s="10">
        <v>72.8953180215931</v>
      </c>
      <c r="L496" s="255">
        <f t="shared" si="31"/>
        <v>0</v>
      </c>
    </row>
    <row r="497" spans="1:12" ht="12.75" customHeight="1">
      <c r="A497" s="193">
        <v>4</v>
      </c>
      <c r="B497" s="247" t="s">
        <v>200</v>
      </c>
      <c r="C497" s="150">
        <v>1362.1652159999999</v>
      </c>
      <c r="D497" s="150">
        <v>68.44962267497284</v>
      </c>
      <c r="E497" s="218">
        <f t="shared" si="30"/>
        <v>0.05025060240194303</v>
      </c>
      <c r="F497" s="148"/>
      <c r="G497" s="31"/>
      <c r="J497" s="10">
        <v>68.44962267497284</v>
      </c>
      <c r="L497" s="255">
        <f t="shared" si="31"/>
        <v>0</v>
      </c>
    </row>
    <row r="498" spans="1:12" ht="12.75" customHeight="1">
      <c r="A498" s="193">
        <v>5</v>
      </c>
      <c r="B498" s="247" t="s">
        <v>201</v>
      </c>
      <c r="C498" s="150">
        <v>1693.5094995999998</v>
      </c>
      <c r="D498" s="150">
        <v>79.8218445347412</v>
      </c>
      <c r="E498" s="218">
        <f t="shared" si="30"/>
        <v>0.047133980974771506</v>
      </c>
      <c r="F498" s="148"/>
      <c r="G498" s="31"/>
      <c r="J498" s="10">
        <v>79.8218445347412</v>
      </c>
      <c r="L498" s="255">
        <f t="shared" si="31"/>
        <v>0</v>
      </c>
    </row>
    <row r="499" spans="1:12" ht="12.75" customHeight="1">
      <c r="A499" s="193">
        <v>6</v>
      </c>
      <c r="B499" s="247" t="s">
        <v>202</v>
      </c>
      <c r="C499" s="150">
        <v>511.048656</v>
      </c>
      <c r="D499" s="150">
        <v>23.623212615083503</v>
      </c>
      <c r="E499" s="218">
        <f t="shared" si="30"/>
        <v>0.04622497748058554</v>
      </c>
      <c r="F499" s="148"/>
      <c r="G499" s="31"/>
      <c r="J499" s="10">
        <v>23.623212615083503</v>
      </c>
      <c r="L499" s="255">
        <f t="shared" si="31"/>
        <v>0</v>
      </c>
    </row>
    <row r="500" spans="1:12" ht="12.75" customHeight="1">
      <c r="A500" s="193">
        <v>7</v>
      </c>
      <c r="B500" s="247" t="s">
        <v>203</v>
      </c>
      <c r="C500" s="150">
        <v>2821.760736</v>
      </c>
      <c r="D500" s="150">
        <v>159.99266132275955</v>
      </c>
      <c r="E500" s="218">
        <f t="shared" si="30"/>
        <v>0.05669958451174634</v>
      </c>
      <c r="F500" s="148"/>
      <c r="G500" s="31"/>
      <c r="J500" s="10">
        <v>159.99266132275955</v>
      </c>
      <c r="L500" s="255">
        <f t="shared" si="31"/>
        <v>0</v>
      </c>
    </row>
    <row r="501" spans="1:12" ht="12.75" customHeight="1">
      <c r="A501" s="193">
        <v>8</v>
      </c>
      <c r="B501" s="247" t="s">
        <v>204</v>
      </c>
      <c r="C501" s="150">
        <v>412.53527999999994</v>
      </c>
      <c r="D501" s="150">
        <v>23.338478696686295</v>
      </c>
      <c r="E501" s="218">
        <f t="shared" si="30"/>
        <v>0.05657329161444398</v>
      </c>
      <c r="F501" s="148"/>
      <c r="G501" s="31"/>
      <c r="J501" s="10">
        <v>23.338478696686295</v>
      </c>
      <c r="L501" s="255">
        <f t="shared" si="31"/>
        <v>0</v>
      </c>
    </row>
    <row r="502" spans="1:12" ht="12.75" customHeight="1">
      <c r="A502" s="193">
        <v>9</v>
      </c>
      <c r="B502" s="247" t="s">
        <v>205</v>
      </c>
      <c r="C502" s="150">
        <v>1159.9681919999998</v>
      </c>
      <c r="D502" s="150">
        <v>53.807251994463954</v>
      </c>
      <c r="E502" s="218">
        <f t="shared" si="30"/>
        <v>0.0463868340231729</v>
      </c>
      <c r="F502" s="148"/>
      <c r="G502" s="31"/>
      <c r="J502" s="10">
        <v>53.807251994463954</v>
      </c>
      <c r="L502" s="255">
        <f t="shared" si="31"/>
        <v>0</v>
      </c>
    </row>
    <row r="503" spans="1:12" ht="12.75" customHeight="1">
      <c r="A503" s="193">
        <v>10</v>
      </c>
      <c r="B503" s="247" t="s">
        <v>206</v>
      </c>
      <c r="C503" s="150">
        <v>1360.4955839999998</v>
      </c>
      <c r="D503" s="150">
        <v>74.12174353679663</v>
      </c>
      <c r="E503" s="218">
        <f t="shared" si="30"/>
        <v>0.05448142897963029</v>
      </c>
      <c r="F503" s="148"/>
      <c r="G503" s="31"/>
      <c r="J503" s="10">
        <v>74.12174353679663</v>
      </c>
      <c r="L503" s="255">
        <f t="shared" si="31"/>
        <v>0</v>
      </c>
    </row>
    <row r="504" spans="1:12" ht="12.75" customHeight="1">
      <c r="A504" s="193">
        <v>11</v>
      </c>
      <c r="B504" s="247" t="s">
        <v>207</v>
      </c>
      <c r="C504" s="150">
        <v>1013.8579199999999</v>
      </c>
      <c r="D504" s="150">
        <v>50.984961377549894</v>
      </c>
      <c r="E504" s="218">
        <f t="shared" si="30"/>
        <v>0.050288073281066735</v>
      </c>
      <c r="F504" s="148"/>
      <c r="G504" s="31"/>
      <c r="J504" s="10">
        <v>50.984961377549894</v>
      </c>
      <c r="L504" s="255">
        <f t="shared" si="31"/>
        <v>0</v>
      </c>
    </row>
    <row r="505" spans="1:12" ht="12.75" customHeight="1">
      <c r="A505" s="193">
        <v>12</v>
      </c>
      <c r="B505" s="247" t="s">
        <v>208</v>
      </c>
      <c r="C505" s="150">
        <v>2073.308592</v>
      </c>
      <c r="D505" s="150">
        <v>119.6074946238943</v>
      </c>
      <c r="E505" s="218">
        <f t="shared" si="30"/>
        <v>0.05768919064214938</v>
      </c>
      <c r="F505" s="148"/>
      <c r="G505" s="31"/>
      <c r="J505" s="10">
        <v>119.6074946238943</v>
      </c>
      <c r="L505" s="255">
        <f t="shared" si="31"/>
        <v>0</v>
      </c>
    </row>
    <row r="506" spans="1:12" ht="12.75" customHeight="1">
      <c r="A506" s="193">
        <v>13</v>
      </c>
      <c r="B506" s="247" t="s">
        <v>209</v>
      </c>
      <c r="C506" s="150">
        <v>1433.118096</v>
      </c>
      <c r="D506" s="150">
        <v>67.765862853089</v>
      </c>
      <c r="E506" s="218">
        <f t="shared" si="30"/>
        <v>0.04728560963833438</v>
      </c>
      <c r="F506" s="148"/>
      <c r="G506" s="31"/>
      <c r="J506" s="10">
        <v>67.765862853089</v>
      </c>
      <c r="L506" s="255">
        <f t="shared" si="31"/>
        <v>0</v>
      </c>
    </row>
    <row r="507" spans="1:12" ht="12.75" customHeight="1">
      <c r="A507" s="193">
        <v>14</v>
      </c>
      <c r="B507" s="247" t="s">
        <v>210</v>
      </c>
      <c r="C507" s="150">
        <v>1234.9253279999998</v>
      </c>
      <c r="D507" s="150">
        <v>56.96140253809196</v>
      </c>
      <c r="E507" s="218">
        <f t="shared" si="30"/>
        <v>0.04612538203450951</v>
      </c>
      <c r="F507" s="148"/>
      <c r="G507" s="31"/>
      <c r="J507" s="10">
        <v>56.96140253809196</v>
      </c>
      <c r="L507" s="255">
        <f t="shared" si="31"/>
        <v>0</v>
      </c>
    </row>
    <row r="508" spans="1:12" ht="12.75" customHeight="1">
      <c r="A508" s="193">
        <v>15</v>
      </c>
      <c r="B508" s="247" t="s">
        <v>211</v>
      </c>
      <c r="C508" s="150">
        <v>1525.099392</v>
      </c>
      <c r="D508" s="150">
        <v>82.24729452824872</v>
      </c>
      <c r="E508" s="218">
        <f t="shared" si="30"/>
        <v>0.05392913731372644</v>
      </c>
      <c r="F508" s="148"/>
      <c r="G508" s="31"/>
      <c r="J508" s="10">
        <v>82.24729452824872</v>
      </c>
      <c r="L508" s="255">
        <f t="shared" si="31"/>
        <v>0</v>
      </c>
    </row>
    <row r="509" spans="1:12" ht="12.75" customHeight="1">
      <c r="A509" s="193">
        <v>16</v>
      </c>
      <c r="B509" s="247" t="s">
        <v>212</v>
      </c>
      <c r="C509" s="150">
        <v>1174.2564479999999</v>
      </c>
      <c r="D509" s="150">
        <v>55.159374344811866</v>
      </c>
      <c r="E509" s="218">
        <f t="shared" si="30"/>
        <v>0.04697387392571667</v>
      </c>
      <c r="F509" s="148"/>
      <c r="G509" s="31"/>
      <c r="J509" s="10">
        <v>55.159374344811866</v>
      </c>
      <c r="L509" s="255">
        <f t="shared" si="31"/>
        <v>0</v>
      </c>
    </row>
    <row r="510" spans="1:12" ht="12.75" customHeight="1">
      <c r="A510" s="193">
        <v>17</v>
      </c>
      <c r="B510" s="247" t="s">
        <v>213</v>
      </c>
      <c r="C510" s="150">
        <v>1632.187968</v>
      </c>
      <c r="D510" s="150">
        <v>81.47535168757462</v>
      </c>
      <c r="E510" s="218">
        <f t="shared" si="30"/>
        <v>0.04991787299315186</v>
      </c>
      <c r="F510" s="148"/>
      <c r="G510" s="31"/>
      <c r="J510" s="10">
        <v>81.47535168757462</v>
      </c>
      <c r="L510" s="255">
        <f t="shared" si="31"/>
        <v>0</v>
      </c>
    </row>
    <row r="511" spans="1:12" ht="12.75" customHeight="1">
      <c r="A511" s="193">
        <v>18</v>
      </c>
      <c r="B511" s="247" t="s">
        <v>214</v>
      </c>
      <c r="C511" s="163">
        <v>838.154208</v>
      </c>
      <c r="D511" s="163">
        <v>45.891712246119546</v>
      </c>
      <c r="E511" s="218">
        <f t="shared" si="30"/>
        <v>0.05475330411527272</v>
      </c>
      <c r="F511" s="148"/>
      <c r="G511" s="31"/>
      <c r="H511" s="10" t="s">
        <v>12</v>
      </c>
      <c r="J511" s="10">
        <v>45.891712246119546</v>
      </c>
      <c r="L511" s="255">
        <f t="shared" si="31"/>
        <v>0</v>
      </c>
    </row>
    <row r="512" spans="1:12" ht="12.75" customHeight="1">
      <c r="A512" s="193">
        <v>19</v>
      </c>
      <c r="B512" s="247" t="s">
        <v>215</v>
      </c>
      <c r="C512" s="163">
        <v>1707.262176</v>
      </c>
      <c r="D512" s="163">
        <v>85.43958514516277</v>
      </c>
      <c r="E512" s="218">
        <f t="shared" si="30"/>
        <v>0.0500447947282133</v>
      </c>
      <c r="F512" s="148"/>
      <c r="G512" s="31" t="s">
        <v>12</v>
      </c>
      <c r="J512" s="10">
        <v>85.43958514516277</v>
      </c>
      <c r="L512" s="255">
        <f t="shared" si="31"/>
        <v>0</v>
      </c>
    </row>
    <row r="513" spans="1:12" ht="12.75" customHeight="1">
      <c r="A513" s="193">
        <v>20</v>
      </c>
      <c r="B513" s="247" t="s">
        <v>216</v>
      </c>
      <c r="C513" s="163">
        <v>1326.159238</v>
      </c>
      <c r="D513" s="163">
        <v>67.92821883838113</v>
      </c>
      <c r="E513" s="218">
        <f t="shared" si="30"/>
        <v>0.05122176650582675</v>
      </c>
      <c r="F513" s="148"/>
      <c r="G513" s="31"/>
      <c r="J513" s="10">
        <v>67.92821883838113</v>
      </c>
      <c r="L513" s="255">
        <f t="shared" si="31"/>
        <v>0</v>
      </c>
    </row>
    <row r="514" spans="1:12" ht="12.75" customHeight="1">
      <c r="A514" s="193">
        <v>21</v>
      </c>
      <c r="B514" s="247" t="s">
        <v>217</v>
      </c>
      <c r="C514" s="163">
        <v>294.597648</v>
      </c>
      <c r="D514" s="163">
        <v>14.315599289308913</v>
      </c>
      <c r="E514" s="218">
        <f t="shared" si="30"/>
        <v>0.0485937324567809</v>
      </c>
      <c r="F514" s="148"/>
      <c r="G514" s="31"/>
      <c r="J514" s="10">
        <v>14.315599289308913</v>
      </c>
      <c r="L514" s="255">
        <f t="shared" si="31"/>
        <v>0</v>
      </c>
    </row>
    <row r="515" spans="1:12" ht="12.75" customHeight="1">
      <c r="A515" s="193">
        <v>22</v>
      </c>
      <c r="B515" s="247" t="s">
        <v>218</v>
      </c>
      <c r="C515" s="163">
        <v>1924.0887360000002</v>
      </c>
      <c r="D515" s="163">
        <v>98.07244992066484</v>
      </c>
      <c r="E515" s="153">
        <f t="shared" si="30"/>
        <v>0.05097085601392182</v>
      </c>
      <c r="F515" s="148"/>
      <c r="G515" s="31"/>
      <c r="J515" s="10">
        <v>98.07244992066484</v>
      </c>
      <c r="L515" s="255">
        <f t="shared" si="31"/>
        <v>0</v>
      </c>
    </row>
    <row r="516" spans="1:12" ht="12.75" customHeight="1">
      <c r="A516" s="193">
        <v>23</v>
      </c>
      <c r="B516" s="247" t="s">
        <v>219</v>
      </c>
      <c r="C516" s="163">
        <v>2148.8157119999996</v>
      </c>
      <c r="D516" s="163">
        <v>115.64355576739752</v>
      </c>
      <c r="E516" s="153">
        <f t="shared" si="30"/>
        <v>0.05381734465249365</v>
      </c>
      <c r="F516" s="148"/>
      <c r="G516" s="31"/>
      <c r="J516" s="10">
        <v>115.64355576739752</v>
      </c>
      <c r="L516" s="255">
        <f t="shared" si="31"/>
        <v>0</v>
      </c>
    </row>
    <row r="517" spans="1:12" ht="12.75" customHeight="1">
      <c r="A517" s="193">
        <v>24</v>
      </c>
      <c r="B517" s="247" t="s">
        <v>220</v>
      </c>
      <c r="C517" s="163">
        <v>2467.677504</v>
      </c>
      <c r="D517" s="163">
        <v>119.19861700274586</v>
      </c>
      <c r="E517" s="153">
        <f t="shared" si="30"/>
        <v>0.04830396873559449</v>
      </c>
      <c r="F517" s="148"/>
      <c r="G517" s="31"/>
      <c r="J517" s="10">
        <v>119.19861700274586</v>
      </c>
      <c r="L517" s="255">
        <f t="shared" si="31"/>
        <v>0</v>
      </c>
    </row>
    <row r="518" spans="1:12" ht="12.75" customHeight="1">
      <c r="A518" s="193">
        <v>25</v>
      </c>
      <c r="B518" s="247" t="s">
        <v>221</v>
      </c>
      <c r="C518" s="163">
        <v>405.37190400000003</v>
      </c>
      <c r="D518" s="163">
        <v>20.394869595786528</v>
      </c>
      <c r="E518" s="153">
        <f t="shared" si="30"/>
        <v>0.05031150258451687</v>
      </c>
      <c r="F518" s="148"/>
      <c r="G518" s="31"/>
      <c r="J518" s="10">
        <v>20.394869595786528</v>
      </c>
      <c r="L518" s="255">
        <f t="shared" si="31"/>
        <v>0</v>
      </c>
    </row>
    <row r="519" spans="1:12" ht="12.75" customHeight="1">
      <c r="A519" s="193">
        <v>26</v>
      </c>
      <c r="B519" s="247" t="s">
        <v>222</v>
      </c>
      <c r="C519" s="163">
        <v>1147.5071039999998</v>
      </c>
      <c r="D519" s="163">
        <v>65.13464387852378</v>
      </c>
      <c r="E519" s="153">
        <f t="shared" si="30"/>
        <v>0.05676186548342605</v>
      </c>
      <c r="F519" s="148"/>
      <c r="G519" s="31"/>
      <c r="J519" s="10">
        <v>65.13464387852378</v>
      </c>
      <c r="L519" s="255">
        <f t="shared" si="31"/>
        <v>0</v>
      </c>
    </row>
    <row r="520" spans="1:12" ht="12.75" customHeight="1">
      <c r="A520" s="193">
        <v>27</v>
      </c>
      <c r="B520" s="247" t="s">
        <v>223</v>
      </c>
      <c r="C520" s="163">
        <v>1102.043568</v>
      </c>
      <c r="D520" s="163">
        <v>62.49879537227355</v>
      </c>
      <c r="E520" s="153">
        <f t="shared" si="30"/>
        <v>0.05671172827195662</v>
      </c>
      <c r="F520" s="148"/>
      <c r="G520" s="31"/>
      <c r="J520" s="10">
        <v>62.49879537227355</v>
      </c>
      <c r="L520" s="255">
        <f t="shared" si="31"/>
        <v>0</v>
      </c>
    </row>
    <row r="521" spans="1:12" ht="12.75" customHeight="1">
      <c r="A521" s="34"/>
      <c r="B521" s="1" t="s">
        <v>27</v>
      </c>
      <c r="C521" s="164">
        <v>37607.9857296</v>
      </c>
      <c r="D521" s="164">
        <v>1942.0900000000001</v>
      </c>
      <c r="E521" s="152">
        <f t="shared" si="30"/>
        <v>0.0516403620753197</v>
      </c>
      <c r="F521" s="42"/>
      <c r="G521" s="31"/>
      <c r="J521" s="10">
        <v>1942.0900000000001</v>
      </c>
      <c r="L521" s="255">
        <f t="shared" si="31"/>
        <v>0</v>
      </c>
    </row>
    <row r="522" spans="1:7" ht="14.25">
      <c r="A522" s="93"/>
      <c r="B522" s="73"/>
      <c r="C522" s="94"/>
      <c r="D522" s="94"/>
      <c r="E522" s="95"/>
      <c r="F522" s="76"/>
      <c r="G522" s="96"/>
    </row>
    <row r="523" spans="1:7" ht="14.25">
      <c r="A523" s="9" t="s">
        <v>168</v>
      </c>
      <c r="B523" s="48"/>
      <c r="C523" s="58"/>
      <c r="D523" s="48"/>
      <c r="E523" s="48"/>
      <c r="F523" s="48"/>
      <c r="G523" s="96"/>
    </row>
    <row r="524" spans="1:5" ht="14.25">
      <c r="A524" s="48"/>
      <c r="B524" s="48"/>
      <c r="C524" s="48"/>
      <c r="D524" s="48"/>
      <c r="E524" s="59" t="s">
        <v>118</v>
      </c>
    </row>
    <row r="525" spans="1:7" ht="51" customHeight="1">
      <c r="A525" s="60" t="s">
        <v>37</v>
      </c>
      <c r="B525" s="60" t="s">
        <v>38</v>
      </c>
      <c r="C525" s="61" t="s">
        <v>165</v>
      </c>
      <c r="D525" s="61" t="s">
        <v>169</v>
      </c>
      <c r="E525" s="61" t="s">
        <v>158</v>
      </c>
      <c r="F525" s="63"/>
      <c r="G525" s="64"/>
    </row>
    <row r="526" spans="1:7" ht="18" customHeight="1">
      <c r="A526" s="60">
        <v>1</v>
      </c>
      <c r="B526" s="60">
        <v>2</v>
      </c>
      <c r="C526" s="61">
        <v>3</v>
      </c>
      <c r="D526" s="61">
        <v>4</v>
      </c>
      <c r="E526" s="61">
        <v>5</v>
      </c>
      <c r="F526" s="63"/>
      <c r="G526" s="64"/>
    </row>
    <row r="527" spans="1:11" ht="12.75" customHeight="1">
      <c r="A527" s="18">
        <v>1</v>
      </c>
      <c r="B527" s="247" t="s">
        <v>197</v>
      </c>
      <c r="C527" s="163">
        <v>1150.116528</v>
      </c>
      <c r="D527" s="163">
        <v>92.10462174655791</v>
      </c>
      <c r="E527" s="153">
        <f aca="true" t="shared" si="32" ref="E527:E554">D527/C527</f>
        <v>0.08008286073996661</v>
      </c>
      <c r="F527" s="148"/>
      <c r="G527" s="31"/>
      <c r="I527" s="10">
        <v>92.10462174655791</v>
      </c>
      <c r="K527" s="255">
        <f>D527-I527</f>
        <v>0</v>
      </c>
    </row>
    <row r="528" spans="1:11" ht="12.75" customHeight="1">
      <c r="A528" s="18">
        <v>2</v>
      </c>
      <c r="B528" s="247" t="s">
        <v>198</v>
      </c>
      <c r="C528" s="163">
        <v>2260.723216</v>
      </c>
      <c r="D528" s="163">
        <v>168.45110854658122</v>
      </c>
      <c r="E528" s="153">
        <f t="shared" si="32"/>
        <v>0.0745120443557126</v>
      </c>
      <c r="F528" s="148"/>
      <c r="G528" s="31"/>
      <c r="I528" s="10">
        <v>168.45110854658122</v>
      </c>
      <c r="K528" s="255">
        <f aca="true" t="shared" si="33" ref="K528:K554">D528-I528</f>
        <v>0</v>
      </c>
    </row>
    <row r="529" spans="1:11" ht="12.75" customHeight="1">
      <c r="A529" s="18">
        <v>3</v>
      </c>
      <c r="B529" s="247" t="s">
        <v>199</v>
      </c>
      <c r="C529" s="163">
        <v>1427.23128</v>
      </c>
      <c r="D529" s="163">
        <v>199.65378481416764</v>
      </c>
      <c r="E529" s="153">
        <f t="shared" si="32"/>
        <v>0.1398888796875077</v>
      </c>
      <c r="F529" s="148"/>
      <c r="G529" s="31"/>
      <c r="I529" s="10">
        <v>199.65378481416764</v>
      </c>
      <c r="K529" s="255">
        <f t="shared" si="33"/>
        <v>0</v>
      </c>
    </row>
    <row r="530" spans="1:11" ht="12.75" customHeight="1">
      <c r="A530" s="18">
        <v>4</v>
      </c>
      <c r="B530" s="247" t="s">
        <v>200</v>
      </c>
      <c r="C530" s="163">
        <v>1362.1652159999999</v>
      </c>
      <c r="D530" s="163">
        <v>193.50189652856815</v>
      </c>
      <c r="E530" s="153">
        <f t="shared" si="32"/>
        <v>0.14205464524838385</v>
      </c>
      <c r="F530" s="148"/>
      <c r="G530" s="31"/>
      <c r="I530" s="10">
        <v>193.50189652856815</v>
      </c>
      <c r="K530" s="255">
        <f t="shared" si="33"/>
        <v>0</v>
      </c>
    </row>
    <row r="531" spans="1:11" ht="12.75" customHeight="1">
      <c r="A531" s="18">
        <v>5</v>
      </c>
      <c r="B531" s="247" t="s">
        <v>201</v>
      </c>
      <c r="C531" s="163">
        <v>1693.5094995999998</v>
      </c>
      <c r="D531" s="163">
        <v>320.76826205147887</v>
      </c>
      <c r="E531" s="153">
        <f t="shared" si="32"/>
        <v>0.1894103706694548</v>
      </c>
      <c r="F531" s="148"/>
      <c r="G531" s="31"/>
      <c r="I531" s="10">
        <v>320.76826205147887</v>
      </c>
      <c r="K531" s="255">
        <f t="shared" si="33"/>
        <v>0</v>
      </c>
    </row>
    <row r="532" spans="1:11" ht="12.75" customHeight="1">
      <c r="A532" s="18">
        <v>6</v>
      </c>
      <c r="B532" s="247" t="s">
        <v>202</v>
      </c>
      <c r="C532" s="163">
        <v>511.048656</v>
      </c>
      <c r="D532" s="163">
        <v>51.31174156957437</v>
      </c>
      <c r="E532" s="153">
        <f t="shared" si="32"/>
        <v>0.10040480679705452</v>
      </c>
      <c r="F532" s="148"/>
      <c r="G532" s="31"/>
      <c r="I532" s="10">
        <v>51.31174156957437</v>
      </c>
      <c r="K532" s="255">
        <f t="shared" si="33"/>
        <v>0</v>
      </c>
    </row>
    <row r="533" spans="1:11" ht="12.75" customHeight="1">
      <c r="A533" s="18">
        <v>7</v>
      </c>
      <c r="B533" s="247" t="s">
        <v>203</v>
      </c>
      <c r="C533" s="163">
        <v>2821.760736</v>
      </c>
      <c r="D533" s="163">
        <v>248.25086629672705</v>
      </c>
      <c r="E533" s="153">
        <f t="shared" si="32"/>
        <v>0.0879772913165686</v>
      </c>
      <c r="F533" s="148"/>
      <c r="G533" s="31"/>
      <c r="I533" s="10">
        <v>248.25086629672705</v>
      </c>
      <c r="K533" s="255">
        <f t="shared" si="33"/>
        <v>0</v>
      </c>
    </row>
    <row r="534" spans="1:11" ht="12.75" customHeight="1">
      <c r="A534" s="18">
        <v>8</v>
      </c>
      <c r="B534" s="247" t="s">
        <v>204</v>
      </c>
      <c r="C534" s="163">
        <v>412.53527999999994</v>
      </c>
      <c r="D534" s="163">
        <v>21.034272216467222</v>
      </c>
      <c r="E534" s="153">
        <f t="shared" si="32"/>
        <v>0.05098781422153088</v>
      </c>
      <c r="F534" s="148"/>
      <c r="G534" s="31"/>
      <c r="I534" s="10">
        <v>21.034272216467222</v>
      </c>
      <c r="K534" s="255">
        <f t="shared" si="33"/>
        <v>0</v>
      </c>
    </row>
    <row r="535" spans="1:11" ht="12.75" customHeight="1">
      <c r="A535" s="18">
        <v>9</v>
      </c>
      <c r="B535" s="247" t="s">
        <v>205</v>
      </c>
      <c r="C535" s="163">
        <v>1159.9681919999998</v>
      </c>
      <c r="D535" s="163">
        <v>84.6856262225659</v>
      </c>
      <c r="E535" s="153">
        <f t="shared" si="32"/>
        <v>0.07300685209010103</v>
      </c>
      <c r="F535" s="148"/>
      <c r="G535" s="31"/>
      <c r="I535" s="10">
        <v>84.6856262225659</v>
      </c>
      <c r="K535" s="255">
        <f t="shared" si="33"/>
        <v>0</v>
      </c>
    </row>
    <row r="536" spans="1:11" ht="12.75" customHeight="1">
      <c r="A536" s="18">
        <v>10</v>
      </c>
      <c r="B536" s="247" t="s">
        <v>206</v>
      </c>
      <c r="C536" s="163">
        <v>1360.4955839999998</v>
      </c>
      <c r="D536" s="163">
        <v>91.98025126763758</v>
      </c>
      <c r="E536" s="153">
        <f t="shared" si="32"/>
        <v>0.06760790137753038</v>
      </c>
      <c r="F536" s="148"/>
      <c r="G536" s="31"/>
      <c r="I536" s="10">
        <v>91.98025126763758</v>
      </c>
      <c r="K536" s="255">
        <f t="shared" si="33"/>
        <v>0</v>
      </c>
    </row>
    <row r="537" spans="1:11" ht="12.75" customHeight="1">
      <c r="A537" s="18">
        <v>11</v>
      </c>
      <c r="B537" s="247" t="s">
        <v>207</v>
      </c>
      <c r="C537" s="163">
        <v>1013.8579199999999</v>
      </c>
      <c r="D537" s="163">
        <v>107.23426850999064</v>
      </c>
      <c r="E537" s="153">
        <f t="shared" si="32"/>
        <v>0.1057685365913901</v>
      </c>
      <c r="F537" s="148"/>
      <c r="G537" s="31"/>
      <c r="I537" s="10">
        <v>107.23426850999064</v>
      </c>
      <c r="K537" s="255">
        <f t="shared" si="33"/>
        <v>0</v>
      </c>
    </row>
    <row r="538" spans="1:11" ht="12.75" customHeight="1">
      <c r="A538" s="18">
        <v>12</v>
      </c>
      <c r="B538" s="247" t="s">
        <v>208</v>
      </c>
      <c r="C538" s="163">
        <v>2073.308592</v>
      </c>
      <c r="D538" s="163">
        <v>205.0340103468056</v>
      </c>
      <c r="E538" s="153">
        <f t="shared" si="32"/>
        <v>0.09889218186715815</v>
      </c>
      <c r="F538" s="148"/>
      <c r="G538" s="31"/>
      <c r="I538" s="10">
        <v>205.0340103468056</v>
      </c>
      <c r="K538" s="255">
        <f t="shared" si="33"/>
        <v>0</v>
      </c>
    </row>
    <row r="539" spans="1:11" ht="12.75" customHeight="1">
      <c r="A539" s="18">
        <v>13</v>
      </c>
      <c r="B539" s="247" t="s">
        <v>209</v>
      </c>
      <c r="C539" s="163">
        <v>1433.118096</v>
      </c>
      <c r="D539" s="163">
        <v>121.11565457958238</v>
      </c>
      <c r="E539" s="153">
        <f t="shared" si="32"/>
        <v>0.08451198468404686</v>
      </c>
      <c r="F539" s="148"/>
      <c r="G539" s="31"/>
      <c r="I539" s="10">
        <v>121.11565457958238</v>
      </c>
      <c r="K539" s="255">
        <f t="shared" si="33"/>
        <v>0</v>
      </c>
    </row>
    <row r="540" spans="1:11" ht="12.75" customHeight="1">
      <c r="A540" s="18">
        <v>14</v>
      </c>
      <c r="B540" s="247" t="s">
        <v>210</v>
      </c>
      <c r="C540" s="163">
        <v>1234.9253279999998</v>
      </c>
      <c r="D540" s="163">
        <v>120.15791693226637</v>
      </c>
      <c r="E540" s="153">
        <f t="shared" si="32"/>
        <v>0.09729974291390224</v>
      </c>
      <c r="F540" s="148"/>
      <c r="G540" s="31"/>
      <c r="I540" s="10">
        <v>120.15791693226637</v>
      </c>
      <c r="K540" s="255">
        <f t="shared" si="33"/>
        <v>0</v>
      </c>
    </row>
    <row r="541" spans="1:11" ht="12.75" customHeight="1">
      <c r="A541" s="18">
        <v>15</v>
      </c>
      <c r="B541" s="247" t="s">
        <v>211</v>
      </c>
      <c r="C541" s="163">
        <v>1525.099392</v>
      </c>
      <c r="D541" s="163">
        <v>177.29003493937827</v>
      </c>
      <c r="E541" s="153">
        <f t="shared" si="32"/>
        <v>0.11624818413105646</v>
      </c>
      <c r="F541" s="148"/>
      <c r="G541" s="31"/>
      <c r="I541" s="10">
        <v>177.29003493937827</v>
      </c>
      <c r="K541" s="255">
        <f t="shared" si="33"/>
        <v>0</v>
      </c>
    </row>
    <row r="542" spans="1:11" ht="12.75" customHeight="1">
      <c r="A542" s="18">
        <v>16</v>
      </c>
      <c r="B542" s="247" t="s">
        <v>212</v>
      </c>
      <c r="C542" s="163">
        <v>1174.2564479999999</v>
      </c>
      <c r="D542" s="163">
        <v>200.7910446300567</v>
      </c>
      <c r="E542" s="153">
        <f t="shared" si="32"/>
        <v>0.17099420230737938</v>
      </c>
      <c r="F542" s="148"/>
      <c r="G542" s="31"/>
      <c r="I542" s="10">
        <v>200.7910446300567</v>
      </c>
      <c r="K542" s="255">
        <f t="shared" si="33"/>
        <v>0</v>
      </c>
    </row>
    <row r="543" spans="1:11" ht="12.75" customHeight="1">
      <c r="A543" s="18">
        <v>17</v>
      </c>
      <c r="B543" s="247" t="s">
        <v>213</v>
      </c>
      <c r="C543" s="163">
        <v>1632.187968</v>
      </c>
      <c r="D543" s="163">
        <v>290.50363151953695</v>
      </c>
      <c r="E543" s="153">
        <f t="shared" si="32"/>
        <v>0.17798417658690702</v>
      </c>
      <c r="F543" s="148"/>
      <c r="G543" s="31"/>
      <c r="I543" s="10">
        <v>290.50363151953695</v>
      </c>
      <c r="K543" s="255">
        <f t="shared" si="33"/>
        <v>0</v>
      </c>
    </row>
    <row r="544" spans="1:11" ht="12.75" customHeight="1">
      <c r="A544" s="18">
        <v>18</v>
      </c>
      <c r="B544" s="247" t="s">
        <v>214</v>
      </c>
      <c r="C544" s="163">
        <v>838.154208</v>
      </c>
      <c r="D544" s="163">
        <v>118.51031348597695</v>
      </c>
      <c r="E544" s="153">
        <f t="shared" si="32"/>
        <v>0.141394402551251</v>
      </c>
      <c r="F544" s="148"/>
      <c r="G544" s="31"/>
      <c r="H544" s="10" t="s">
        <v>12</v>
      </c>
      <c r="I544" s="10">
        <v>118.51031348597695</v>
      </c>
      <c r="K544" s="255">
        <f t="shared" si="33"/>
        <v>0</v>
      </c>
    </row>
    <row r="545" spans="1:11" ht="12.75" customHeight="1">
      <c r="A545" s="18">
        <v>19</v>
      </c>
      <c r="B545" s="247" t="s">
        <v>215</v>
      </c>
      <c r="C545" s="163">
        <v>1707.262176</v>
      </c>
      <c r="D545" s="163">
        <v>210.79779145437072</v>
      </c>
      <c r="E545" s="153">
        <f t="shared" si="32"/>
        <v>0.1234712479534079</v>
      </c>
      <c r="F545" s="148"/>
      <c r="G545" s="31"/>
      <c r="I545" s="10">
        <v>210.79779145437072</v>
      </c>
      <c r="K545" s="255">
        <f t="shared" si="33"/>
        <v>0</v>
      </c>
    </row>
    <row r="546" spans="1:11" ht="12.75" customHeight="1">
      <c r="A546" s="18">
        <v>20</v>
      </c>
      <c r="B546" s="247" t="s">
        <v>216</v>
      </c>
      <c r="C546" s="163">
        <v>1326.159238</v>
      </c>
      <c r="D546" s="163">
        <v>196.17092928197735</v>
      </c>
      <c r="E546" s="153">
        <f t="shared" si="32"/>
        <v>0.1479241132292873</v>
      </c>
      <c r="F546" s="148"/>
      <c r="G546" s="31"/>
      <c r="I546" s="10">
        <v>196.17092928197735</v>
      </c>
      <c r="K546" s="255">
        <f t="shared" si="33"/>
        <v>0</v>
      </c>
    </row>
    <row r="547" spans="1:11" ht="12.75" customHeight="1">
      <c r="A547" s="18">
        <v>21</v>
      </c>
      <c r="B547" s="247" t="s">
        <v>217</v>
      </c>
      <c r="C547" s="163">
        <v>294.597648</v>
      </c>
      <c r="D547" s="163">
        <v>39.40772249993407</v>
      </c>
      <c r="E547" s="153">
        <f t="shared" si="32"/>
        <v>0.13376794678256926</v>
      </c>
      <c r="F547" s="148"/>
      <c r="G547" s="31"/>
      <c r="I547" s="10">
        <v>39.40772249993407</v>
      </c>
      <c r="K547" s="255">
        <f t="shared" si="33"/>
        <v>0</v>
      </c>
    </row>
    <row r="548" spans="1:11" ht="12.75" customHeight="1">
      <c r="A548" s="18">
        <v>22</v>
      </c>
      <c r="B548" s="247" t="s">
        <v>218</v>
      </c>
      <c r="C548" s="163">
        <v>1924.0887360000002</v>
      </c>
      <c r="D548" s="163">
        <v>236.88596092539478</v>
      </c>
      <c r="E548" s="153">
        <f t="shared" si="32"/>
        <v>0.12311592313453197</v>
      </c>
      <c r="F548" s="148"/>
      <c r="G548" s="31" t="s">
        <v>12</v>
      </c>
      <c r="I548" s="10">
        <v>236.88596092539478</v>
      </c>
      <c r="K548" s="255">
        <f t="shared" si="33"/>
        <v>0</v>
      </c>
    </row>
    <row r="549" spans="1:11" ht="12.75" customHeight="1">
      <c r="A549" s="18">
        <v>23</v>
      </c>
      <c r="B549" s="247" t="s">
        <v>219</v>
      </c>
      <c r="C549" s="163">
        <v>2148.8157119999996</v>
      </c>
      <c r="D549" s="163">
        <v>207.679880753816</v>
      </c>
      <c r="E549" s="153">
        <f t="shared" si="32"/>
        <v>0.09664853044122569</v>
      </c>
      <c r="F549" s="148"/>
      <c r="G549" s="31" t="s">
        <v>12</v>
      </c>
      <c r="I549" s="10">
        <v>207.679880753816</v>
      </c>
      <c r="K549" s="255">
        <f t="shared" si="33"/>
        <v>0</v>
      </c>
    </row>
    <row r="550" spans="1:11" ht="12.75" customHeight="1">
      <c r="A550" s="18">
        <v>24</v>
      </c>
      <c r="B550" s="247" t="s">
        <v>220</v>
      </c>
      <c r="C550" s="163">
        <v>2467.677504</v>
      </c>
      <c r="D550" s="163">
        <v>217.68011284493332</v>
      </c>
      <c r="E550" s="153">
        <f t="shared" si="32"/>
        <v>0.08821254499102217</v>
      </c>
      <c r="F550" s="148"/>
      <c r="G550" s="31"/>
      <c r="I550" s="10">
        <v>217.68011284493332</v>
      </c>
      <c r="K550" s="255">
        <f t="shared" si="33"/>
        <v>0</v>
      </c>
    </row>
    <row r="551" spans="1:11" ht="12.75" customHeight="1">
      <c r="A551" s="18">
        <v>25</v>
      </c>
      <c r="B551" s="247" t="s">
        <v>221</v>
      </c>
      <c r="C551" s="163">
        <v>405.37190400000003</v>
      </c>
      <c r="D551" s="163">
        <v>25.61508548224859</v>
      </c>
      <c r="E551" s="153">
        <f t="shared" si="32"/>
        <v>0.06318909926783822</v>
      </c>
      <c r="F551" s="148"/>
      <c r="G551" s="31"/>
      <c r="I551" s="10">
        <v>25.61508548224859</v>
      </c>
      <c r="K551" s="255">
        <f t="shared" si="33"/>
        <v>0</v>
      </c>
    </row>
    <row r="552" spans="1:11" ht="12.75" customHeight="1">
      <c r="A552" s="18">
        <v>26</v>
      </c>
      <c r="B552" s="247" t="s">
        <v>222</v>
      </c>
      <c r="C552" s="163">
        <v>1147.5071039999998</v>
      </c>
      <c r="D552" s="163">
        <v>86.53635560743436</v>
      </c>
      <c r="E552" s="153">
        <f t="shared" si="32"/>
        <v>0.07541247919580145</v>
      </c>
      <c r="F552" s="148"/>
      <c r="G552" s="31"/>
      <c r="I552" s="10">
        <v>86.53635560743436</v>
      </c>
      <c r="K552" s="255">
        <f t="shared" si="33"/>
        <v>0</v>
      </c>
    </row>
    <row r="553" spans="1:11" ht="12.75" customHeight="1">
      <c r="A553" s="18">
        <v>27</v>
      </c>
      <c r="B553" s="247" t="s">
        <v>223</v>
      </c>
      <c r="C553" s="163">
        <v>1102.043568</v>
      </c>
      <c r="D553" s="163">
        <v>90.19912537860338</v>
      </c>
      <c r="E553" s="153">
        <f t="shared" si="32"/>
        <v>0.08184715014697438</v>
      </c>
      <c r="F553" s="148"/>
      <c r="G553" s="31"/>
      <c r="I553" s="10">
        <v>90.19912537860338</v>
      </c>
      <c r="K553" s="255">
        <f t="shared" si="33"/>
        <v>0</v>
      </c>
    </row>
    <row r="554" spans="1:11" ht="12.75" customHeight="1">
      <c r="A554" s="34"/>
      <c r="B554" s="1" t="s">
        <v>27</v>
      </c>
      <c r="C554" s="164">
        <v>37607.9857296</v>
      </c>
      <c r="D554" s="164">
        <v>4123.3522704326315</v>
      </c>
      <c r="E554" s="152">
        <f t="shared" si="32"/>
        <v>0.1096403380941319</v>
      </c>
      <c r="F554" s="42"/>
      <c r="G554" s="31"/>
      <c r="I554" s="10">
        <v>4123.3522704326315</v>
      </c>
      <c r="K554" s="255">
        <f t="shared" si="33"/>
        <v>0</v>
      </c>
    </row>
    <row r="555" spans="1:7" ht="24.75" customHeight="1">
      <c r="A555" s="47" t="s">
        <v>170</v>
      </c>
      <c r="B555" s="48"/>
      <c r="C555" s="48"/>
      <c r="D555" s="48"/>
      <c r="E555" s="48"/>
      <c r="F555" s="48"/>
      <c r="G555" s="48"/>
    </row>
    <row r="556" ht="21" customHeight="1">
      <c r="E556" s="59" t="s">
        <v>118</v>
      </c>
    </row>
    <row r="557" spans="1:6" ht="28.5">
      <c r="A557" s="49" t="s">
        <v>39</v>
      </c>
      <c r="B557" s="49" t="s">
        <v>171</v>
      </c>
      <c r="C557" s="49" t="s">
        <v>54</v>
      </c>
      <c r="D557" s="68" t="s">
        <v>42</v>
      </c>
      <c r="E557" s="49" t="s">
        <v>43</v>
      </c>
      <c r="F557" s="245"/>
    </row>
    <row r="558" spans="1:6" ht="14.25">
      <c r="A558" s="69">
        <f>C554</f>
        <v>37607.9857296</v>
      </c>
      <c r="B558" s="69">
        <f>D591</f>
        <v>1942.0900000000001</v>
      </c>
      <c r="C558" s="69">
        <f>E591</f>
        <v>34685.02807473263</v>
      </c>
      <c r="D558" s="69">
        <f>B558+C558</f>
        <v>36627.11807473263</v>
      </c>
      <c r="E558" s="71">
        <f>D558/A558</f>
        <v>0.9739186336136221</v>
      </c>
      <c r="F558" s="56"/>
    </row>
    <row r="559" spans="1:7" ht="14.25">
      <c r="A559" s="93"/>
      <c r="B559" s="73"/>
      <c r="C559" s="74"/>
      <c r="D559" s="74"/>
      <c r="E559" s="75"/>
      <c r="F559" s="76"/>
      <c r="G559" s="77"/>
    </row>
    <row r="560" spans="1:7" ht="14.25">
      <c r="A560" s="9" t="s">
        <v>172</v>
      </c>
      <c r="B560" s="48"/>
      <c r="C560" s="58"/>
      <c r="D560" s="48"/>
      <c r="E560" s="48"/>
      <c r="F560" s="48"/>
      <c r="G560" s="48"/>
    </row>
    <row r="561" spans="1:7" ht="14.25">
      <c r="A561" s="48"/>
      <c r="B561" s="48"/>
      <c r="C561" s="48"/>
      <c r="D561" s="48"/>
      <c r="E561" s="48"/>
      <c r="F561" s="48"/>
      <c r="G561" s="59" t="s">
        <v>118</v>
      </c>
    </row>
    <row r="562" spans="1:7" ht="62.25" customHeight="1">
      <c r="A562" s="60" t="s">
        <v>37</v>
      </c>
      <c r="B562" s="60" t="s">
        <v>38</v>
      </c>
      <c r="C562" s="61" t="s">
        <v>173</v>
      </c>
      <c r="D562" s="61" t="s">
        <v>174</v>
      </c>
      <c r="E562" s="61" t="s">
        <v>55</v>
      </c>
      <c r="F562" s="61" t="s">
        <v>56</v>
      </c>
      <c r="G562" s="88" t="s">
        <v>57</v>
      </c>
    </row>
    <row r="563" spans="1:7" ht="13.5" customHeight="1">
      <c r="A563" s="60">
        <v>1</v>
      </c>
      <c r="B563" s="60">
        <v>2</v>
      </c>
      <c r="C563" s="61">
        <v>3</v>
      </c>
      <c r="D563" s="61">
        <v>4</v>
      </c>
      <c r="E563" s="61">
        <v>5</v>
      </c>
      <c r="F563" s="61">
        <v>6</v>
      </c>
      <c r="G563" s="88">
        <v>7</v>
      </c>
    </row>
    <row r="564" spans="1:12" ht="12.75" customHeight="1">
      <c r="A564" s="18">
        <v>1</v>
      </c>
      <c r="B564" s="247" t="s">
        <v>197</v>
      </c>
      <c r="C564" s="163">
        <v>1150.116528</v>
      </c>
      <c r="D564" s="163">
        <v>53.77127911727353</v>
      </c>
      <c r="E564" s="163">
        <v>1063.0703632292843</v>
      </c>
      <c r="F564" s="157">
        <f>D564+E564</f>
        <v>1116.8416423465578</v>
      </c>
      <c r="G564" s="165">
        <f>F564/C564</f>
        <v>0.9710682484397423</v>
      </c>
      <c r="J564" s="10">
        <v>1063.0703632292843</v>
      </c>
      <c r="L564" s="255">
        <f>E564-J564</f>
        <v>0</v>
      </c>
    </row>
    <row r="565" spans="1:12" ht="12.75" customHeight="1">
      <c r="A565" s="18">
        <v>2</v>
      </c>
      <c r="B565" s="247" t="s">
        <v>198</v>
      </c>
      <c r="C565" s="163">
        <v>2260.723216</v>
      </c>
      <c r="D565" s="163">
        <v>123.54879847600466</v>
      </c>
      <c r="E565" s="163">
        <v>2086.2537383705767</v>
      </c>
      <c r="F565" s="157">
        <f>D565+E565</f>
        <v>2209.8025368465815</v>
      </c>
      <c r="G565" s="165">
        <f>F565/C565</f>
        <v>0.9774759338989252</v>
      </c>
      <c r="J565" s="10">
        <v>2086.2537383705767</v>
      </c>
      <c r="L565" s="255">
        <f aca="true" t="shared" si="34" ref="L565:L591">E565-J565</f>
        <v>0</v>
      </c>
    </row>
    <row r="566" spans="1:12" ht="12.75" customHeight="1">
      <c r="A566" s="18">
        <v>3</v>
      </c>
      <c r="B566" s="247" t="s">
        <v>199</v>
      </c>
      <c r="C566" s="163">
        <v>1427.23128</v>
      </c>
      <c r="D566" s="163">
        <v>72.8953180215931</v>
      </c>
      <c r="E566" s="163">
        <v>1314.2304853925746</v>
      </c>
      <c r="F566" s="157">
        <f aca="true" t="shared" si="35" ref="F566:F591">D566+E566</f>
        <v>1387.1258034141676</v>
      </c>
      <c r="G566" s="165">
        <f aca="true" t="shared" si="36" ref="G566:G591">F566/C566</f>
        <v>0.9718998054850421</v>
      </c>
      <c r="J566" s="10">
        <v>1314.2304853925746</v>
      </c>
      <c r="L566" s="255">
        <f t="shared" si="34"/>
        <v>0</v>
      </c>
    </row>
    <row r="567" spans="1:12" ht="12.75" customHeight="1">
      <c r="A567" s="18">
        <v>4</v>
      </c>
      <c r="B567" s="247" t="s">
        <v>200</v>
      </c>
      <c r="C567" s="163">
        <v>1362.1652159999999</v>
      </c>
      <c r="D567" s="163">
        <v>68.44962267497284</v>
      </c>
      <c r="E567" s="163">
        <v>1254.2179836535952</v>
      </c>
      <c r="F567" s="157">
        <f t="shared" si="35"/>
        <v>1322.6676063285681</v>
      </c>
      <c r="G567" s="165">
        <f t="shared" si="36"/>
        <v>0.971003803938397</v>
      </c>
      <c r="J567" s="10">
        <v>1254.2179836535952</v>
      </c>
      <c r="L567" s="255">
        <f t="shared" si="34"/>
        <v>0</v>
      </c>
    </row>
    <row r="568" spans="1:12" ht="12.75" customHeight="1">
      <c r="A568" s="18">
        <v>5</v>
      </c>
      <c r="B568" s="247" t="s">
        <v>201</v>
      </c>
      <c r="C568" s="163">
        <v>1693.5094995999998</v>
      </c>
      <c r="D568" s="163">
        <v>79.8218445347412</v>
      </c>
      <c r="E568" s="163">
        <v>1563.0735575167378</v>
      </c>
      <c r="F568" s="157">
        <f t="shared" si="35"/>
        <v>1642.8954020514789</v>
      </c>
      <c r="G568" s="165">
        <f t="shared" si="36"/>
        <v>0.9701128942232236</v>
      </c>
      <c r="J568" s="10">
        <v>1563.0735575167378</v>
      </c>
      <c r="L568" s="255">
        <f t="shared" si="34"/>
        <v>0</v>
      </c>
    </row>
    <row r="569" spans="1:12" ht="12.75" customHeight="1">
      <c r="A569" s="18">
        <v>6</v>
      </c>
      <c r="B569" s="247" t="s">
        <v>202</v>
      </c>
      <c r="C569" s="163">
        <v>511.048656</v>
      </c>
      <c r="D569" s="163">
        <v>23.623212615083503</v>
      </c>
      <c r="E569" s="163">
        <v>467.8214233544909</v>
      </c>
      <c r="F569" s="157">
        <f t="shared" si="35"/>
        <v>491.4446359695744</v>
      </c>
      <c r="G569" s="165">
        <f t="shared" si="36"/>
        <v>0.9616396211979753</v>
      </c>
      <c r="J569" s="10">
        <v>467.8214233544909</v>
      </c>
      <c r="L569" s="255">
        <f t="shared" si="34"/>
        <v>0</v>
      </c>
    </row>
    <row r="570" spans="1:12" ht="12.75" customHeight="1">
      <c r="A570" s="18">
        <v>7</v>
      </c>
      <c r="B570" s="247" t="s">
        <v>203</v>
      </c>
      <c r="C570" s="163">
        <v>2821.760736</v>
      </c>
      <c r="D570" s="163">
        <v>159.99266132275955</v>
      </c>
      <c r="E570" s="163">
        <v>2603.282199373967</v>
      </c>
      <c r="F570" s="157">
        <f t="shared" si="35"/>
        <v>2763.2748606967266</v>
      </c>
      <c r="G570" s="165">
        <f t="shared" si="36"/>
        <v>0.9792732691481913</v>
      </c>
      <c r="J570" s="10">
        <v>2603.282199373967</v>
      </c>
      <c r="L570" s="255">
        <f t="shared" si="34"/>
        <v>0</v>
      </c>
    </row>
    <row r="571" spans="1:12" ht="12.75" customHeight="1">
      <c r="A571" s="18">
        <v>8</v>
      </c>
      <c r="B571" s="247" t="s">
        <v>204</v>
      </c>
      <c r="C571" s="163">
        <v>412.53527999999994</v>
      </c>
      <c r="D571" s="163">
        <v>23.338478696686295</v>
      </c>
      <c r="E571" s="163">
        <v>377.9960225197809</v>
      </c>
      <c r="F571" s="157">
        <f t="shared" si="35"/>
        <v>401.33450121646723</v>
      </c>
      <c r="G571" s="165">
        <f t="shared" si="36"/>
        <v>0.9728489190463111</v>
      </c>
      <c r="J571" s="10">
        <v>377.9960225197809</v>
      </c>
      <c r="L571" s="255">
        <f t="shared" si="34"/>
        <v>0</v>
      </c>
    </row>
    <row r="572" spans="1:12" ht="12.75" customHeight="1">
      <c r="A572" s="18">
        <v>9</v>
      </c>
      <c r="B572" s="247" t="s">
        <v>205</v>
      </c>
      <c r="C572" s="163">
        <v>1159.9681919999998</v>
      </c>
      <c r="D572" s="163">
        <v>53.807251994463954</v>
      </c>
      <c r="E572" s="163">
        <v>1072.5464768281017</v>
      </c>
      <c r="F572" s="157">
        <f t="shared" si="35"/>
        <v>1126.3537288225657</v>
      </c>
      <c r="G572" s="165">
        <f t="shared" si="36"/>
        <v>0.9710212198840759</v>
      </c>
      <c r="J572" s="10">
        <v>1072.5464768281017</v>
      </c>
      <c r="L572" s="255">
        <f t="shared" si="34"/>
        <v>0</v>
      </c>
    </row>
    <row r="573" spans="1:12" ht="12.75" customHeight="1">
      <c r="A573" s="18">
        <v>10</v>
      </c>
      <c r="B573" s="247" t="s">
        <v>206</v>
      </c>
      <c r="C573" s="163">
        <v>1360.4955839999998</v>
      </c>
      <c r="D573" s="163">
        <v>74.12174353679663</v>
      </c>
      <c r="E573" s="163">
        <v>1257.706195330841</v>
      </c>
      <c r="F573" s="157">
        <f t="shared" si="35"/>
        <v>1331.8279388676376</v>
      </c>
      <c r="G573" s="165">
        <f t="shared" si="36"/>
        <v>0.978928527611919</v>
      </c>
      <c r="J573" s="10">
        <v>1257.706195330841</v>
      </c>
      <c r="L573" s="255">
        <f t="shared" si="34"/>
        <v>0</v>
      </c>
    </row>
    <row r="574" spans="1:12" ht="12.75" customHeight="1">
      <c r="A574" s="18">
        <v>11</v>
      </c>
      <c r="B574" s="247" t="s">
        <v>207</v>
      </c>
      <c r="C574" s="163">
        <v>1013.8579199999999</v>
      </c>
      <c r="D574" s="163">
        <v>50.984961377549894</v>
      </c>
      <c r="E574" s="163">
        <v>934.3127769324407</v>
      </c>
      <c r="F574" s="157">
        <f t="shared" si="35"/>
        <v>985.2977383099906</v>
      </c>
      <c r="G574" s="165">
        <f t="shared" si="36"/>
        <v>0.9718301932385068</v>
      </c>
      <c r="J574" s="10">
        <v>934.3127769324407</v>
      </c>
      <c r="L574" s="255">
        <f t="shared" si="34"/>
        <v>0</v>
      </c>
    </row>
    <row r="575" spans="1:12" ht="12.75" customHeight="1">
      <c r="A575" s="18">
        <v>12</v>
      </c>
      <c r="B575" s="247" t="s">
        <v>208</v>
      </c>
      <c r="C575" s="163">
        <v>2073.308592</v>
      </c>
      <c r="D575" s="163">
        <v>119.6074946238943</v>
      </c>
      <c r="E575" s="163">
        <v>1913.709986522911</v>
      </c>
      <c r="F575" s="157">
        <f t="shared" si="35"/>
        <v>2033.3174811468054</v>
      </c>
      <c r="G575" s="165">
        <f t="shared" si="36"/>
        <v>0.9807114526957045</v>
      </c>
      <c r="J575" s="10">
        <v>1913.709986522911</v>
      </c>
      <c r="L575" s="255">
        <f t="shared" si="34"/>
        <v>0</v>
      </c>
    </row>
    <row r="576" spans="1:12" ht="12.75" customHeight="1">
      <c r="A576" s="18">
        <v>13</v>
      </c>
      <c r="B576" s="247" t="s">
        <v>209</v>
      </c>
      <c r="C576" s="163">
        <v>1433.118096</v>
      </c>
      <c r="D576" s="163">
        <v>67.765862853089</v>
      </c>
      <c r="E576" s="163">
        <v>1320.3637453264932</v>
      </c>
      <c r="F576" s="157">
        <f t="shared" si="35"/>
        <v>1388.1296081795822</v>
      </c>
      <c r="G576" s="165">
        <f t="shared" si="36"/>
        <v>0.9686079689133883</v>
      </c>
      <c r="J576" s="10">
        <v>1320.3637453264932</v>
      </c>
      <c r="L576" s="255">
        <f t="shared" si="34"/>
        <v>0</v>
      </c>
    </row>
    <row r="577" spans="1:12" ht="12.75" customHeight="1">
      <c r="A577" s="18">
        <v>14</v>
      </c>
      <c r="B577" s="247" t="s">
        <v>210</v>
      </c>
      <c r="C577" s="163">
        <v>1234.9253279999998</v>
      </c>
      <c r="D577" s="163">
        <v>56.96140253809196</v>
      </c>
      <c r="E577" s="163">
        <v>1140.6245669941745</v>
      </c>
      <c r="F577" s="157">
        <f t="shared" si="35"/>
        <v>1197.5859695322665</v>
      </c>
      <c r="G577" s="165">
        <f t="shared" si="36"/>
        <v>0.9697638734738678</v>
      </c>
      <c r="J577" s="10">
        <v>1140.6245669941745</v>
      </c>
      <c r="L577" s="255">
        <f t="shared" si="34"/>
        <v>0</v>
      </c>
    </row>
    <row r="578" spans="1:12" ht="12.75" customHeight="1">
      <c r="A578" s="18">
        <v>15</v>
      </c>
      <c r="B578" s="247" t="s">
        <v>211</v>
      </c>
      <c r="C578" s="163">
        <v>1525.099392</v>
      </c>
      <c r="D578" s="163">
        <v>82.24729452824872</v>
      </c>
      <c r="E578" s="163">
        <v>1406.7318720111296</v>
      </c>
      <c r="F578" s="157">
        <f t="shared" si="35"/>
        <v>1488.9791665393782</v>
      </c>
      <c r="G578" s="165">
        <f t="shared" si="36"/>
        <v>0.9763161498522046</v>
      </c>
      <c r="J578" s="10">
        <v>1406.7318720111296</v>
      </c>
      <c r="L578" s="255">
        <f t="shared" si="34"/>
        <v>0</v>
      </c>
    </row>
    <row r="579" spans="1:12" ht="12.75" customHeight="1">
      <c r="A579" s="18">
        <v>16</v>
      </c>
      <c r="B579" s="247" t="s">
        <v>212</v>
      </c>
      <c r="C579" s="163">
        <v>1174.2564479999999</v>
      </c>
      <c r="D579" s="163">
        <v>55.159374344811866</v>
      </c>
      <c r="E579" s="163">
        <v>1083.2311196852447</v>
      </c>
      <c r="F579" s="157">
        <f t="shared" si="35"/>
        <v>1138.3904940300565</v>
      </c>
      <c r="G579" s="165">
        <f t="shared" si="36"/>
        <v>0.9694564555885297</v>
      </c>
      <c r="J579" s="10">
        <v>1083.2311196852447</v>
      </c>
      <c r="L579" s="255">
        <f t="shared" si="34"/>
        <v>0</v>
      </c>
    </row>
    <row r="580" spans="1:12" ht="12.75" customHeight="1">
      <c r="A580" s="18">
        <v>17</v>
      </c>
      <c r="B580" s="247" t="s">
        <v>213</v>
      </c>
      <c r="C580" s="163">
        <v>1632.187968</v>
      </c>
      <c r="D580" s="163">
        <v>81.47535168757462</v>
      </c>
      <c r="E580" s="163">
        <v>1505.4795324319625</v>
      </c>
      <c r="F580" s="157">
        <f t="shared" si="35"/>
        <v>1586.9548841195372</v>
      </c>
      <c r="G580" s="165">
        <f t="shared" si="36"/>
        <v>0.9722868414868362</v>
      </c>
      <c r="J580" s="10">
        <v>1505.4795324319625</v>
      </c>
      <c r="L580" s="255">
        <f t="shared" si="34"/>
        <v>0</v>
      </c>
    </row>
    <row r="581" spans="1:12" ht="12.75" customHeight="1">
      <c r="A581" s="18">
        <v>18</v>
      </c>
      <c r="B581" s="247" t="s">
        <v>214</v>
      </c>
      <c r="C581" s="163">
        <v>838.154208</v>
      </c>
      <c r="D581" s="163">
        <v>45.891712246119546</v>
      </c>
      <c r="E581" s="163">
        <v>773.3011416398574</v>
      </c>
      <c r="F581" s="157">
        <f t="shared" si="35"/>
        <v>819.192853885977</v>
      </c>
      <c r="G581" s="165">
        <f t="shared" si="36"/>
        <v>0.9773772488009473</v>
      </c>
      <c r="J581" s="10">
        <v>773.3011416398574</v>
      </c>
      <c r="L581" s="255">
        <f t="shared" si="34"/>
        <v>0</v>
      </c>
    </row>
    <row r="582" spans="1:12" ht="12.75" customHeight="1">
      <c r="A582" s="18">
        <v>19</v>
      </c>
      <c r="B582" s="247" t="s">
        <v>215</v>
      </c>
      <c r="C582" s="163">
        <v>1707.262176</v>
      </c>
      <c r="D582" s="163">
        <v>85.43958514516277</v>
      </c>
      <c r="E582" s="163">
        <v>1575.847744109208</v>
      </c>
      <c r="F582" s="157">
        <f t="shared" si="35"/>
        <v>1661.2873292543707</v>
      </c>
      <c r="G582" s="165">
        <f t="shared" si="36"/>
        <v>0.9730710096012639</v>
      </c>
      <c r="J582" s="10">
        <v>1575.847744109208</v>
      </c>
      <c r="L582" s="255">
        <f t="shared" si="34"/>
        <v>0</v>
      </c>
    </row>
    <row r="583" spans="1:12" ht="12.75" customHeight="1">
      <c r="A583" s="18">
        <v>20</v>
      </c>
      <c r="B583" s="247" t="s">
        <v>216</v>
      </c>
      <c r="C583" s="163">
        <v>1326.159238</v>
      </c>
      <c r="D583" s="163">
        <v>67.92821883838113</v>
      </c>
      <c r="E583" s="163">
        <v>1221.2755986435961</v>
      </c>
      <c r="F583" s="157">
        <f t="shared" si="35"/>
        <v>1289.2038174819772</v>
      </c>
      <c r="G583" s="165">
        <f t="shared" si="36"/>
        <v>0.9721334968990936</v>
      </c>
      <c r="J583" s="10">
        <v>1221.2755986435961</v>
      </c>
      <c r="L583" s="255">
        <f t="shared" si="34"/>
        <v>0</v>
      </c>
    </row>
    <row r="584" spans="1:12" ht="12.75" customHeight="1">
      <c r="A584" s="18">
        <v>21</v>
      </c>
      <c r="B584" s="247" t="s">
        <v>217</v>
      </c>
      <c r="C584" s="163">
        <v>294.597648</v>
      </c>
      <c r="D584" s="163">
        <v>14.315599289308913</v>
      </c>
      <c r="E584" s="163">
        <v>270.22517781062515</v>
      </c>
      <c r="F584" s="157">
        <f t="shared" si="35"/>
        <v>284.5407770999341</v>
      </c>
      <c r="G584" s="165">
        <f t="shared" si="36"/>
        <v>0.9658623516910565</v>
      </c>
      <c r="J584" s="10">
        <v>270.22517781062515</v>
      </c>
      <c r="L584" s="255">
        <f t="shared" si="34"/>
        <v>0</v>
      </c>
    </row>
    <row r="585" spans="1:12" ht="12.75" customHeight="1">
      <c r="A585" s="18">
        <v>22</v>
      </c>
      <c r="B585" s="247" t="s">
        <v>218</v>
      </c>
      <c r="C585" s="163">
        <v>1924.0887360000002</v>
      </c>
      <c r="D585" s="163">
        <v>98.07244992066484</v>
      </c>
      <c r="E585" s="163">
        <v>1776.06304560473</v>
      </c>
      <c r="F585" s="157">
        <f t="shared" si="35"/>
        <v>1874.1354955253948</v>
      </c>
      <c r="G585" s="165">
        <f t="shared" si="36"/>
        <v>0.9740379746838218</v>
      </c>
      <c r="J585" s="10">
        <v>1776.06304560473</v>
      </c>
      <c r="L585" s="255">
        <f t="shared" si="34"/>
        <v>0</v>
      </c>
    </row>
    <row r="586" spans="1:12" ht="12.75" customHeight="1">
      <c r="A586" s="18">
        <v>23</v>
      </c>
      <c r="B586" s="247" t="s">
        <v>219</v>
      </c>
      <c r="C586" s="163">
        <v>2148.8157119999996</v>
      </c>
      <c r="D586" s="163">
        <v>115.64355576739752</v>
      </c>
      <c r="E586" s="163">
        <v>1984.1363561864184</v>
      </c>
      <c r="F586" s="157">
        <f t="shared" si="35"/>
        <v>2099.779911953816</v>
      </c>
      <c r="G586" s="165">
        <f t="shared" si="36"/>
        <v>0.9771800812082931</v>
      </c>
      <c r="J586" s="10">
        <v>1984.1363561864184</v>
      </c>
      <c r="L586" s="255">
        <f t="shared" si="34"/>
        <v>0</v>
      </c>
    </row>
    <row r="587" spans="1:12" ht="12.75" customHeight="1">
      <c r="A587" s="18">
        <v>24</v>
      </c>
      <c r="B587" s="247" t="s">
        <v>220</v>
      </c>
      <c r="C587" s="163">
        <v>2467.677504</v>
      </c>
      <c r="D587" s="163">
        <v>119.19861700274586</v>
      </c>
      <c r="E587" s="163">
        <v>2277.539314842187</v>
      </c>
      <c r="F587" s="157">
        <f t="shared" si="35"/>
        <v>2396.737931844933</v>
      </c>
      <c r="G587" s="165">
        <f t="shared" si="36"/>
        <v>0.9712524946877875</v>
      </c>
      <c r="J587" s="10">
        <v>2277.539314842187</v>
      </c>
      <c r="L587" s="255">
        <f t="shared" si="34"/>
        <v>0</v>
      </c>
    </row>
    <row r="588" spans="1:12" ht="12.75" customHeight="1">
      <c r="A588" s="18">
        <v>25</v>
      </c>
      <c r="B588" s="247" t="s">
        <v>221</v>
      </c>
      <c r="C588" s="163">
        <v>405.37190400000003</v>
      </c>
      <c r="D588" s="163">
        <v>20.394869595786528</v>
      </c>
      <c r="E588" s="163">
        <v>370.927105686462</v>
      </c>
      <c r="F588" s="157">
        <f t="shared" si="35"/>
        <v>391.32197528224856</v>
      </c>
      <c r="G588" s="165">
        <f t="shared" si="36"/>
        <v>0.9653406450246945</v>
      </c>
      <c r="J588" s="10">
        <v>370.927105686462</v>
      </c>
      <c r="L588" s="255">
        <f t="shared" si="34"/>
        <v>0</v>
      </c>
    </row>
    <row r="589" spans="1:12" ht="12.75" customHeight="1">
      <c r="A589" s="18">
        <v>26</v>
      </c>
      <c r="B589" s="247" t="s">
        <v>222</v>
      </c>
      <c r="C589" s="163">
        <v>1147.5071039999998</v>
      </c>
      <c r="D589" s="163">
        <v>65.13464387852378</v>
      </c>
      <c r="E589" s="163">
        <v>1055.9609175289106</v>
      </c>
      <c r="F589" s="157">
        <f t="shared" si="35"/>
        <v>1121.0955614074344</v>
      </c>
      <c r="G589" s="165">
        <f t="shared" si="36"/>
        <v>0.9769835476394877</v>
      </c>
      <c r="J589" s="10">
        <v>1055.9609175289106</v>
      </c>
      <c r="L589" s="255">
        <f t="shared" si="34"/>
        <v>0</v>
      </c>
    </row>
    <row r="590" spans="1:12" ht="12.75" customHeight="1">
      <c r="A590" s="18">
        <v>27</v>
      </c>
      <c r="B590" s="247" t="s">
        <v>223</v>
      </c>
      <c r="C590" s="163">
        <v>1102.043568</v>
      </c>
      <c r="D590" s="163">
        <v>62.49879537227355</v>
      </c>
      <c r="E590" s="163">
        <v>1015.0996272063298</v>
      </c>
      <c r="F590" s="157">
        <f t="shared" si="35"/>
        <v>1077.5984225786033</v>
      </c>
      <c r="G590" s="165">
        <f t="shared" si="36"/>
        <v>0.9778183493545903</v>
      </c>
      <c r="J590" s="10">
        <v>1015.0996272063298</v>
      </c>
      <c r="L590" s="255">
        <f t="shared" si="34"/>
        <v>0</v>
      </c>
    </row>
    <row r="591" spans="1:12" ht="12.75" customHeight="1">
      <c r="A591" s="34"/>
      <c r="B591" s="1" t="s">
        <v>27</v>
      </c>
      <c r="C591" s="164">
        <v>37607.9857296</v>
      </c>
      <c r="D591" s="164">
        <v>1942.0900000000001</v>
      </c>
      <c r="E591" s="164">
        <v>34685.02807473263</v>
      </c>
      <c r="F591" s="156">
        <f t="shared" si="35"/>
        <v>36627.11807473263</v>
      </c>
      <c r="G591" s="28">
        <f t="shared" si="36"/>
        <v>0.9739186336136221</v>
      </c>
      <c r="J591" s="10">
        <v>34685.02807473263</v>
      </c>
      <c r="L591" s="255">
        <f t="shared" si="34"/>
        <v>0</v>
      </c>
    </row>
    <row r="592" spans="1:7" ht="14.25" customHeight="1">
      <c r="A592" s="97"/>
      <c r="B592" s="73"/>
      <c r="C592" s="74"/>
      <c r="D592" s="74"/>
      <c r="E592" s="75"/>
      <c r="F592" s="76"/>
      <c r="G592" s="77"/>
    </row>
    <row r="593" spans="1:8" ht="14.25">
      <c r="A593" s="47" t="s">
        <v>58</v>
      </c>
      <c r="B593" s="48"/>
      <c r="C593" s="58"/>
      <c r="D593" s="48"/>
      <c r="E593" s="59" t="s">
        <v>118</v>
      </c>
      <c r="F593" s="48"/>
      <c r="G593" s="48"/>
      <c r="H593" s="48" t="s">
        <v>12</v>
      </c>
    </row>
    <row r="594" spans="1:8" ht="1.5" customHeight="1">
      <c r="A594" s="48"/>
      <c r="B594" s="48"/>
      <c r="C594" s="58"/>
      <c r="D594" s="48"/>
      <c r="E594" s="48"/>
      <c r="F594" s="48"/>
      <c r="G594" s="48"/>
      <c r="H594" s="48"/>
    </row>
    <row r="595" spans="1:5" ht="14.25">
      <c r="A595" s="128" t="s">
        <v>39</v>
      </c>
      <c r="B595" s="128" t="s">
        <v>129</v>
      </c>
      <c r="C595" s="128" t="s">
        <v>130</v>
      </c>
      <c r="D595" s="128" t="s">
        <v>48</v>
      </c>
      <c r="E595" s="128" t="s">
        <v>49</v>
      </c>
    </row>
    <row r="596" spans="1:5" ht="17.25" customHeight="1">
      <c r="A596" s="53">
        <f>C591</f>
        <v>37607.9857296</v>
      </c>
      <c r="B596" s="53">
        <f>F591</f>
        <v>36627.11807473263</v>
      </c>
      <c r="C596" s="35">
        <f>B596/A596</f>
        <v>0.9739186336136221</v>
      </c>
      <c r="D596" s="53">
        <f>D629</f>
        <v>32503.765804299997</v>
      </c>
      <c r="E596" s="98">
        <f>D596/A596</f>
        <v>0.8642782955194902</v>
      </c>
    </row>
    <row r="597" spans="1:5" ht="17.25" customHeight="1">
      <c r="A597" s="65"/>
      <c r="B597" s="65"/>
      <c r="C597" s="42"/>
      <c r="D597" s="65"/>
      <c r="E597" s="99"/>
    </row>
    <row r="598" ht="17.25" customHeight="1">
      <c r="A598" s="9" t="s">
        <v>175</v>
      </c>
    </row>
    <row r="599" spans="1:8" ht="15" customHeight="1">
      <c r="A599" s="48"/>
      <c r="B599" s="48"/>
      <c r="C599" s="48"/>
      <c r="D599" s="48"/>
      <c r="E599" s="59" t="s">
        <v>118</v>
      </c>
      <c r="F599" s="48"/>
      <c r="G599" s="48"/>
      <c r="H599" s="48"/>
    </row>
    <row r="600" spans="1:5" ht="42.75">
      <c r="A600" s="61" t="s">
        <v>37</v>
      </c>
      <c r="B600" s="61" t="s">
        <v>38</v>
      </c>
      <c r="C600" s="61" t="s">
        <v>176</v>
      </c>
      <c r="D600" s="61" t="s">
        <v>59</v>
      </c>
      <c r="E600" s="61" t="s">
        <v>60</v>
      </c>
    </row>
    <row r="601" spans="1:8" ht="15.75" customHeight="1">
      <c r="A601" s="90">
        <v>1</v>
      </c>
      <c r="B601" s="90">
        <v>2</v>
      </c>
      <c r="C601" s="90">
        <v>3</v>
      </c>
      <c r="D601" s="90">
        <v>4</v>
      </c>
      <c r="E601" s="90">
        <v>5</v>
      </c>
      <c r="F601" s="122"/>
      <c r="G601" s="48"/>
      <c r="H601" s="48"/>
    </row>
    <row r="602" spans="1:12" ht="12.75" customHeight="1">
      <c r="A602" s="18">
        <v>1</v>
      </c>
      <c r="B602" s="247" t="s">
        <v>197</v>
      </c>
      <c r="C602" s="163">
        <v>1150.116528</v>
      </c>
      <c r="D602" s="163">
        <v>1024.7370206</v>
      </c>
      <c r="E602" s="153">
        <f aca="true" t="shared" si="37" ref="E602:E629">D602/C602</f>
        <v>0.8909853876997758</v>
      </c>
      <c r="F602" s="148"/>
      <c r="G602" s="31"/>
      <c r="J602" s="10">
        <v>1024.7370206</v>
      </c>
      <c r="L602" s="255">
        <f>D602-J602</f>
        <v>0</v>
      </c>
    </row>
    <row r="603" spans="1:12" ht="12.75" customHeight="1">
      <c r="A603" s="18">
        <v>2</v>
      </c>
      <c r="B603" s="247" t="s">
        <v>198</v>
      </c>
      <c r="C603" s="163">
        <v>2260.723216</v>
      </c>
      <c r="D603" s="163">
        <v>2041.3514283</v>
      </c>
      <c r="E603" s="153">
        <f t="shared" si="37"/>
        <v>0.9029638895432125</v>
      </c>
      <c r="F603" s="148"/>
      <c r="G603" s="31"/>
      <c r="J603" s="10">
        <v>2041.3514283</v>
      </c>
      <c r="L603" s="255">
        <f aca="true" t="shared" si="38" ref="L603:L629">D603-J603</f>
        <v>0</v>
      </c>
    </row>
    <row r="604" spans="1:12" ht="12.75" customHeight="1">
      <c r="A604" s="18">
        <v>3</v>
      </c>
      <c r="B604" s="247" t="s">
        <v>199</v>
      </c>
      <c r="C604" s="163">
        <v>1427.23128</v>
      </c>
      <c r="D604" s="163">
        <v>1187.4720186</v>
      </c>
      <c r="E604" s="153">
        <f t="shared" si="37"/>
        <v>0.8320109257975343</v>
      </c>
      <c r="F604" s="148"/>
      <c r="G604" s="31"/>
      <c r="J604" s="10">
        <v>1187.4720186</v>
      </c>
      <c r="L604" s="255">
        <f t="shared" si="38"/>
        <v>0</v>
      </c>
    </row>
    <row r="605" spans="1:12" ht="12.75" customHeight="1">
      <c r="A605" s="18">
        <v>4</v>
      </c>
      <c r="B605" s="247" t="s">
        <v>200</v>
      </c>
      <c r="C605" s="163">
        <v>1362.1652159999999</v>
      </c>
      <c r="D605" s="163">
        <v>1129.1657097999998</v>
      </c>
      <c r="E605" s="153">
        <f t="shared" si="37"/>
        <v>0.8289491586900131</v>
      </c>
      <c r="F605" s="148"/>
      <c r="G605" s="31"/>
      <c r="J605" s="10">
        <v>1129.1657097999998</v>
      </c>
      <c r="L605" s="255">
        <f t="shared" si="38"/>
        <v>0</v>
      </c>
    </row>
    <row r="606" spans="1:12" ht="12.75" customHeight="1">
      <c r="A606" s="18">
        <v>5</v>
      </c>
      <c r="B606" s="247" t="s">
        <v>201</v>
      </c>
      <c r="C606" s="163">
        <v>1693.5094995999998</v>
      </c>
      <c r="D606" s="163">
        <v>1322.12714</v>
      </c>
      <c r="E606" s="153">
        <f t="shared" si="37"/>
        <v>0.7807025235537688</v>
      </c>
      <c r="F606" s="148"/>
      <c r="G606" s="31"/>
      <c r="J606" s="10">
        <v>1322.12714</v>
      </c>
      <c r="L606" s="255">
        <f t="shared" si="38"/>
        <v>0</v>
      </c>
    </row>
    <row r="607" spans="1:12" ht="12.75" customHeight="1">
      <c r="A607" s="18">
        <v>6</v>
      </c>
      <c r="B607" s="247" t="s">
        <v>202</v>
      </c>
      <c r="C607" s="163">
        <v>511.048656</v>
      </c>
      <c r="D607" s="163">
        <v>440.1328944</v>
      </c>
      <c r="E607" s="153">
        <f t="shared" si="37"/>
        <v>0.8612348144009208</v>
      </c>
      <c r="F607" s="148"/>
      <c r="G607" s="31"/>
      <c r="J607" s="10">
        <v>440.1328944</v>
      </c>
      <c r="L607" s="255">
        <f t="shared" si="38"/>
        <v>0</v>
      </c>
    </row>
    <row r="608" spans="1:12" ht="12.75" customHeight="1">
      <c r="A608" s="18">
        <v>7</v>
      </c>
      <c r="B608" s="247" t="s">
        <v>203</v>
      </c>
      <c r="C608" s="163">
        <v>2821.760736</v>
      </c>
      <c r="D608" s="163">
        <v>2515.0239943999995</v>
      </c>
      <c r="E608" s="153">
        <f t="shared" si="37"/>
        <v>0.8912959778316227</v>
      </c>
      <c r="F608" s="148"/>
      <c r="G608" s="31"/>
      <c r="J608" s="10">
        <v>2515.0239943999995</v>
      </c>
      <c r="L608" s="255">
        <f t="shared" si="38"/>
        <v>0</v>
      </c>
    </row>
    <row r="609" spans="1:12" ht="12.75" customHeight="1">
      <c r="A609" s="18">
        <v>8</v>
      </c>
      <c r="B609" s="247" t="s">
        <v>204</v>
      </c>
      <c r="C609" s="163">
        <v>412.53527999999994</v>
      </c>
      <c r="D609" s="163">
        <v>380.300229</v>
      </c>
      <c r="E609" s="153">
        <f t="shared" si="37"/>
        <v>0.9218611048247802</v>
      </c>
      <c r="F609" s="148"/>
      <c r="G609" s="31"/>
      <c r="J609" s="10">
        <v>380.300229</v>
      </c>
      <c r="L609" s="255">
        <f t="shared" si="38"/>
        <v>0</v>
      </c>
    </row>
    <row r="610" spans="1:12" ht="12.75" customHeight="1">
      <c r="A610" s="18">
        <v>9</v>
      </c>
      <c r="B610" s="247" t="s">
        <v>205</v>
      </c>
      <c r="C610" s="163">
        <v>1159.9681919999998</v>
      </c>
      <c r="D610" s="163">
        <v>1041.6681026</v>
      </c>
      <c r="E610" s="153">
        <f t="shared" si="37"/>
        <v>0.898014367793975</v>
      </c>
      <c r="F610" s="148"/>
      <c r="G610" s="31"/>
      <c r="J610" s="10">
        <v>1041.6681026</v>
      </c>
      <c r="L610" s="255">
        <f t="shared" si="38"/>
        <v>0</v>
      </c>
    </row>
    <row r="611" spans="1:12" ht="12.75" customHeight="1">
      <c r="A611" s="18">
        <v>10</v>
      </c>
      <c r="B611" s="247" t="s">
        <v>206</v>
      </c>
      <c r="C611" s="163">
        <v>1360.4955839999998</v>
      </c>
      <c r="D611" s="163">
        <v>1239.8476876</v>
      </c>
      <c r="E611" s="153">
        <f t="shared" si="37"/>
        <v>0.9113206262343886</v>
      </c>
      <c r="F611" s="148"/>
      <c r="G611" s="31"/>
      <c r="J611" s="10">
        <v>1239.8476876</v>
      </c>
      <c r="L611" s="255">
        <f t="shared" si="38"/>
        <v>0</v>
      </c>
    </row>
    <row r="612" spans="1:12" ht="12.75" customHeight="1">
      <c r="A612" s="18">
        <v>11</v>
      </c>
      <c r="B612" s="247" t="s">
        <v>207</v>
      </c>
      <c r="C612" s="163">
        <v>1013.8579199999999</v>
      </c>
      <c r="D612" s="163">
        <v>878.0634697999999</v>
      </c>
      <c r="E612" s="153">
        <f t="shared" si="37"/>
        <v>0.8660616566471168</v>
      </c>
      <c r="F612" s="148"/>
      <c r="G612" s="31"/>
      <c r="J612" s="10">
        <v>878.0634697999999</v>
      </c>
      <c r="L612" s="255">
        <f t="shared" si="38"/>
        <v>0</v>
      </c>
    </row>
    <row r="613" spans="1:12" ht="12.75" customHeight="1">
      <c r="A613" s="18">
        <v>12</v>
      </c>
      <c r="B613" s="247" t="s">
        <v>208</v>
      </c>
      <c r="C613" s="163">
        <v>2073.308592</v>
      </c>
      <c r="D613" s="163">
        <v>1828.2834708</v>
      </c>
      <c r="E613" s="153">
        <f t="shared" si="37"/>
        <v>0.8818192708285464</v>
      </c>
      <c r="F613" s="148"/>
      <c r="G613" s="31"/>
      <c r="J613" s="10">
        <v>1828.2834708</v>
      </c>
      <c r="L613" s="255">
        <f t="shared" si="38"/>
        <v>0</v>
      </c>
    </row>
    <row r="614" spans="1:12" ht="12.75" customHeight="1">
      <c r="A614" s="18">
        <v>13</v>
      </c>
      <c r="B614" s="247" t="s">
        <v>209</v>
      </c>
      <c r="C614" s="163">
        <v>1433.118096</v>
      </c>
      <c r="D614" s="163">
        <v>1267.0139536</v>
      </c>
      <c r="E614" s="153">
        <f t="shared" si="37"/>
        <v>0.8840959842293415</v>
      </c>
      <c r="F614" s="148"/>
      <c r="G614" s="31"/>
      <c r="J614" s="10">
        <v>1267.0139536</v>
      </c>
      <c r="L614" s="255">
        <f t="shared" si="38"/>
        <v>0</v>
      </c>
    </row>
    <row r="615" spans="1:12" ht="12.75" customHeight="1">
      <c r="A615" s="18">
        <v>14</v>
      </c>
      <c r="B615" s="247" t="s">
        <v>210</v>
      </c>
      <c r="C615" s="163">
        <v>1234.9253279999998</v>
      </c>
      <c r="D615" s="163">
        <v>1077.4280526</v>
      </c>
      <c r="E615" s="153">
        <f t="shared" si="37"/>
        <v>0.8724641305599654</v>
      </c>
      <c r="F615" s="148"/>
      <c r="G615" s="31"/>
      <c r="J615" s="10">
        <v>1077.4280526</v>
      </c>
      <c r="L615" s="255">
        <f t="shared" si="38"/>
        <v>0</v>
      </c>
    </row>
    <row r="616" spans="1:12" ht="12.75" customHeight="1">
      <c r="A616" s="18">
        <v>15</v>
      </c>
      <c r="B616" s="247" t="s">
        <v>211</v>
      </c>
      <c r="C616" s="163">
        <v>1525.099392</v>
      </c>
      <c r="D616" s="163">
        <v>1311.6891316</v>
      </c>
      <c r="E616" s="153">
        <f t="shared" si="37"/>
        <v>0.8600679657211483</v>
      </c>
      <c r="F616" s="148"/>
      <c r="G616" s="31"/>
      <c r="J616" s="10">
        <v>1311.6891316</v>
      </c>
      <c r="L616" s="255">
        <f t="shared" si="38"/>
        <v>0</v>
      </c>
    </row>
    <row r="617" spans="1:12" ht="12.75" customHeight="1">
      <c r="A617" s="18">
        <v>16</v>
      </c>
      <c r="B617" s="247" t="s">
        <v>212</v>
      </c>
      <c r="C617" s="163">
        <v>1174.2564479999999</v>
      </c>
      <c r="D617" s="163">
        <v>937.5994494</v>
      </c>
      <c r="E617" s="153">
        <f t="shared" si="37"/>
        <v>0.7984622532811505</v>
      </c>
      <c r="F617" s="148"/>
      <c r="G617" s="31"/>
      <c r="J617" s="10">
        <v>937.5994494</v>
      </c>
      <c r="L617" s="255">
        <f t="shared" si="38"/>
        <v>0</v>
      </c>
    </row>
    <row r="618" spans="1:12" ht="12.75" customHeight="1">
      <c r="A618" s="18">
        <v>17</v>
      </c>
      <c r="B618" s="247" t="s">
        <v>213</v>
      </c>
      <c r="C618" s="163">
        <v>1632.187968</v>
      </c>
      <c r="D618" s="163">
        <v>1296.4512525999999</v>
      </c>
      <c r="E618" s="153">
        <f t="shared" si="37"/>
        <v>0.794302664899929</v>
      </c>
      <c r="F618" s="148"/>
      <c r="G618" s="31"/>
      <c r="J618" s="10">
        <v>1296.4512525999999</v>
      </c>
      <c r="L618" s="255">
        <f t="shared" si="38"/>
        <v>0</v>
      </c>
    </row>
    <row r="619" spans="1:12" ht="12.75" customHeight="1">
      <c r="A619" s="18">
        <v>18</v>
      </c>
      <c r="B619" s="247" t="s">
        <v>214</v>
      </c>
      <c r="C619" s="163">
        <v>838.154208</v>
      </c>
      <c r="D619" s="163">
        <v>700.6825403999999</v>
      </c>
      <c r="E619" s="153">
        <f t="shared" si="37"/>
        <v>0.8359828462496961</v>
      </c>
      <c r="F619" s="148"/>
      <c r="G619" s="31"/>
      <c r="H619" s="10" t="s">
        <v>12</v>
      </c>
      <c r="J619" s="10">
        <v>700.6825403999999</v>
      </c>
      <c r="L619" s="255">
        <f t="shared" si="38"/>
        <v>0</v>
      </c>
    </row>
    <row r="620" spans="1:12" ht="12.75" customHeight="1">
      <c r="A620" s="18">
        <v>19</v>
      </c>
      <c r="B620" s="247" t="s">
        <v>215</v>
      </c>
      <c r="C620" s="163">
        <v>1707.262176</v>
      </c>
      <c r="D620" s="163">
        <v>1450.4895378</v>
      </c>
      <c r="E620" s="153">
        <f t="shared" si="37"/>
        <v>0.8495997616478561</v>
      </c>
      <c r="F620" s="148"/>
      <c r="G620" s="31"/>
      <c r="J620" s="10">
        <v>1450.4895378</v>
      </c>
      <c r="L620" s="255">
        <f t="shared" si="38"/>
        <v>0</v>
      </c>
    </row>
    <row r="621" spans="1:12" ht="12.75" customHeight="1">
      <c r="A621" s="18">
        <v>20</v>
      </c>
      <c r="B621" s="247" t="s">
        <v>216</v>
      </c>
      <c r="C621" s="163">
        <v>1326.159238</v>
      </c>
      <c r="D621" s="163">
        <v>1093.0328882</v>
      </c>
      <c r="E621" s="153">
        <f t="shared" si="37"/>
        <v>0.8242093836698062</v>
      </c>
      <c r="F621" s="148"/>
      <c r="G621" s="31"/>
      <c r="H621" s="10" t="s">
        <v>12</v>
      </c>
      <c r="J621" s="10">
        <v>1093.0328882</v>
      </c>
      <c r="L621" s="255">
        <f t="shared" si="38"/>
        <v>0</v>
      </c>
    </row>
    <row r="622" spans="1:12" ht="12.75" customHeight="1">
      <c r="A622" s="18">
        <v>21</v>
      </c>
      <c r="B622" s="247" t="s">
        <v>217</v>
      </c>
      <c r="C622" s="163">
        <v>294.597648</v>
      </c>
      <c r="D622" s="163">
        <v>245.13305459999998</v>
      </c>
      <c r="E622" s="153">
        <f t="shared" si="37"/>
        <v>0.8320944049084872</v>
      </c>
      <c r="F622" s="148"/>
      <c r="G622" s="31"/>
      <c r="J622" s="10">
        <v>245.13305459999998</v>
      </c>
      <c r="L622" s="255">
        <f t="shared" si="38"/>
        <v>0</v>
      </c>
    </row>
    <row r="623" spans="1:12" ht="12.75" customHeight="1">
      <c r="A623" s="18">
        <v>22</v>
      </c>
      <c r="B623" s="247" t="s">
        <v>218</v>
      </c>
      <c r="C623" s="163">
        <v>1924.0887360000002</v>
      </c>
      <c r="D623" s="163">
        <v>1637.2495345999998</v>
      </c>
      <c r="E623" s="153">
        <f t="shared" si="37"/>
        <v>0.8509220515492897</v>
      </c>
      <c r="F623" s="148"/>
      <c r="G623" s="31" t="s">
        <v>12</v>
      </c>
      <c r="J623" s="10">
        <v>1637.2495345999998</v>
      </c>
      <c r="L623" s="255">
        <f t="shared" si="38"/>
        <v>0</v>
      </c>
    </row>
    <row r="624" spans="1:12" ht="12.75" customHeight="1">
      <c r="A624" s="18">
        <v>23</v>
      </c>
      <c r="B624" s="247" t="s">
        <v>219</v>
      </c>
      <c r="C624" s="163">
        <v>2148.8157119999996</v>
      </c>
      <c r="D624" s="163">
        <v>1892.1000311999999</v>
      </c>
      <c r="E624" s="153">
        <f t="shared" si="37"/>
        <v>0.8805315507670675</v>
      </c>
      <c r="F624" s="148"/>
      <c r="G624" s="31"/>
      <c r="J624" s="10">
        <v>1892.1000311999999</v>
      </c>
      <c r="L624" s="255">
        <f t="shared" si="38"/>
        <v>0</v>
      </c>
    </row>
    <row r="625" spans="1:12" ht="12.75" customHeight="1">
      <c r="A625" s="18">
        <v>24</v>
      </c>
      <c r="B625" s="247" t="s">
        <v>220</v>
      </c>
      <c r="C625" s="163">
        <v>2467.677504</v>
      </c>
      <c r="D625" s="163">
        <v>2179.0578189999997</v>
      </c>
      <c r="E625" s="153">
        <f t="shared" si="37"/>
        <v>0.8830399496967654</v>
      </c>
      <c r="F625" s="148"/>
      <c r="G625" s="31"/>
      <c r="J625" s="10">
        <v>2179.0578189999997</v>
      </c>
      <c r="L625" s="255">
        <f t="shared" si="38"/>
        <v>0</v>
      </c>
    </row>
    <row r="626" spans="1:12" ht="12.75" customHeight="1">
      <c r="A626" s="18">
        <v>25</v>
      </c>
      <c r="B626" s="247" t="s">
        <v>221</v>
      </c>
      <c r="C626" s="163">
        <v>405.37190400000003</v>
      </c>
      <c r="D626" s="163">
        <v>696.99717</v>
      </c>
      <c r="E626" s="153">
        <f t="shared" si="37"/>
        <v>1.7194017718603407</v>
      </c>
      <c r="F626" s="148"/>
      <c r="G626" s="31" t="s">
        <v>12</v>
      </c>
      <c r="J626" s="10">
        <v>696.99717</v>
      </c>
      <c r="L626" s="255">
        <f t="shared" si="38"/>
        <v>0</v>
      </c>
    </row>
    <row r="627" spans="1:12" ht="12.75" customHeight="1">
      <c r="A627" s="18">
        <v>26</v>
      </c>
      <c r="B627" s="247" t="s">
        <v>222</v>
      </c>
      <c r="C627" s="163">
        <v>1147.5071039999998</v>
      </c>
      <c r="D627" s="163">
        <v>1005.7870952</v>
      </c>
      <c r="E627" s="153">
        <f t="shared" si="37"/>
        <v>0.8764974889427788</v>
      </c>
      <c r="F627" s="148"/>
      <c r="G627" s="31"/>
      <c r="J627" s="10">
        <v>1005.7870952</v>
      </c>
      <c r="L627" s="255">
        <f t="shared" si="38"/>
        <v>0</v>
      </c>
    </row>
    <row r="628" spans="1:12" ht="12.75" customHeight="1">
      <c r="A628" s="18">
        <v>27</v>
      </c>
      <c r="B628" s="247" t="s">
        <v>223</v>
      </c>
      <c r="C628" s="163">
        <v>1102.043568</v>
      </c>
      <c r="D628" s="163">
        <v>684.8811276</v>
      </c>
      <c r="E628" s="153">
        <f t="shared" si="37"/>
        <v>0.6214646566495817</v>
      </c>
      <c r="F628" s="148"/>
      <c r="G628" s="31"/>
      <c r="J628" s="10">
        <v>684.8811276</v>
      </c>
      <c r="L628" s="255">
        <f t="shared" si="38"/>
        <v>0</v>
      </c>
    </row>
    <row r="629" spans="1:12" ht="12.75" customHeight="1">
      <c r="A629" s="34"/>
      <c r="B629" s="1" t="s">
        <v>27</v>
      </c>
      <c r="C629" s="164">
        <v>37607.9857296</v>
      </c>
      <c r="D629" s="164">
        <v>32503.765804299997</v>
      </c>
      <c r="E629" s="152">
        <f t="shared" si="37"/>
        <v>0.8642782955194902</v>
      </c>
      <c r="F629" s="42"/>
      <c r="G629" s="31"/>
      <c r="J629" s="10">
        <v>32503.765804299997</v>
      </c>
      <c r="L629" s="255">
        <f t="shared" si="38"/>
        <v>0</v>
      </c>
    </row>
    <row r="630" spans="1:8" ht="23.25" customHeight="1">
      <c r="A630" s="47" t="s">
        <v>177</v>
      </c>
      <c r="B630" s="48"/>
      <c r="C630" s="48"/>
      <c r="D630" s="48"/>
      <c r="E630" s="48"/>
      <c r="F630" s="48"/>
      <c r="G630" s="48"/>
      <c r="H630" s="48"/>
    </row>
    <row r="631" spans="1:8" ht="14.25">
      <c r="A631" s="47"/>
      <c r="B631" s="48"/>
      <c r="C631" s="48"/>
      <c r="D631" s="48"/>
      <c r="E631" s="48"/>
      <c r="F631" s="48"/>
      <c r="G631" s="48"/>
      <c r="H631" s="48"/>
    </row>
    <row r="632" spans="1:8" ht="14.25">
      <c r="A632" s="47" t="s">
        <v>119</v>
      </c>
      <c r="B632" s="48"/>
      <c r="C632" s="48"/>
      <c r="D632" s="48"/>
      <c r="E632" s="48"/>
      <c r="F632" s="48"/>
      <c r="G632" s="48"/>
      <c r="H632" s="48"/>
    </row>
    <row r="633" spans="2:8" ht="12" customHeight="1">
      <c r="B633" s="48"/>
      <c r="C633" s="48"/>
      <c r="D633" s="48"/>
      <c r="E633" s="48"/>
      <c r="F633" s="48"/>
      <c r="G633" s="48"/>
      <c r="H633" s="48"/>
    </row>
    <row r="634" spans="1:6" ht="42" customHeight="1">
      <c r="A634" s="88" t="s">
        <v>30</v>
      </c>
      <c r="B634" s="88" t="s">
        <v>31</v>
      </c>
      <c r="C634" s="88" t="s">
        <v>61</v>
      </c>
      <c r="D634" s="88" t="s">
        <v>62</v>
      </c>
      <c r="E634" s="88" t="s">
        <v>63</v>
      </c>
      <c r="F634" s="51"/>
    </row>
    <row r="635" spans="1:6" s="55" customFormat="1" ht="16.5" customHeight="1">
      <c r="A635" s="89">
        <v>1</v>
      </c>
      <c r="B635" s="89">
        <v>2</v>
      </c>
      <c r="C635" s="89">
        <v>3</v>
      </c>
      <c r="D635" s="89">
        <v>4</v>
      </c>
      <c r="E635" s="89">
        <v>5</v>
      </c>
      <c r="F635" s="100"/>
    </row>
    <row r="636" spans="1:7" ht="12.75" customHeight="1">
      <c r="A636" s="18">
        <v>1</v>
      </c>
      <c r="B636" s="247" t="s">
        <v>197</v>
      </c>
      <c r="C636" s="153">
        <v>0.90909785723233</v>
      </c>
      <c r="D636" s="153">
        <v>0.8909853876997758</v>
      </c>
      <c r="E636" s="171">
        <f aca="true" t="shared" si="39" ref="E636:E662">D636-C636</f>
        <v>-0.0181124695325543</v>
      </c>
      <c r="F636" s="148"/>
      <c r="G636" s="31"/>
    </row>
    <row r="637" spans="1:7" ht="12.75" customHeight="1">
      <c r="A637" s="18">
        <v>2</v>
      </c>
      <c r="B637" s="247" t="s">
        <v>198</v>
      </c>
      <c r="C637" s="153">
        <v>0.9222579069337957</v>
      </c>
      <c r="D637" s="153">
        <v>0.9029638895432125</v>
      </c>
      <c r="E637" s="171">
        <f t="shared" si="39"/>
        <v>-0.01929401739058323</v>
      </c>
      <c r="F637" s="148"/>
      <c r="G637" s="31"/>
    </row>
    <row r="638" spans="1:7" ht="12.75" customHeight="1">
      <c r="A638" s="18">
        <v>3</v>
      </c>
      <c r="B638" s="247" t="s">
        <v>199</v>
      </c>
      <c r="C638" s="153">
        <v>0.8320539325413986</v>
      </c>
      <c r="D638" s="153">
        <v>0.8320109257975343</v>
      </c>
      <c r="E638" s="171">
        <f t="shared" si="39"/>
        <v>-4.3006743864260066E-05</v>
      </c>
      <c r="F638" s="148"/>
      <c r="G638" s="31"/>
    </row>
    <row r="639" spans="1:7" ht="12.75" customHeight="1">
      <c r="A639" s="18">
        <v>4</v>
      </c>
      <c r="B639" s="247" t="s">
        <v>200</v>
      </c>
      <c r="C639" s="153">
        <v>0.8287912047634756</v>
      </c>
      <c r="D639" s="153">
        <v>0.8289491586900131</v>
      </c>
      <c r="E639" s="171">
        <f t="shared" si="39"/>
        <v>0.00015795392653750184</v>
      </c>
      <c r="F639" s="148"/>
      <c r="G639" s="31"/>
    </row>
    <row r="640" spans="1:7" ht="12.75" customHeight="1">
      <c r="A640" s="18">
        <v>5</v>
      </c>
      <c r="B640" s="247" t="s">
        <v>201</v>
      </c>
      <c r="C640" s="153">
        <v>0.7823785289112183</v>
      </c>
      <c r="D640" s="153">
        <v>0.7807025235537688</v>
      </c>
      <c r="E640" s="171">
        <f t="shared" si="39"/>
        <v>-0.0016760053574494949</v>
      </c>
      <c r="F640" s="148"/>
      <c r="G640" s="31"/>
    </row>
    <row r="641" spans="1:7" ht="12.75" customHeight="1">
      <c r="A641" s="18">
        <v>6</v>
      </c>
      <c r="B641" s="247" t="s">
        <v>202</v>
      </c>
      <c r="C641" s="153">
        <v>0.8678214995369579</v>
      </c>
      <c r="D641" s="153">
        <v>0.8666330788667607</v>
      </c>
      <c r="E641" s="171">
        <f t="shared" si="39"/>
        <v>-0.0011884206701971989</v>
      </c>
      <c r="F641" s="148"/>
      <c r="G641" s="31"/>
    </row>
    <row r="642" spans="1:7" ht="12.75" customHeight="1">
      <c r="A642" s="18">
        <v>7</v>
      </c>
      <c r="B642" s="247" t="s">
        <v>203</v>
      </c>
      <c r="C642" s="153">
        <v>0.8907854981506665</v>
      </c>
      <c r="D642" s="153">
        <v>0.8903182989785564</v>
      </c>
      <c r="E642" s="171">
        <f t="shared" si="39"/>
        <v>-0.0004671991721101332</v>
      </c>
      <c r="F642" s="148"/>
      <c r="G642" s="31"/>
    </row>
    <row r="643" spans="1:7" ht="12.75" customHeight="1">
      <c r="A643" s="18">
        <v>8</v>
      </c>
      <c r="B643" s="247" t="s">
        <v>204</v>
      </c>
      <c r="C643" s="153">
        <v>0.9233882281013785</v>
      </c>
      <c r="D643" s="153">
        <v>0.9218611048247802</v>
      </c>
      <c r="E643" s="171">
        <f t="shared" si="39"/>
        <v>-0.001527123276598319</v>
      </c>
      <c r="F643" s="148"/>
      <c r="G643" s="31"/>
    </row>
    <row r="644" spans="1:7" ht="12.75" customHeight="1">
      <c r="A644" s="18">
        <v>9</v>
      </c>
      <c r="B644" s="247" t="s">
        <v>205</v>
      </c>
      <c r="C644" s="153">
        <v>0.8968019787772074</v>
      </c>
      <c r="D644" s="153">
        <v>0.898014367793975</v>
      </c>
      <c r="E644" s="171">
        <f t="shared" si="39"/>
        <v>0.0012123890167676787</v>
      </c>
      <c r="F644" s="148"/>
      <c r="G644" s="31"/>
    </row>
    <row r="645" spans="1:7" ht="12.75" customHeight="1">
      <c r="A645" s="18">
        <v>10</v>
      </c>
      <c r="B645" s="247" t="s">
        <v>206</v>
      </c>
      <c r="C645" s="153">
        <v>0.9115268238781477</v>
      </c>
      <c r="D645" s="153">
        <v>0.9113206262343886</v>
      </c>
      <c r="E645" s="171">
        <f t="shared" si="39"/>
        <v>-0.00020619764375906513</v>
      </c>
      <c r="F645" s="148"/>
      <c r="G645" s="31"/>
    </row>
    <row r="646" spans="1:7" ht="12.75" customHeight="1">
      <c r="A646" s="18">
        <v>11</v>
      </c>
      <c r="B646" s="247" t="s">
        <v>207</v>
      </c>
      <c r="C646" s="153">
        <v>0.8665756935258999</v>
      </c>
      <c r="D646" s="153">
        <v>0.8660616566471168</v>
      </c>
      <c r="E646" s="171">
        <f t="shared" si="39"/>
        <v>-0.0005140368787831529</v>
      </c>
      <c r="F646" s="148"/>
      <c r="G646" s="31"/>
    </row>
    <row r="647" spans="1:7" ht="12.75" customHeight="1">
      <c r="A647" s="18">
        <v>12</v>
      </c>
      <c r="B647" s="247" t="s">
        <v>208</v>
      </c>
      <c r="C647" s="153">
        <v>0.8813764093272035</v>
      </c>
      <c r="D647" s="153">
        <v>0.8818192708285464</v>
      </c>
      <c r="E647" s="171">
        <f t="shared" si="39"/>
        <v>0.0004428615013428727</v>
      </c>
      <c r="F647" s="148"/>
      <c r="G647" s="31"/>
    </row>
    <row r="648" spans="1:7" ht="12.75" customHeight="1">
      <c r="A648" s="18">
        <v>13</v>
      </c>
      <c r="B648" s="247" t="s">
        <v>209</v>
      </c>
      <c r="C648" s="153">
        <v>0.8834217809506036</v>
      </c>
      <c r="D648" s="153">
        <v>0.8840959842293415</v>
      </c>
      <c r="E648" s="171">
        <f t="shared" si="39"/>
        <v>0.000674203278737906</v>
      </c>
      <c r="F648" s="148"/>
      <c r="G648" s="31"/>
    </row>
    <row r="649" spans="1:7" ht="12.75" customHeight="1">
      <c r="A649" s="18">
        <v>14</v>
      </c>
      <c r="B649" s="247" t="s">
        <v>210</v>
      </c>
      <c r="C649" s="153">
        <v>0.8710077809503641</v>
      </c>
      <c r="D649" s="153">
        <v>0.8724641305599654</v>
      </c>
      <c r="E649" s="171">
        <f t="shared" si="39"/>
        <v>0.0014563496096012818</v>
      </c>
      <c r="F649" s="148"/>
      <c r="G649" s="31"/>
    </row>
    <row r="650" spans="1:7" ht="12.75" customHeight="1">
      <c r="A650" s="18">
        <v>15</v>
      </c>
      <c r="B650" s="247" t="s">
        <v>211</v>
      </c>
      <c r="C650" s="153">
        <v>0.8598709475606792</v>
      </c>
      <c r="D650" s="153">
        <v>0.8600679657211483</v>
      </c>
      <c r="E650" s="171">
        <f t="shared" si="39"/>
        <v>0.00019701816046913123</v>
      </c>
      <c r="F650" s="148"/>
      <c r="G650" s="31"/>
    </row>
    <row r="651" spans="1:7" ht="12.75" customHeight="1">
      <c r="A651" s="18">
        <v>16</v>
      </c>
      <c r="B651" s="247" t="s">
        <v>212</v>
      </c>
      <c r="C651" s="153">
        <v>0.7988743204533905</v>
      </c>
      <c r="D651" s="153">
        <v>0.7984622532811505</v>
      </c>
      <c r="E651" s="171">
        <f t="shared" si="39"/>
        <v>-0.0004120671722399605</v>
      </c>
      <c r="F651" s="148"/>
      <c r="G651" s="31"/>
    </row>
    <row r="652" spans="1:7" ht="12.75" customHeight="1">
      <c r="A652" s="18">
        <v>17</v>
      </c>
      <c r="B652" s="247" t="s">
        <v>213</v>
      </c>
      <c r="C652" s="153">
        <v>0.7941693218150686</v>
      </c>
      <c r="D652" s="153">
        <v>0.794302664899929</v>
      </c>
      <c r="E652" s="171">
        <f t="shared" si="39"/>
        <v>0.00013334308486034896</v>
      </c>
      <c r="F652" s="148"/>
      <c r="G652" s="31"/>
    </row>
    <row r="653" spans="1:7" ht="12.75" customHeight="1">
      <c r="A653" s="18">
        <v>18</v>
      </c>
      <c r="B653" s="247" t="s">
        <v>214</v>
      </c>
      <c r="C653" s="153">
        <v>0.8351001348072258</v>
      </c>
      <c r="D653" s="153">
        <v>0.8359828462496961</v>
      </c>
      <c r="E653" s="171">
        <f t="shared" si="39"/>
        <v>0.0008827114424703186</v>
      </c>
      <c r="F653" s="148"/>
      <c r="G653" s="31" t="s">
        <v>12</v>
      </c>
    </row>
    <row r="654" spans="1:7" ht="12.75" customHeight="1">
      <c r="A654" s="18">
        <v>19</v>
      </c>
      <c r="B654" s="247" t="s">
        <v>215</v>
      </c>
      <c r="C654" s="153">
        <v>0.8496895637891863</v>
      </c>
      <c r="D654" s="153">
        <v>0.8495997616478561</v>
      </c>
      <c r="E654" s="171">
        <f t="shared" si="39"/>
        <v>-8.980214133014197E-05</v>
      </c>
      <c r="F654" s="148"/>
      <c r="G654" s="31"/>
    </row>
    <row r="655" spans="1:7" ht="12.75" customHeight="1">
      <c r="A655" s="18">
        <v>20</v>
      </c>
      <c r="B655" s="247" t="s">
        <v>216</v>
      </c>
      <c r="C655" s="153">
        <v>0.8107227595471771</v>
      </c>
      <c r="D655" s="153">
        <v>0.8242093836698062</v>
      </c>
      <c r="E655" s="171">
        <f t="shared" si="39"/>
        <v>0.013486624122629132</v>
      </c>
      <c r="F655" s="148"/>
      <c r="G655" s="31"/>
    </row>
    <row r="656" spans="1:7" ht="12.75" customHeight="1">
      <c r="A656" s="18">
        <v>21</v>
      </c>
      <c r="B656" s="247" t="s">
        <v>217</v>
      </c>
      <c r="C656" s="153">
        <v>0.8339963194757195</v>
      </c>
      <c r="D656" s="153">
        <v>0.8320944049084872</v>
      </c>
      <c r="E656" s="171">
        <f t="shared" si="39"/>
        <v>-0.0019019145672323212</v>
      </c>
      <c r="F656" s="148"/>
      <c r="G656" s="31"/>
    </row>
    <row r="657" spans="1:7" ht="12.75" customHeight="1">
      <c r="A657" s="18">
        <v>22</v>
      </c>
      <c r="B657" s="247" t="s">
        <v>218</v>
      </c>
      <c r="C657" s="153">
        <v>0.8508341448419727</v>
      </c>
      <c r="D657" s="153">
        <v>0.8509220515492897</v>
      </c>
      <c r="E657" s="171">
        <f t="shared" si="39"/>
        <v>8.790670731695371E-05</v>
      </c>
      <c r="F657" s="148"/>
      <c r="G657" s="31" t="s">
        <v>12</v>
      </c>
    </row>
    <row r="658" spans="1:7" ht="12.75" customHeight="1">
      <c r="A658" s="18">
        <v>23</v>
      </c>
      <c r="B658" s="247" t="s">
        <v>219</v>
      </c>
      <c r="C658" s="153">
        <v>0.882329971003051</v>
      </c>
      <c r="D658" s="153">
        <v>0.8805315507670675</v>
      </c>
      <c r="E658" s="171">
        <f t="shared" si="39"/>
        <v>-0.0017984202359835333</v>
      </c>
      <c r="F658" s="148"/>
      <c r="G658" s="31" t="s">
        <v>12</v>
      </c>
    </row>
    <row r="659" spans="1:8" ht="12.75" customHeight="1">
      <c r="A659" s="18">
        <v>24</v>
      </c>
      <c r="B659" s="247" t="s">
        <v>220</v>
      </c>
      <c r="C659" s="153">
        <v>0.8833261500958068</v>
      </c>
      <c r="D659" s="153">
        <v>0.8830399496967654</v>
      </c>
      <c r="E659" s="171">
        <f t="shared" si="39"/>
        <v>-0.00028620039904148076</v>
      </c>
      <c r="F659" s="148"/>
      <c r="G659" s="31"/>
      <c r="H659" s="10" t="s">
        <v>12</v>
      </c>
    </row>
    <row r="660" spans="1:7" s="195" customFormat="1" ht="12.75" customHeight="1">
      <c r="A660" s="193">
        <v>25</v>
      </c>
      <c r="B660" s="250" t="s">
        <v>221</v>
      </c>
      <c r="C660" s="218">
        <v>0.9035265790906617</v>
      </c>
      <c r="D660" s="218">
        <v>0.9</v>
      </c>
      <c r="E660" s="253">
        <f t="shared" si="39"/>
        <v>-0.0035265790906616745</v>
      </c>
      <c r="F660" s="254"/>
      <c r="G660" s="235"/>
    </row>
    <row r="661" spans="1:7" s="195" customFormat="1" ht="12.75" customHeight="1">
      <c r="A661" s="193">
        <v>26</v>
      </c>
      <c r="B661" s="250" t="s">
        <v>222</v>
      </c>
      <c r="C661" s="218">
        <v>0.9041886160316498</v>
      </c>
      <c r="D661" s="218">
        <v>0.8764974889427788</v>
      </c>
      <c r="E661" s="253">
        <f t="shared" si="39"/>
        <v>-0.027691127088871004</v>
      </c>
      <c r="F661" s="254"/>
      <c r="G661" s="235"/>
    </row>
    <row r="662" spans="1:7" s="195" customFormat="1" ht="12.75" customHeight="1">
      <c r="A662" s="193">
        <v>27</v>
      </c>
      <c r="B662" s="250" t="s">
        <v>223</v>
      </c>
      <c r="C662" s="218">
        <v>0.8970208353052043</v>
      </c>
      <c r="D662" s="218">
        <v>0.92</v>
      </c>
      <c r="E662" s="253">
        <f t="shared" si="39"/>
        <v>0.022979164694795773</v>
      </c>
      <c r="F662" s="254"/>
      <c r="G662" s="235"/>
    </row>
    <row r="663" spans="1:7" ht="12.75" customHeight="1">
      <c r="A663" s="34"/>
      <c r="B663" s="1" t="s">
        <v>27</v>
      </c>
      <c r="C663" s="152">
        <v>0.8658664427411132</v>
      </c>
      <c r="D663" s="152">
        <v>0.8642782955194902</v>
      </c>
      <c r="E663" s="170">
        <v>0</v>
      </c>
      <c r="F663" s="42"/>
      <c r="G663" s="31"/>
    </row>
    <row r="664" spans="1:7" ht="14.25" customHeight="1">
      <c r="A664" s="72"/>
      <c r="B664" s="73"/>
      <c r="C664" s="74"/>
      <c r="D664" s="74"/>
      <c r="E664" s="75"/>
      <c r="F664" s="76"/>
      <c r="G664" s="77" t="s">
        <v>12</v>
      </c>
    </row>
    <row r="665" spans="1:8" ht="14.25">
      <c r="A665" s="47" t="s">
        <v>178</v>
      </c>
      <c r="B665" s="48"/>
      <c r="C665" s="48"/>
      <c r="D665" s="48"/>
      <c r="E665" s="48"/>
      <c r="F665" s="48"/>
      <c r="G665" s="48"/>
      <c r="H665" s="48"/>
    </row>
    <row r="666" spans="2:8" ht="11.25" customHeight="1">
      <c r="B666" s="48"/>
      <c r="C666" s="48"/>
      <c r="D666" s="48"/>
      <c r="E666" s="48"/>
      <c r="F666" s="48"/>
      <c r="G666" s="48"/>
      <c r="H666" s="48"/>
    </row>
    <row r="667" spans="2:8" ht="14.25" customHeight="1">
      <c r="B667" s="48"/>
      <c r="C667" s="48"/>
      <c r="D667" s="48"/>
      <c r="F667" s="59" t="s">
        <v>64</v>
      </c>
      <c r="G667" s="48"/>
      <c r="H667" s="48"/>
    </row>
    <row r="668" spans="1:6" ht="59.25" customHeight="1">
      <c r="A668" s="88" t="s">
        <v>30</v>
      </c>
      <c r="B668" s="88" t="s">
        <v>31</v>
      </c>
      <c r="C668" s="129" t="s">
        <v>179</v>
      </c>
      <c r="D668" s="129" t="s">
        <v>65</v>
      </c>
      <c r="E668" s="129" t="s">
        <v>66</v>
      </c>
      <c r="F668" s="88" t="s">
        <v>67</v>
      </c>
    </row>
    <row r="669" spans="1:6" ht="15" customHeight="1">
      <c r="A669" s="49">
        <v>1</v>
      </c>
      <c r="B669" s="49">
        <v>2</v>
      </c>
      <c r="C669" s="50">
        <v>3</v>
      </c>
      <c r="D669" s="50">
        <v>4</v>
      </c>
      <c r="E669" s="50">
        <v>5</v>
      </c>
      <c r="F669" s="49">
        <v>6</v>
      </c>
    </row>
    <row r="670" spans="1:7" ht="12.75" customHeight="1">
      <c r="A670" s="18">
        <v>1</v>
      </c>
      <c r="B670" s="247" t="s">
        <v>197</v>
      </c>
      <c r="C670" s="227">
        <v>19251697</v>
      </c>
      <c r="D670" s="166">
        <v>2322.41775</v>
      </c>
      <c r="E670" s="150">
        <v>2322.41775</v>
      </c>
      <c r="F670" s="153">
        <f aca="true" t="shared" si="40" ref="F670:F697">E670/D670</f>
        <v>1</v>
      </c>
      <c r="G670" s="31"/>
    </row>
    <row r="671" spans="1:7" ht="12.75" customHeight="1">
      <c r="A671" s="18">
        <v>2</v>
      </c>
      <c r="B671" s="247" t="s">
        <v>198</v>
      </c>
      <c r="C671" s="227">
        <v>38692251</v>
      </c>
      <c r="D671" s="166">
        <v>4644.2787</v>
      </c>
      <c r="E671" s="150">
        <v>4644.278700000001</v>
      </c>
      <c r="F671" s="153">
        <f t="shared" si="40"/>
        <v>1.0000000000000002</v>
      </c>
      <c r="G671" s="31"/>
    </row>
    <row r="672" spans="1:7" ht="12.75" customHeight="1">
      <c r="A672" s="18">
        <v>3</v>
      </c>
      <c r="B672" s="247" t="s">
        <v>199</v>
      </c>
      <c r="C672" s="227">
        <v>22157107</v>
      </c>
      <c r="D672" s="166">
        <v>2616.8428999999996</v>
      </c>
      <c r="E672" s="150">
        <v>2616.8429</v>
      </c>
      <c r="F672" s="153">
        <f t="shared" si="40"/>
        <v>1.0000000000000002</v>
      </c>
      <c r="G672" s="31"/>
    </row>
    <row r="673" spans="1:7" ht="12.75" customHeight="1">
      <c r="A673" s="18">
        <v>4</v>
      </c>
      <c r="B673" s="247" t="s">
        <v>200</v>
      </c>
      <c r="C673" s="227">
        <v>21089611</v>
      </c>
      <c r="D673" s="166">
        <v>2487.3432999999995</v>
      </c>
      <c r="E673" s="150">
        <v>2487.3433</v>
      </c>
      <c r="F673" s="153">
        <f t="shared" si="40"/>
        <v>1.0000000000000002</v>
      </c>
      <c r="G673" s="31"/>
    </row>
    <row r="674" spans="1:7" ht="12.75" customHeight="1">
      <c r="A674" s="18">
        <v>5</v>
      </c>
      <c r="B674" s="247" t="s">
        <v>201</v>
      </c>
      <c r="C674" s="227">
        <v>24038348</v>
      </c>
      <c r="D674" s="166">
        <v>2882.4467999999997</v>
      </c>
      <c r="E674" s="150">
        <v>2882.4467999999997</v>
      </c>
      <c r="F674" s="153">
        <f t="shared" si="40"/>
        <v>1</v>
      </c>
      <c r="G674" s="31"/>
    </row>
    <row r="675" spans="1:7" ht="12.75" customHeight="1">
      <c r="A675" s="18">
        <v>6</v>
      </c>
      <c r="B675" s="247" t="s">
        <v>202</v>
      </c>
      <c r="C675" s="227">
        <v>8439528</v>
      </c>
      <c r="D675" s="166">
        <v>965.19975</v>
      </c>
      <c r="E675" s="150">
        <v>965.19975</v>
      </c>
      <c r="F675" s="153">
        <f t="shared" si="40"/>
        <v>1</v>
      </c>
      <c r="G675" s="31"/>
    </row>
    <row r="676" spans="1:7" ht="12.75" customHeight="1">
      <c r="A676" s="18">
        <v>7</v>
      </c>
      <c r="B676" s="247" t="s">
        <v>203</v>
      </c>
      <c r="C676" s="227">
        <v>46419788</v>
      </c>
      <c r="D676" s="166">
        <v>5560.986800000001</v>
      </c>
      <c r="E676" s="150">
        <v>5560.9868</v>
      </c>
      <c r="F676" s="153">
        <f t="shared" si="40"/>
        <v>0.9999999999999999</v>
      </c>
      <c r="G676" s="31"/>
    </row>
    <row r="677" spans="1:7" ht="12.75" customHeight="1">
      <c r="A677" s="18">
        <v>8</v>
      </c>
      <c r="B677" s="247" t="s">
        <v>204</v>
      </c>
      <c r="C677" s="227">
        <v>7245735</v>
      </c>
      <c r="D677" s="166">
        <v>830.6800499999999</v>
      </c>
      <c r="E677" s="150">
        <v>830.68005</v>
      </c>
      <c r="F677" s="153">
        <f t="shared" si="40"/>
        <v>1.0000000000000002</v>
      </c>
      <c r="G677" s="31"/>
    </row>
    <row r="678" spans="1:7" ht="12.75" customHeight="1">
      <c r="A678" s="18">
        <v>9</v>
      </c>
      <c r="B678" s="247" t="s">
        <v>205</v>
      </c>
      <c r="C678" s="227">
        <v>19097407</v>
      </c>
      <c r="D678" s="166">
        <v>2312.27835</v>
      </c>
      <c r="E678" s="150">
        <v>2312.27835</v>
      </c>
      <c r="F678" s="153">
        <f t="shared" si="40"/>
        <v>1</v>
      </c>
      <c r="G678" s="31"/>
    </row>
    <row r="679" spans="1:7" ht="12.75" customHeight="1">
      <c r="A679" s="18">
        <v>10</v>
      </c>
      <c r="B679" s="247" t="s">
        <v>206</v>
      </c>
      <c r="C679" s="227">
        <v>22668762</v>
      </c>
      <c r="D679" s="166">
        <v>2755.2538999999997</v>
      </c>
      <c r="E679" s="150">
        <v>2755.2538999999997</v>
      </c>
      <c r="F679" s="153">
        <f t="shared" si="40"/>
        <v>1</v>
      </c>
      <c r="G679" s="31"/>
    </row>
    <row r="680" spans="1:7" ht="12.75" customHeight="1">
      <c r="A680" s="18">
        <v>11</v>
      </c>
      <c r="B680" s="247" t="s">
        <v>207</v>
      </c>
      <c r="C680" s="227">
        <v>16297531</v>
      </c>
      <c r="D680" s="166">
        <v>1939.25775</v>
      </c>
      <c r="E680" s="150">
        <v>1939.25775</v>
      </c>
      <c r="F680" s="153">
        <f t="shared" si="40"/>
        <v>1</v>
      </c>
      <c r="G680" s="31"/>
    </row>
    <row r="681" spans="1:7" ht="12.75" customHeight="1">
      <c r="A681" s="18">
        <v>12</v>
      </c>
      <c r="B681" s="247" t="s">
        <v>208</v>
      </c>
      <c r="C681" s="227">
        <v>33748726</v>
      </c>
      <c r="D681" s="166">
        <v>4047.0425</v>
      </c>
      <c r="E681" s="150">
        <v>4047.0425</v>
      </c>
      <c r="F681" s="153">
        <f t="shared" si="40"/>
        <v>1</v>
      </c>
      <c r="G681" s="31"/>
    </row>
    <row r="682" spans="1:7" ht="12.75" customHeight="1">
      <c r="A682" s="18">
        <v>13</v>
      </c>
      <c r="B682" s="247" t="s">
        <v>209</v>
      </c>
      <c r="C682" s="227">
        <v>23623672</v>
      </c>
      <c r="D682" s="166">
        <v>2792.9998</v>
      </c>
      <c r="E682" s="150">
        <v>2792.9998</v>
      </c>
      <c r="F682" s="153">
        <f t="shared" si="40"/>
        <v>1</v>
      </c>
      <c r="G682" s="31"/>
    </row>
    <row r="683" spans="1:7" ht="12.75" customHeight="1">
      <c r="A683" s="18">
        <v>14</v>
      </c>
      <c r="B683" s="247" t="s">
        <v>210</v>
      </c>
      <c r="C683" s="227">
        <v>19878457</v>
      </c>
      <c r="D683" s="166">
        <v>2385.46385</v>
      </c>
      <c r="E683" s="150">
        <v>2385.46385</v>
      </c>
      <c r="F683" s="153">
        <f t="shared" si="40"/>
        <v>1</v>
      </c>
      <c r="G683" s="31"/>
    </row>
    <row r="684" spans="1:8" ht="12.75" customHeight="1">
      <c r="A684" s="18">
        <v>15</v>
      </c>
      <c r="B684" s="247" t="s">
        <v>211</v>
      </c>
      <c r="C684" s="227">
        <v>24283062</v>
      </c>
      <c r="D684" s="166">
        <v>2900.05235</v>
      </c>
      <c r="E684" s="150">
        <v>2900.05235</v>
      </c>
      <c r="F684" s="153">
        <f t="shared" si="40"/>
        <v>1</v>
      </c>
      <c r="G684" s="31"/>
      <c r="H684" s="10" t="s">
        <v>12</v>
      </c>
    </row>
    <row r="685" spans="1:7" ht="12.75" customHeight="1">
      <c r="A685" s="18">
        <v>16</v>
      </c>
      <c r="B685" s="247" t="s">
        <v>212</v>
      </c>
      <c r="C685" s="227">
        <v>17317793</v>
      </c>
      <c r="D685" s="166">
        <v>2074.93225</v>
      </c>
      <c r="E685" s="150">
        <v>2074.93225</v>
      </c>
      <c r="F685" s="153">
        <f t="shared" si="40"/>
        <v>1</v>
      </c>
      <c r="G685" s="31"/>
    </row>
    <row r="686" spans="1:7" ht="12.75" customHeight="1">
      <c r="A686" s="18">
        <v>17</v>
      </c>
      <c r="B686" s="247" t="s">
        <v>213</v>
      </c>
      <c r="C686" s="227">
        <v>23999657</v>
      </c>
      <c r="D686" s="166">
        <v>2866.4271</v>
      </c>
      <c r="E686" s="150">
        <v>2866.4271</v>
      </c>
      <c r="F686" s="153">
        <f t="shared" si="40"/>
        <v>1</v>
      </c>
      <c r="G686" s="31"/>
    </row>
    <row r="687" spans="1:7" ht="12.75" customHeight="1">
      <c r="A687" s="18">
        <v>18</v>
      </c>
      <c r="B687" s="247" t="s">
        <v>214</v>
      </c>
      <c r="C687" s="227">
        <v>12981058</v>
      </c>
      <c r="D687" s="166">
        <v>1548.6932</v>
      </c>
      <c r="E687" s="150">
        <v>1548.6932000000002</v>
      </c>
      <c r="F687" s="153">
        <f t="shared" si="40"/>
        <v>1.0000000000000002</v>
      </c>
      <c r="G687" s="31"/>
    </row>
    <row r="688" spans="1:7" ht="12.75" customHeight="1">
      <c r="A688" s="18">
        <v>19</v>
      </c>
      <c r="B688" s="247" t="s">
        <v>215</v>
      </c>
      <c r="C688" s="227">
        <v>26736791</v>
      </c>
      <c r="D688" s="166">
        <v>3212.65075</v>
      </c>
      <c r="E688" s="150">
        <v>3212.65075</v>
      </c>
      <c r="F688" s="153">
        <f t="shared" si="40"/>
        <v>1</v>
      </c>
      <c r="G688" s="31"/>
    </row>
    <row r="689" spans="1:7" ht="12.75" customHeight="1">
      <c r="A689" s="18">
        <v>20</v>
      </c>
      <c r="B689" s="247" t="s">
        <v>216</v>
      </c>
      <c r="C689" s="227">
        <v>20223269</v>
      </c>
      <c r="D689" s="166">
        <v>2389.7918</v>
      </c>
      <c r="E689" s="150">
        <v>2389.7918</v>
      </c>
      <c r="F689" s="153">
        <f t="shared" si="40"/>
        <v>1</v>
      </c>
      <c r="G689" s="31"/>
    </row>
    <row r="690" spans="1:7" ht="12.75" customHeight="1">
      <c r="A690" s="18">
        <v>21</v>
      </c>
      <c r="B690" s="247" t="s">
        <v>217</v>
      </c>
      <c r="C690" s="227">
        <v>4638087</v>
      </c>
      <c r="D690" s="166">
        <v>537.03525</v>
      </c>
      <c r="E690" s="150">
        <v>537.03525</v>
      </c>
      <c r="F690" s="153">
        <f t="shared" si="40"/>
        <v>1</v>
      </c>
      <c r="G690" s="31"/>
    </row>
    <row r="691" spans="1:7" ht="12.75" customHeight="1">
      <c r="A691" s="18">
        <v>22</v>
      </c>
      <c r="B691" s="247" t="s">
        <v>218</v>
      </c>
      <c r="C691" s="227">
        <v>30186967</v>
      </c>
      <c r="D691" s="166">
        <v>3625.9233</v>
      </c>
      <c r="E691" s="150">
        <v>3625.9233</v>
      </c>
      <c r="F691" s="153">
        <f t="shared" si="40"/>
        <v>1</v>
      </c>
      <c r="G691" s="31"/>
    </row>
    <row r="692" spans="1:10" ht="12.75" customHeight="1">
      <c r="A692" s="18">
        <v>23</v>
      </c>
      <c r="B692" s="247" t="s">
        <v>219</v>
      </c>
      <c r="C692" s="227">
        <v>34646164</v>
      </c>
      <c r="D692" s="166">
        <v>4202.15825</v>
      </c>
      <c r="E692" s="150">
        <v>4202.15825</v>
      </c>
      <c r="F692" s="153">
        <f t="shared" si="40"/>
        <v>1</v>
      </c>
      <c r="G692" s="31"/>
      <c r="J692" s="10" t="s">
        <v>12</v>
      </c>
    </row>
    <row r="693" spans="1:8" ht="12.75" customHeight="1">
      <c r="A693" s="18">
        <v>24</v>
      </c>
      <c r="B693" s="247" t="s">
        <v>220</v>
      </c>
      <c r="C693" s="227">
        <v>40161305</v>
      </c>
      <c r="D693" s="166">
        <v>4826.5912499999995</v>
      </c>
      <c r="E693" s="150">
        <v>4826.5912499999995</v>
      </c>
      <c r="F693" s="153">
        <f t="shared" si="40"/>
        <v>1</v>
      </c>
      <c r="G693" s="31" t="s">
        <v>12</v>
      </c>
      <c r="H693" s="10" t="s">
        <v>12</v>
      </c>
    </row>
    <row r="694" spans="1:7" ht="12.75" customHeight="1">
      <c r="A694" s="18">
        <v>25</v>
      </c>
      <c r="B694" s="247" t="s">
        <v>221</v>
      </c>
      <c r="C694" s="227">
        <v>7014831</v>
      </c>
      <c r="D694" s="166">
        <v>796.47675</v>
      </c>
      <c r="E694" s="150">
        <v>796.47675</v>
      </c>
      <c r="F694" s="153">
        <f t="shared" si="40"/>
        <v>1</v>
      </c>
      <c r="G694" s="31"/>
    </row>
    <row r="695" spans="1:7" ht="12.75" customHeight="1">
      <c r="A695" s="18">
        <v>26</v>
      </c>
      <c r="B695" s="247" t="s">
        <v>222</v>
      </c>
      <c r="C695" s="227">
        <v>19236531</v>
      </c>
      <c r="D695" s="166">
        <v>2283.1938</v>
      </c>
      <c r="E695" s="150">
        <v>2283.1938</v>
      </c>
      <c r="F695" s="153">
        <f t="shared" si="40"/>
        <v>1</v>
      </c>
      <c r="G695" s="31"/>
    </row>
    <row r="696" spans="1:7" ht="12.75" customHeight="1">
      <c r="A696" s="18">
        <v>27</v>
      </c>
      <c r="B696" s="247" t="s">
        <v>223</v>
      </c>
      <c r="C696" s="227">
        <v>18346394</v>
      </c>
      <c r="D696" s="167">
        <v>2179.7696</v>
      </c>
      <c r="E696" s="150">
        <v>2179.7695999999996</v>
      </c>
      <c r="F696" s="153">
        <f t="shared" si="40"/>
        <v>0.9999999999999998</v>
      </c>
      <c r="G696" s="31"/>
    </row>
    <row r="697" spans="1:7" ht="12.75" customHeight="1">
      <c r="A697" s="34"/>
      <c r="B697" s="1" t="s">
        <v>27</v>
      </c>
      <c r="C697" s="224">
        <v>602420529</v>
      </c>
      <c r="D697" s="168">
        <v>71986.18785</v>
      </c>
      <c r="E697" s="151">
        <v>71986.18784999999</v>
      </c>
      <c r="F697" s="152">
        <f t="shared" si="40"/>
        <v>0.9999999999999998</v>
      </c>
      <c r="G697" s="31"/>
    </row>
    <row r="698" spans="1:7" ht="6.75" customHeight="1">
      <c r="A698" s="97"/>
      <c r="B698" s="73"/>
      <c r="C698" s="74"/>
      <c r="D698" s="74"/>
      <c r="E698" s="75"/>
      <c r="F698" s="76"/>
      <c r="G698" s="77"/>
    </row>
    <row r="699" spans="1:8" ht="14.25">
      <c r="A699" s="47" t="s">
        <v>180</v>
      </c>
      <c r="B699" s="48"/>
      <c r="C699" s="48"/>
      <c r="D699" s="48"/>
      <c r="E699" s="48"/>
      <c r="F699" s="48"/>
      <c r="G699" s="48"/>
      <c r="H699" s="48"/>
    </row>
    <row r="700" spans="2:8" ht="11.25" customHeight="1">
      <c r="B700" s="48"/>
      <c r="C700" s="48"/>
      <c r="D700" s="48"/>
      <c r="E700" s="48"/>
      <c r="F700" s="48"/>
      <c r="G700" s="48"/>
      <c r="H700" s="48"/>
    </row>
    <row r="701" spans="2:8" ht="14.25" customHeight="1">
      <c r="B701" s="48"/>
      <c r="C701" s="48"/>
      <c r="D701" s="48"/>
      <c r="F701" s="59" t="s">
        <v>120</v>
      </c>
      <c r="G701" s="48"/>
      <c r="H701" s="48"/>
    </row>
    <row r="702" spans="1:6" ht="57.75" customHeight="1">
      <c r="A702" s="88" t="s">
        <v>30</v>
      </c>
      <c r="B702" s="88" t="s">
        <v>31</v>
      </c>
      <c r="C702" s="129" t="s">
        <v>179</v>
      </c>
      <c r="D702" s="129" t="s">
        <v>68</v>
      </c>
      <c r="E702" s="129" t="s">
        <v>69</v>
      </c>
      <c r="F702" s="88" t="s">
        <v>67</v>
      </c>
    </row>
    <row r="703" spans="1:6" ht="15" customHeight="1">
      <c r="A703" s="49">
        <v>1</v>
      </c>
      <c r="B703" s="49">
        <v>2</v>
      </c>
      <c r="C703" s="50">
        <v>3</v>
      </c>
      <c r="D703" s="50">
        <v>4</v>
      </c>
      <c r="E703" s="50">
        <v>5</v>
      </c>
      <c r="F703" s="49">
        <v>6</v>
      </c>
    </row>
    <row r="704" spans="1:7" ht="12.75" customHeight="1">
      <c r="A704" s="18">
        <v>1</v>
      </c>
      <c r="B704" s="247" t="s">
        <v>197</v>
      </c>
      <c r="C704" s="227">
        <v>19251697</v>
      </c>
      <c r="D704" s="163">
        <v>1055.2954536000002</v>
      </c>
      <c r="E704" s="163">
        <v>1024.7370206</v>
      </c>
      <c r="F704" s="169">
        <f aca="true" t="shared" si="41" ref="F704:F731">E704/D704</f>
        <v>0.9710427701590544</v>
      </c>
      <c r="G704" s="31"/>
    </row>
    <row r="705" spans="1:7" ht="12.75" customHeight="1">
      <c r="A705" s="18">
        <v>2</v>
      </c>
      <c r="B705" s="247" t="s">
        <v>198</v>
      </c>
      <c r="C705" s="227">
        <v>38692251</v>
      </c>
      <c r="D705" s="163">
        <v>2113.0078218</v>
      </c>
      <c r="E705" s="163">
        <v>2041.3514283</v>
      </c>
      <c r="F705" s="169">
        <f t="shared" si="41"/>
        <v>0.9660879658084</v>
      </c>
      <c r="G705" s="31"/>
    </row>
    <row r="706" spans="1:7" ht="12.75" customHeight="1">
      <c r="A706" s="18">
        <v>3</v>
      </c>
      <c r="B706" s="247" t="s">
        <v>199</v>
      </c>
      <c r="C706" s="227">
        <v>22157107</v>
      </c>
      <c r="D706" s="163">
        <v>1195.4946626</v>
      </c>
      <c r="E706" s="163">
        <v>1187.4720186</v>
      </c>
      <c r="F706" s="169">
        <f t="shared" si="41"/>
        <v>0.9932892682410206</v>
      </c>
      <c r="G706" s="31"/>
    </row>
    <row r="707" spans="1:7" ht="12.75" customHeight="1">
      <c r="A707" s="18">
        <v>4</v>
      </c>
      <c r="B707" s="247" t="s">
        <v>200</v>
      </c>
      <c r="C707" s="227">
        <v>21089611</v>
      </c>
      <c r="D707" s="163">
        <v>1136.7333538000003</v>
      </c>
      <c r="E707" s="163">
        <v>1129.1657097999998</v>
      </c>
      <c r="F707" s="169">
        <f t="shared" si="41"/>
        <v>0.9933426392612634</v>
      </c>
      <c r="G707" s="31"/>
    </row>
    <row r="708" spans="1:7" ht="12.75" customHeight="1">
      <c r="A708" s="18">
        <v>5</v>
      </c>
      <c r="B708" s="247" t="s">
        <v>201</v>
      </c>
      <c r="C708" s="227">
        <v>24038348</v>
      </c>
      <c r="D708" s="163">
        <v>1311.7611144000002</v>
      </c>
      <c r="E708" s="163">
        <v>1322.12714</v>
      </c>
      <c r="F708" s="169">
        <f t="shared" si="41"/>
        <v>1.0079023729901777</v>
      </c>
      <c r="G708" s="31"/>
    </row>
    <row r="709" spans="1:7" ht="12.75" customHeight="1">
      <c r="A709" s="18">
        <v>6</v>
      </c>
      <c r="B709" s="247" t="s">
        <v>202</v>
      </c>
      <c r="C709" s="227">
        <v>8439528</v>
      </c>
      <c r="D709" s="163">
        <v>445.2301272000001</v>
      </c>
      <c r="E709" s="163">
        <v>442.8916702</v>
      </c>
      <c r="F709" s="169">
        <f t="shared" si="41"/>
        <v>0.9947477565934131</v>
      </c>
      <c r="G709" s="31"/>
    </row>
    <row r="710" spans="1:7" ht="12.75" customHeight="1">
      <c r="A710" s="18">
        <v>7</v>
      </c>
      <c r="B710" s="247" t="s">
        <v>203</v>
      </c>
      <c r="C710" s="227">
        <v>46419788</v>
      </c>
      <c r="D710" s="163">
        <v>2530.7318606000003</v>
      </c>
      <c r="E710" s="163">
        <v>2512.2652185999996</v>
      </c>
      <c r="F710" s="169">
        <f t="shared" si="41"/>
        <v>0.9927030428282423</v>
      </c>
      <c r="G710" s="31"/>
    </row>
    <row r="711" spans="1:7" ht="12.75" customHeight="1">
      <c r="A711" s="18">
        <v>8</v>
      </c>
      <c r="B711" s="247" t="s">
        <v>204</v>
      </c>
      <c r="C711" s="227">
        <v>7245735</v>
      </c>
      <c r="D711" s="163">
        <v>382.42236</v>
      </c>
      <c r="E711" s="163">
        <v>380.300229</v>
      </c>
      <c r="F711" s="169">
        <f t="shared" si="41"/>
        <v>0.9944508187230474</v>
      </c>
      <c r="G711" s="31"/>
    </row>
    <row r="712" spans="1:7" ht="12.75" customHeight="1">
      <c r="A712" s="18">
        <v>9</v>
      </c>
      <c r="B712" s="247" t="s">
        <v>205</v>
      </c>
      <c r="C712" s="227">
        <v>19097407</v>
      </c>
      <c r="D712" s="163">
        <v>1049.7188556</v>
      </c>
      <c r="E712" s="163">
        <v>1041.6681026</v>
      </c>
      <c r="F712" s="169">
        <f t="shared" si="41"/>
        <v>0.9923305626482261</v>
      </c>
      <c r="G712" s="31"/>
    </row>
    <row r="713" spans="1:7" ht="12.75" customHeight="1">
      <c r="A713" s="18">
        <v>10</v>
      </c>
      <c r="B713" s="247" t="s">
        <v>206</v>
      </c>
      <c r="C713" s="227">
        <v>22668762</v>
      </c>
      <c r="D713" s="163">
        <v>1249.6152416</v>
      </c>
      <c r="E713" s="163">
        <v>1239.8476876</v>
      </c>
      <c r="F713" s="169">
        <f t="shared" si="41"/>
        <v>0.9921835508444233</v>
      </c>
      <c r="G713" s="31"/>
    </row>
    <row r="714" spans="1:7" ht="12.75" customHeight="1">
      <c r="A714" s="18">
        <v>11</v>
      </c>
      <c r="B714" s="247" t="s">
        <v>207</v>
      </c>
      <c r="C714" s="227">
        <v>16297531</v>
      </c>
      <c r="D714" s="163">
        <v>884.2535628</v>
      </c>
      <c r="E714" s="163">
        <v>878.0634697999999</v>
      </c>
      <c r="F714" s="169">
        <f t="shared" si="41"/>
        <v>0.9929996403063402</v>
      </c>
      <c r="G714" s="31"/>
    </row>
    <row r="715" spans="1:7" ht="12.75" customHeight="1">
      <c r="A715" s="18">
        <v>12</v>
      </c>
      <c r="B715" s="247" t="s">
        <v>208</v>
      </c>
      <c r="C715" s="227">
        <v>33748726</v>
      </c>
      <c r="D715" s="163">
        <v>1841.7268688</v>
      </c>
      <c r="E715" s="163">
        <v>1828.2834708</v>
      </c>
      <c r="F715" s="169">
        <f t="shared" si="41"/>
        <v>0.9927006559833929</v>
      </c>
      <c r="G715" s="31"/>
    </row>
    <row r="716" spans="1:7" ht="12.75" customHeight="1">
      <c r="A716" s="18">
        <v>13</v>
      </c>
      <c r="B716" s="247" t="s">
        <v>209</v>
      </c>
      <c r="C716" s="227">
        <v>23623672</v>
      </c>
      <c r="D716" s="163">
        <v>1275.6266056</v>
      </c>
      <c r="E716" s="163">
        <v>1267.0139536</v>
      </c>
      <c r="F716" s="169">
        <f t="shared" si="41"/>
        <v>0.9932482969842503</v>
      </c>
      <c r="G716" s="31"/>
    </row>
    <row r="717" spans="1:7" ht="12.75" customHeight="1">
      <c r="A717" s="18">
        <v>14</v>
      </c>
      <c r="B717" s="247" t="s">
        <v>210</v>
      </c>
      <c r="C717" s="227">
        <v>19878457</v>
      </c>
      <c r="D717" s="163">
        <v>1085.3804156</v>
      </c>
      <c r="E717" s="163">
        <v>1077.4280526</v>
      </c>
      <c r="F717" s="169">
        <f t="shared" si="41"/>
        <v>0.9926732020536744</v>
      </c>
      <c r="G717" s="31"/>
    </row>
    <row r="718" spans="1:7" ht="12.75" customHeight="1">
      <c r="A718" s="18">
        <v>15</v>
      </c>
      <c r="B718" s="247" t="s">
        <v>211</v>
      </c>
      <c r="C718" s="227">
        <v>24283062</v>
      </c>
      <c r="D718" s="163">
        <v>1321.1240546000001</v>
      </c>
      <c r="E718" s="163">
        <v>1311.6891316</v>
      </c>
      <c r="F718" s="169">
        <f t="shared" si="41"/>
        <v>0.9928584125259481</v>
      </c>
      <c r="G718" s="31"/>
    </row>
    <row r="719" spans="1:7" ht="12.75" customHeight="1">
      <c r="A719" s="18">
        <v>16</v>
      </c>
      <c r="B719" s="247" t="s">
        <v>212</v>
      </c>
      <c r="C719" s="227">
        <v>17317793</v>
      </c>
      <c r="D719" s="163">
        <v>944.4625084</v>
      </c>
      <c r="E719" s="163">
        <v>937.5994494</v>
      </c>
      <c r="F719" s="169">
        <f t="shared" si="41"/>
        <v>0.9927333706325446</v>
      </c>
      <c r="G719" s="31"/>
    </row>
    <row r="720" spans="1:7" ht="12.75" customHeight="1">
      <c r="A720" s="18">
        <v>17</v>
      </c>
      <c r="B720" s="247" t="s">
        <v>213</v>
      </c>
      <c r="C720" s="227">
        <v>23999657</v>
      </c>
      <c r="D720" s="163">
        <v>1305.7804806</v>
      </c>
      <c r="E720" s="163">
        <v>1296.4512525999999</v>
      </c>
      <c r="F720" s="169">
        <f t="shared" si="41"/>
        <v>0.9928554392268804</v>
      </c>
      <c r="G720" s="31"/>
    </row>
    <row r="721" spans="1:7" ht="12.75" customHeight="1">
      <c r="A721" s="18">
        <v>18</v>
      </c>
      <c r="B721" s="247" t="s">
        <v>214</v>
      </c>
      <c r="C721" s="227">
        <v>12981058</v>
      </c>
      <c r="D721" s="163">
        <v>705.6942884</v>
      </c>
      <c r="E721" s="163">
        <v>700.6825403999999</v>
      </c>
      <c r="F721" s="169">
        <f t="shared" si="41"/>
        <v>0.9928981315530226</v>
      </c>
      <c r="G721" s="31"/>
    </row>
    <row r="722" spans="1:8" ht="12.75" customHeight="1">
      <c r="A722" s="18">
        <v>19</v>
      </c>
      <c r="B722" s="247" t="s">
        <v>215</v>
      </c>
      <c r="C722" s="227">
        <v>26736791</v>
      </c>
      <c r="D722" s="163">
        <v>1461.2689708000003</v>
      </c>
      <c r="E722" s="163">
        <v>1450.4895378</v>
      </c>
      <c r="F722" s="169">
        <f t="shared" si="41"/>
        <v>0.9926232382843941</v>
      </c>
      <c r="G722" s="31"/>
      <c r="H722" s="10" t="s">
        <v>12</v>
      </c>
    </row>
    <row r="723" spans="1:7" ht="12.75" customHeight="1">
      <c r="A723" s="18">
        <v>20</v>
      </c>
      <c r="B723" s="247" t="s">
        <v>216</v>
      </c>
      <c r="C723" s="227">
        <v>20223269</v>
      </c>
      <c r="D723" s="163">
        <v>1091.6103242000002</v>
      </c>
      <c r="E723" s="163">
        <v>1093.0328882</v>
      </c>
      <c r="F723" s="169">
        <f t="shared" si="41"/>
        <v>1.0013031793200036</v>
      </c>
      <c r="G723" s="31"/>
    </row>
    <row r="724" spans="1:7" ht="12.75" customHeight="1">
      <c r="A724" s="18">
        <v>21</v>
      </c>
      <c r="B724" s="247" t="s">
        <v>217</v>
      </c>
      <c r="C724" s="227">
        <v>4638087</v>
      </c>
      <c r="D724" s="163">
        <v>246.5975856</v>
      </c>
      <c r="E724" s="163">
        <v>245.13305459999998</v>
      </c>
      <c r="F724" s="169">
        <f t="shared" si="41"/>
        <v>0.9940610489091503</v>
      </c>
      <c r="G724" s="31"/>
    </row>
    <row r="725" spans="1:7" ht="12.75" customHeight="1">
      <c r="A725" s="18">
        <v>22</v>
      </c>
      <c r="B725" s="247" t="s">
        <v>218</v>
      </c>
      <c r="C725" s="227">
        <v>30186967</v>
      </c>
      <c r="D725" s="163">
        <v>1649.3940666</v>
      </c>
      <c r="E725" s="163">
        <v>1637.2495345999998</v>
      </c>
      <c r="F725" s="169">
        <f t="shared" si="41"/>
        <v>0.9926369736341816</v>
      </c>
      <c r="G725" s="31" t="s">
        <v>12</v>
      </c>
    </row>
    <row r="726" spans="1:7" ht="12.75" customHeight="1">
      <c r="A726" s="18">
        <v>23</v>
      </c>
      <c r="B726" s="247" t="s">
        <v>219</v>
      </c>
      <c r="C726" s="227">
        <v>34646164</v>
      </c>
      <c r="D726" s="163">
        <v>1906.8508682000001</v>
      </c>
      <c r="E726" s="163">
        <v>1892.1000311999999</v>
      </c>
      <c r="F726" s="169">
        <f t="shared" si="41"/>
        <v>0.9922642943682719</v>
      </c>
      <c r="G726" s="31"/>
    </row>
    <row r="727" spans="1:7" ht="12.75" customHeight="1">
      <c r="A727" s="18">
        <v>24</v>
      </c>
      <c r="B727" s="247" t="s">
        <v>220</v>
      </c>
      <c r="C727" s="227">
        <v>40161305</v>
      </c>
      <c r="D727" s="163">
        <v>2195.2670340000004</v>
      </c>
      <c r="E727" s="163">
        <v>2179.0578189999997</v>
      </c>
      <c r="F727" s="169">
        <f t="shared" si="41"/>
        <v>0.9926162900690647</v>
      </c>
      <c r="G727" s="31"/>
    </row>
    <row r="728" spans="1:11" s="195" customFormat="1" ht="12.75" customHeight="1">
      <c r="A728" s="193">
        <v>25</v>
      </c>
      <c r="B728" s="250" t="s">
        <v>221</v>
      </c>
      <c r="C728" s="223">
        <v>7014831</v>
      </c>
      <c r="D728" s="150">
        <v>367.60676280000007</v>
      </c>
      <c r="E728" s="150">
        <v>365.7</v>
      </c>
      <c r="F728" s="218">
        <f t="shared" si="41"/>
        <v>0.9948130366659291</v>
      </c>
      <c r="G728" s="235"/>
      <c r="K728" s="195">
        <f>244.49+121.21</f>
        <v>365.7</v>
      </c>
    </row>
    <row r="729" spans="1:7" ht="12.75" customHeight="1">
      <c r="A729" s="18">
        <v>26</v>
      </c>
      <c r="B729" s="247" t="s">
        <v>222</v>
      </c>
      <c r="C729" s="227">
        <v>19236531</v>
      </c>
      <c r="D729" s="163">
        <v>1041.7500198000002</v>
      </c>
      <c r="E729" s="163">
        <v>1005.7870952</v>
      </c>
      <c r="F729" s="169">
        <f t="shared" si="41"/>
        <v>0.9654783547718054</v>
      </c>
      <c r="G729" s="31"/>
    </row>
    <row r="730" spans="1:11" ht="12.75" customHeight="1">
      <c r="A730" s="18">
        <v>27</v>
      </c>
      <c r="B730" s="247" t="s">
        <v>223</v>
      </c>
      <c r="C730" s="227">
        <v>18346394</v>
      </c>
      <c r="D730" s="163">
        <v>994.3019012000001</v>
      </c>
      <c r="E730" s="163">
        <v>1016.18</v>
      </c>
      <c r="F730" s="169">
        <f t="shared" si="41"/>
        <v>1.0220034767846624</v>
      </c>
      <c r="G730" s="31"/>
      <c r="K730" s="10">
        <f>575.79+440.39</f>
        <v>1016.18</v>
      </c>
    </row>
    <row r="731" spans="1:7" ht="12.75" customHeight="1">
      <c r="A731" s="34"/>
      <c r="B731" s="1" t="s">
        <v>27</v>
      </c>
      <c r="C731" s="224">
        <v>602420529</v>
      </c>
      <c r="D731" s="164">
        <v>32788.7071692</v>
      </c>
      <c r="E731" s="164">
        <v>32503.765804299997</v>
      </c>
      <c r="F731" s="152">
        <f t="shared" si="41"/>
        <v>0.9913097712749204</v>
      </c>
      <c r="G731" s="31"/>
    </row>
    <row r="732" spans="1:8" ht="13.5" customHeight="1">
      <c r="A732" s="72"/>
      <c r="B732" s="73"/>
      <c r="C732" s="74"/>
      <c r="D732" s="74"/>
      <c r="E732" s="75"/>
      <c r="F732" s="76"/>
      <c r="G732" s="77"/>
      <c r="H732" s="10" t="s">
        <v>12</v>
      </c>
    </row>
    <row r="733" spans="1:7" ht="13.5" customHeight="1">
      <c r="A733" s="47" t="s">
        <v>70</v>
      </c>
      <c r="B733" s="101"/>
      <c r="C733" s="101"/>
      <c r="D733" s="102"/>
      <c r="E733" s="102"/>
      <c r="F733" s="102"/>
      <c r="G733" s="102"/>
    </row>
    <row r="734" spans="1:7" ht="13.5" customHeight="1">
      <c r="A734" s="101"/>
      <c r="B734" s="101"/>
      <c r="C734" s="101"/>
      <c r="D734" s="102"/>
      <c r="E734" s="102"/>
      <c r="F734" s="102"/>
      <c r="G734" s="102"/>
    </row>
    <row r="735" spans="1:7" ht="13.5" customHeight="1">
      <c r="A735" s="47" t="s">
        <v>183</v>
      </c>
      <c r="B735" s="101"/>
      <c r="C735" s="101"/>
      <c r="D735" s="102"/>
      <c r="E735" s="102"/>
      <c r="F735" s="102"/>
      <c r="G735" s="102"/>
    </row>
    <row r="736" spans="1:7" ht="13.5" customHeight="1">
      <c r="A736" s="47" t="s">
        <v>181</v>
      </c>
      <c r="B736" s="101"/>
      <c r="C736" s="101"/>
      <c r="D736" s="102"/>
      <c r="E736" s="102"/>
      <c r="F736" s="102"/>
      <c r="G736" s="102"/>
    </row>
    <row r="737" spans="1:8" ht="36.75" customHeight="1">
      <c r="A737" s="88" t="s">
        <v>37</v>
      </c>
      <c r="B737" s="88" t="s">
        <v>38</v>
      </c>
      <c r="C737" s="88" t="s">
        <v>182</v>
      </c>
      <c r="D737" s="88" t="s">
        <v>112</v>
      </c>
      <c r="E737" s="88" t="s">
        <v>114</v>
      </c>
      <c r="F737" s="184"/>
      <c r="G737" s="104"/>
      <c r="H737" s="10" t="s">
        <v>12</v>
      </c>
    </row>
    <row r="738" spans="1:7" ht="14.25">
      <c r="A738" s="103">
        <v>1</v>
      </c>
      <c r="B738" s="103">
        <v>2</v>
      </c>
      <c r="C738" s="103">
        <v>3</v>
      </c>
      <c r="D738" s="103">
        <v>4</v>
      </c>
      <c r="E738" s="103" t="s">
        <v>113</v>
      </c>
      <c r="F738" s="181"/>
      <c r="G738" s="181"/>
    </row>
    <row r="739" spans="1:17" ht="12.75" customHeight="1">
      <c r="A739" s="18">
        <v>1</v>
      </c>
      <c r="B739" s="247" t="s">
        <v>197</v>
      </c>
      <c r="C739" s="182">
        <v>2744</v>
      </c>
      <c r="D739" s="182">
        <v>2630</v>
      </c>
      <c r="E739" s="182">
        <f>D739-C739</f>
        <v>-114</v>
      </c>
      <c r="F739" s="185"/>
      <c r="G739" s="42"/>
      <c r="K739" s="10">
        <v>990</v>
      </c>
      <c r="L739" s="10">
        <v>965</v>
      </c>
      <c r="M739" s="10">
        <v>1754</v>
      </c>
      <c r="N739" s="10">
        <v>1665</v>
      </c>
      <c r="P739" s="10">
        <f>K739+M739</f>
        <v>2744</v>
      </c>
      <c r="Q739" s="10">
        <f>L739+N739</f>
        <v>2630</v>
      </c>
    </row>
    <row r="740" spans="1:17" ht="12.75" customHeight="1">
      <c r="A740" s="18">
        <v>2</v>
      </c>
      <c r="B740" s="247" t="s">
        <v>198</v>
      </c>
      <c r="C740" s="182">
        <v>4667</v>
      </c>
      <c r="D740" s="182">
        <v>4610</v>
      </c>
      <c r="E740" s="182">
        <f aca="true" t="shared" si="42" ref="E740:E766">D740-C740</f>
        <v>-57</v>
      </c>
      <c r="F740" s="185"/>
      <c r="G740" s="42"/>
      <c r="K740" s="10">
        <v>1735</v>
      </c>
      <c r="L740" s="10">
        <v>1692</v>
      </c>
      <c r="M740" s="10">
        <v>2932</v>
      </c>
      <c r="N740" s="10">
        <v>2918</v>
      </c>
      <c r="P740" s="10">
        <f aca="true" t="shared" si="43" ref="P740:Q766">K740+M740</f>
        <v>4667</v>
      </c>
      <c r="Q740" s="10">
        <f t="shared" si="43"/>
        <v>4610</v>
      </c>
    </row>
    <row r="741" spans="1:17" ht="12.75" customHeight="1">
      <c r="A741" s="18">
        <v>3</v>
      </c>
      <c r="B741" s="247" t="s">
        <v>199</v>
      </c>
      <c r="C741" s="182">
        <v>3886</v>
      </c>
      <c r="D741" s="182">
        <v>3660</v>
      </c>
      <c r="E741" s="182">
        <f t="shared" si="42"/>
        <v>-226</v>
      </c>
      <c r="F741" s="185"/>
      <c r="G741" s="42"/>
      <c r="K741" s="10">
        <v>1208</v>
      </c>
      <c r="L741" s="10">
        <v>1178</v>
      </c>
      <c r="M741" s="10">
        <v>2678</v>
      </c>
      <c r="N741" s="10">
        <v>2482</v>
      </c>
      <c r="P741" s="10">
        <f t="shared" si="43"/>
        <v>3886</v>
      </c>
      <c r="Q741" s="10">
        <f t="shared" si="43"/>
        <v>3660</v>
      </c>
    </row>
    <row r="742" spans="1:17" ht="12.75" customHeight="1">
      <c r="A742" s="18">
        <v>4</v>
      </c>
      <c r="B742" s="247" t="s">
        <v>200</v>
      </c>
      <c r="C742" s="182">
        <v>4302</v>
      </c>
      <c r="D742" s="182">
        <v>4089</v>
      </c>
      <c r="E742" s="182">
        <f t="shared" si="42"/>
        <v>-213</v>
      </c>
      <c r="F742" s="185"/>
      <c r="G742" s="42"/>
      <c r="K742" s="10">
        <v>1291</v>
      </c>
      <c r="L742" s="10">
        <v>1259</v>
      </c>
      <c r="M742" s="10">
        <v>3011</v>
      </c>
      <c r="N742" s="10">
        <v>2830</v>
      </c>
      <c r="P742" s="10">
        <f t="shared" si="43"/>
        <v>4302</v>
      </c>
      <c r="Q742" s="10">
        <f t="shared" si="43"/>
        <v>4089</v>
      </c>
    </row>
    <row r="743" spans="1:17" ht="12.75" customHeight="1">
      <c r="A743" s="18">
        <v>5</v>
      </c>
      <c r="B743" s="247" t="s">
        <v>201</v>
      </c>
      <c r="C743" s="182">
        <v>2964</v>
      </c>
      <c r="D743" s="182">
        <v>2768</v>
      </c>
      <c r="E743" s="182">
        <f t="shared" si="42"/>
        <v>-196</v>
      </c>
      <c r="F743" s="185"/>
      <c r="G743" s="42"/>
      <c r="K743" s="10">
        <v>1088</v>
      </c>
      <c r="L743" s="10">
        <v>1061</v>
      </c>
      <c r="M743" s="10">
        <v>1876</v>
      </c>
      <c r="N743" s="10">
        <v>1707</v>
      </c>
      <c r="P743" s="10">
        <f t="shared" si="43"/>
        <v>2964</v>
      </c>
      <c r="Q743" s="10">
        <f t="shared" si="43"/>
        <v>2768</v>
      </c>
    </row>
    <row r="744" spans="1:17" ht="12.75" customHeight="1">
      <c r="A744" s="18">
        <v>6</v>
      </c>
      <c r="B744" s="247" t="s">
        <v>202</v>
      </c>
      <c r="C744" s="182">
        <v>1309</v>
      </c>
      <c r="D744" s="182">
        <v>1264</v>
      </c>
      <c r="E744" s="182">
        <f t="shared" si="42"/>
        <v>-45</v>
      </c>
      <c r="F744" s="185"/>
      <c r="G744" s="42"/>
      <c r="K744" s="10">
        <v>322</v>
      </c>
      <c r="L744" s="10">
        <v>314</v>
      </c>
      <c r="M744" s="10">
        <v>987</v>
      </c>
      <c r="N744" s="10">
        <v>950</v>
      </c>
      <c r="P744" s="10">
        <f t="shared" si="43"/>
        <v>1309</v>
      </c>
      <c r="Q744" s="10">
        <f t="shared" si="43"/>
        <v>1264</v>
      </c>
    </row>
    <row r="745" spans="1:17" ht="12.75" customHeight="1">
      <c r="A745" s="18">
        <v>7</v>
      </c>
      <c r="B745" s="247" t="s">
        <v>203</v>
      </c>
      <c r="C745" s="182">
        <v>6614</v>
      </c>
      <c r="D745" s="182">
        <v>6196</v>
      </c>
      <c r="E745" s="182">
        <f t="shared" si="42"/>
        <v>-418</v>
      </c>
      <c r="F745" s="185"/>
      <c r="G745" s="42"/>
      <c r="K745" s="10">
        <v>2247</v>
      </c>
      <c r="L745" s="10">
        <v>2191</v>
      </c>
      <c r="M745" s="10">
        <v>4367</v>
      </c>
      <c r="N745" s="10">
        <v>4005</v>
      </c>
      <c r="P745" s="10">
        <f t="shared" si="43"/>
        <v>6614</v>
      </c>
      <c r="Q745" s="10">
        <f t="shared" si="43"/>
        <v>6196</v>
      </c>
    </row>
    <row r="746" spans="1:17" ht="12.75" customHeight="1">
      <c r="A746" s="18">
        <v>8</v>
      </c>
      <c r="B746" s="247" t="s">
        <v>204</v>
      </c>
      <c r="C746" s="182">
        <v>1398</v>
      </c>
      <c r="D746" s="182">
        <v>1295</v>
      </c>
      <c r="E746" s="182">
        <f t="shared" si="42"/>
        <v>-103</v>
      </c>
      <c r="F746" s="185"/>
      <c r="G746" s="42"/>
      <c r="K746" s="10">
        <v>344</v>
      </c>
      <c r="L746" s="10">
        <v>335</v>
      </c>
      <c r="M746" s="10">
        <v>1054</v>
      </c>
      <c r="N746" s="10">
        <v>960</v>
      </c>
      <c r="P746" s="10">
        <f t="shared" si="43"/>
        <v>1398</v>
      </c>
      <c r="Q746" s="10">
        <f t="shared" si="43"/>
        <v>1295</v>
      </c>
    </row>
    <row r="747" spans="1:17" ht="12.75" customHeight="1">
      <c r="A747" s="18">
        <v>9</v>
      </c>
      <c r="B747" s="247" t="s">
        <v>205</v>
      </c>
      <c r="C747" s="182">
        <v>2808</v>
      </c>
      <c r="D747" s="182">
        <v>2684</v>
      </c>
      <c r="E747" s="182">
        <f t="shared" si="42"/>
        <v>-124</v>
      </c>
      <c r="F747" s="185"/>
      <c r="G747" s="42"/>
      <c r="K747" s="10">
        <v>1045</v>
      </c>
      <c r="L747" s="10">
        <v>919</v>
      </c>
      <c r="M747" s="10">
        <v>1763</v>
      </c>
      <c r="N747" s="10">
        <v>1765</v>
      </c>
      <c r="P747" s="10">
        <f t="shared" si="43"/>
        <v>2808</v>
      </c>
      <c r="Q747" s="10">
        <f t="shared" si="43"/>
        <v>2684</v>
      </c>
    </row>
    <row r="748" spans="1:17" ht="12.75" customHeight="1">
      <c r="A748" s="18">
        <v>10</v>
      </c>
      <c r="B748" s="247" t="s">
        <v>206</v>
      </c>
      <c r="C748" s="182">
        <v>2560</v>
      </c>
      <c r="D748" s="182">
        <v>2299</v>
      </c>
      <c r="E748" s="182">
        <f t="shared" si="42"/>
        <v>-261</v>
      </c>
      <c r="F748" s="185"/>
      <c r="G748" s="42"/>
      <c r="K748" s="10">
        <v>1011</v>
      </c>
      <c r="L748" s="10">
        <v>986</v>
      </c>
      <c r="M748" s="10">
        <v>1549</v>
      </c>
      <c r="N748" s="10">
        <v>1313</v>
      </c>
      <c r="P748" s="10">
        <f t="shared" si="43"/>
        <v>2560</v>
      </c>
      <c r="Q748" s="10">
        <f t="shared" si="43"/>
        <v>2299</v>
      </c>
    </row>
    <row r="749" spans="1:17" ht="12.75" customHeight="1">
      <c r="A749" s="18">
        <v>11</v>
      </c>
      <c r="B749" s="247" t="s">
        <v>207</v>
      </c>
      <c r="C749" s="182">
        <v>2806</v>
      </c>
      <c r="D749" s="182">
        <v>2590</v>
      </c>
      <c r="E749" s="182">
        <f t="shared" si="42"/>
        <v>-216</v>
      </c>
      <c r="F749" s="185"/>
      <c r="G749" s="42"/>
      <c r="K749" s="10">
        <v>931</v>
      </c>
      <c r="L749" s="10">
        <v>908</v>
      </c>
      <c r="M749" s="10">
        <v>1875</v>
      </c>
      <c r="N749" s="10">
        <v>1682</v>
      </c>
      <c r="P749" s="10">
        <f t="shared" si="43"/>
        <v>2806</v>
      </c>
      <c r="Q749" s="10">
        <f t="shared" si="43"/>
        <v>2590</v>
      </c>
    </row>
    <row r="750" spans="1:17" ht="12.75" customHeight="1">
      <c r="A750" s="18">
        <v>12</v>
      </c>
      <c r="B750" s="247" t="s">
        <v>208</v>
      </c>
      <c r="C750" s="182">
        <v>5375</v>
      </c>
      <c r="D750" s="182">
        <v>4966</v>
      </c>
      <c r="E750" s="182">
        <f t="shared" si="42"/>
        <v>-409</v>
      </c>
      <c r="F750" s="185"/>
      <c r="G750" s="42"/>
      <c r="K750" s="10">
        <v>1888</v>
      </c>
      <c r="L750" s="10">
        <v>1741</v>
      </c>
      <c r="M750" s="10">
        <v>3487</v>
      </c>
      <c r="N750" s="10">
        <v>3225</v>
      </c>
      <c r="P750" s="10">
        <f t="shared" si="43"/>
        <v>5375</v>
      </c>
      <c r="Q750" s="10">
        <f t="shared" si="43"/>
        <v>4966</v>
      </c>
    </row>
    <row r="751" spans="1:17" ht="12.75" customHeight="1">
      <c r="A751" s="18">
        <v>13</v>
      </c>
      <c r="B751" s="247" t="s">
        <v>209</v>
      </c>
      <c r="C751" s="182">
        <v>3955</v>
      </c>
      <c r="D751" s="182">
        <v>3706</v>
      </c>
      <c r="E751" s="182">
        <f t="shared" si="42"/>
        <v>-249</v>
      </c>
      <c r="F751" s="185"/>
      <c r="G751" s="42"/>
      <c r="K751" s="10">
        <v>1108</v>
      </c>
      <c r="L751" s="10">
        <v>1052</v>
      </c>
      <c r="M751" s="10">
        <v>2847</v>
      </c>
      <c r="N751" s="10">
        <v>2654</v>
      </c>
      <c r="P751" s="10">
        <f t="shared" si="43"/>
        <v>3955</v>
      </c>
      <c r="Q751" s="10">
        <f t="shared" si="43"/>
        <v>3706</v>
      </c>
    </row>
    <row r="752" spans="1:17" ht="12.75" customHeight="1">
      <c r="A752" s="18">
        <v>14</v>
      </c>
      <c r="B752" s="247" t="s">
        <v>210</v>
      </c>
      <c r="C752" s="182">
        <v>3837</v>
      </c>
      <c r="D752" s="182">
        <v>3630</v>
      </c>
      <c r="E752" s="182">
        <f t="shared" si="42"/>
        <v>-207</v>
      </c>
      <c r="F752" s="185"/>
      <c r="G752" s="42"/>
      <c r="K752" s="10">
        <v>1248</v>
      </c>
      <c r="L752" s="10">
        <v>1217</v>
      </c>
      <c r="M752" s="10">
        <v>2589</v>
      </c>
      <c r="N752" s="10">
        <v>2413</v>
      </c>
      <c r="P752" s="10">
        <f t="shared" si="43"/>
        <v>3837</v>
      </c>
      <c r="Q752" s="10">
        <f t="shared" si="43"/>
        <v>3630</v>
      </c>
    </row>
    <row r="753" spans="1:17" ht="12.75" customHeight="1">
      <c r="A753" s="18">
        <v>15</v>
      </c>
      <c r="B753" s="247" t="s">
        <v>211</v>
      </c>
      <c r="C753" s="182">
        <v>3534</v>
      </c>
      <c r="D753" s="182">
        <v>3246</v>
      </c>
      <c r="E753" s="182">
        <f t="shared" si="42"/>
        <v>-288</v>
      </c>
      <c r="F753" s="185"/>
      <c r="G753" s="42"/>
      <c r="K753" s="10">
        <v>1244</v>
      </c>
      <c r="L753" s="10">
        <v>1213</v>
      </c>
      <c r="M753" s="10">
        <v>2290</v>
      </c>
      <c r="N753" s="10">
        <v>2033</v>
      </c>
      <c r="P753" s="10">
        <f t="shared" si="43"/>
        <v>3534</v>
      </c>
      <c r="Q753" s="10">
        <f t="shared" si="43"/>
        <v>3246</v>
      </c>
    </row>
    <row r="754" spans="1:17" ht="12.75" customHeight="1">
      <c r="A754" s="18">
        <v>16</v>
      </c>
      <c r="B754" s="247" t="s">
        <v>212</v>
      </c>
      <c r="C754" s="182">
        <v>3303</v>
      </c>
      <c r="D754" s="182">
        <v>3306</v>
      </c>
      <c r="E754" s="182">
        <f t="shared" si="42"/>
        <v>3</v>
      </c>
      <c r="F754" s="185"/>
      <c r="G754" s="42"/>
      <c r="K754" s="10">
        <v>1194</v>
      </c>
      <c r="L754" s="10">
        <v>1164</v>
      </c>
      <c r="M754" s="10">
        <v>2109</v>
      </c>
      <c r="N754" s="10">
        <v>2142</v>
      </c>
      <c r="P754" s="10">
        <f t="shared" si="43"/>
        <v>3303</v>
      </c>
      <c r="Q754" s="10">
        <f t="shared" si="43"/>
        <v>3306</v>
      </c>
    </row>
    <row r="755" spans="1:17" ht="12.75" customHeight="1">
      <c r="A755" s="18">
        <v>17</v>
      </c>
      <c r="B755" s="247" t="s">
        <v>213</v>
      </c>
      <c r="C755" s="182">
        <v>4309</v>
      </c>
      <c r="D755" s="182">
        <v>4258</v>
      </c>
      <c r="E755" s="182">
        <f t="shared" si="42"/>
        <v>-51</v>
      </c>
      <c r="F755" s="185"/>
      <c r="G755" s="42"/>
      <c r="K755" s="10">
        <v>1352</v>
      </c>
      <c r="L755" s="10">
        <v>1319</v>
      </c>
      <c r="M755" s="10">
        <v>2957</v>
      </c>
      <c r="N755" s="10">
        <v>2939</v>
      </c>
      <c r="P755" s="10">
        <f t="shared" si="43"/>
        <v>4309</v>
      </c>
      <c r="Q755" s="10">
        <f t="shared" si="43"/>
        <v>4258</v>
      </c>
    </row>
    <row r="756" spans="1:17" ht="12.75" customHeight="1">
      <c r="A756" s="18">
        <v>18</v>
      </c>
      <c r="B756" s="247" t="s">
        <v>214</v>
      </c>
      <c r="C756" s="182">
        <v>2371</v>
      </c>
      <c r="D756" s="182">
        <v>2350</v>
      </c>
      <c r="E756" s="182">
        <f t="shared" si="42"/>
        <v>-21</v>
      </c>
      <c r="F756" s="185"/>
      <c r="G756" s="42"/>
      <c r="H756" s="10" t="s">
        <v>12</v>
      </c>
      <c r="K756" s="10">
        <v>830</v>
      </c>
      <c r="L756" s="10">
        <v>809</v>
      </c>
      <c r="M756" s="10">
        <v>1541</v>
      </c>
      <c r="N756" s="10">
        <v>1541</v>
      </c>
      <c r="P756" s="10">
        <f t="shared" si="43"/>
        <v>2371</v>
      </c>
      <c r="Q756" s="10">
        <f t="shared" si="43"/>
        <v>2350</v>
      </c>
    </row>
    <row r="757" spans="1:17" ht="12.75" customHeight="1">
      <c r="A757" s="18">
        <v>19</v>
      </c>
      <c r="B757" s="247" t="s">
        <v>215</v>
      </c>
      <c r="C757" s="182">
        <v>3940</v>
      </c>
      <c r="D757" s="182">
        <v>3713</v>
      </c>
      <c r="E757" s="182">
        <f t="shared" si="42"/>
        <v>-227</v>
      </c>
      <c r="F757" s="185" t="s">
        <v>12</v>
      </c>
      <c r="G757" s="42"/>
      <c r="K757" s="10">
        <v>1285</v>
      </c>
      <c r="L757" s="10">
        <v>1253</v>
      </c>
      <c r="M757" s="10">
        <v>2655</v>
      </c>
      <c r="N757" s="10">
        <v>2460</v>
      </c>
      <c r="P757" s="10">
        <f t="shared" si="43"/>
        <v>3940</v>
      </c>
      <c r="Q757" s="10">
        <f t="shared" si="43"/>
        <v>3713</v>
      </c>
    </row>
    <row r="758" spans="1:17" ht="12.75" customHeight="1">
      <c r="A758" s="18">
        <v>20</v>
      </c>
      <c r="B758" s="247" t="s">
        <v>216</v>
      </c>
      <c r="C758" s="182">
        <v>2570</v>
      </c>
      <c r="D758" s="182">
        <v>2476</v>
      </c>
      <c r="E758" s="182">
        <f t="shared" si="42"/>
        <v>-94</v>
      </c>
      <c r="F758" s="185"/>
      <c r="G758" s="42"/>
      <c r="K758" s="10">
        <v>781</v>
      </c>
      <c r="L758" s="10">
        <v>762</v>
      </c>
      <c r="M758" s="10">
        <v>1789</v>
      </c>
      <c r="N758" s="10">
        <v>1714</v>
      </c>
      <c r="P758" s="10">
        <f t="shared" si="43"/>
        <v>2570</v>
      </c>
      <c r="Q758" s="10">
        <f t="shared" si="43"/>
        <v>2476</v>
      </c>
    </row>
    <row r="759" spans="1:17" ht="12.75" customHeight="1">
      <c r="A759" s="18">
        <v>21</v>
      </c>
      <c r="B759" s="247" t="s">
        <v>217</v>
      </c>
      <c r="C759" s="182">
        <v>930</v>
      </c>
      <c r="D759" s="182">
        <v>918</v>
      </c>
      <c r="E759" s="182">
        <f t="shared" si="42"/>
        <v>-12</v>
      </c>
      <c r="F759" s="185"/>
      <c r="G759" s="42" t="s">
        <v>12</v>
      </c>
      <c r="K759" s="10">
        <v>205</v>
      </c>
      <c r="L759" s="10">
        <v>200</v>
      </c>
      <c r="M759" s="10">
        <v>725</v>
      </c>
      <c r="N759" s="10">
        <v>718</v>
      </c>
      <c r="P759" s="10">
        <f t="shared" si="43"/>
        <v>930</v>
      </c>
      <c r="Q759" s="10">
        <f t="shared" si="43"/>
        <v>918</v>
      </c>
    </row>
    <row r="760" spans="1:17" ht="12.75" customHeight="1">
      <c r="A760" s="18">
        <v>22</v>
      </c>
      <c r="B760" s="247" t="s">
        <v>218</v>
      </c>
      <c r="C760" s="182">
        <v>5805</v>
      </c>
      <c r="D760" s="182">
        <v>5713</v>
      </c>
      <c r="E760" s="182">
        <f t="shared" si="42"/>
        <v>-92</v>
      </c>
      <c r="F760" s="185"/>
      <c r="G760" s="42"/>
      <c r="K760" s="10">
        <v>2004</v>
      </c>
      <c r="L760" s="10">
        <v>1954</v>
      </c>
      <c r="M760" s="10">
        <v>3801</v>
      </c>
      <c r="N760" s="10">
        <v>3759</v>
      </c>
      <c r="P760" s="10">
        <f t="shared" si="43"/>
        <v>5805</v>
      </c>
      <c r="Q760" s="10">
        <f t="shared" si="43"/>
        <v>5713</v>
      </c>
    </row>
    <row r="761" spans="1:17" ht="12.75" customHeight="1">
      <c r="A761" s="18">
        <v>23</v>
      </c>
      <c r="B761" s="247" t="s">
        <v>219</v>
      </c>
      <c r="C761" s="182">
        <v>3739</v>
      </c>
      <c r="D761" s="182">
        <v>3303</v>
      </c>
      <c r="E761" s="182">
        <f t="shared" si="42"/>
        <v>-436</v>
      </c>
      <c r="F761" s="185"/>
      <c r="G761" s="42"/>
      <c r="K761" s="10">
        <v>1488</v>
      </c>
      <c r="L761" s="10">
        <v>1451</v>
      </c>
      <c r="M761" s="10">
        <v>2251</v>
      </c>
      <c r="N761" s="10">
        <v>1852</v>
      </c>
      <c r="P761" s="10">
        <f t="shared" si="43"/>
        <v>3739</v>
      </c>
      <c r="Q761" s="10">
        <f t="shared" si="43"/>
        <v>3303</v>
      </c>
    </row>
    <row r="762" spans="1:17" ht="12.75" customHeight="1">
      <c r="A762" s="18">
        <v>24</v>
      </c>
      <c r="B762" s="247" t="s">
        <v>220</v>
      </c>
      <c r="C762" s="182">
        <v>5438</v>
      </c>
      <c r="D762" s="182">
        <v>5484</v>
      </c>
      <c r="E762" s="182">
        <f t="shared" si="42"/>
        <v>46</v>
      </c>
      <c r="F762" s="185"/>
      <c r="G762" s="42"/>
      <c r="K762" s="10">
        <v>2005</v>
      </c>
      <c r="L762" s="10">
        <v>1955</v>
      </c>
      <c r="M762" s="10">
        <v>3433</v>
      </c>
      <c r="N762" s="10">
        <v>3529</v>
      </c>
      <c r="P762" s="10">
        <f t="shared" si="43"/>
        <v>5438</v>
      </c>
      <c r="Q762" s="10">
        <f t="shared" si="43"/>
        <v>5484</v>
      </c>
    </row>
    <row r="763" spans="1:17" ht="12.75" customHeight="1">
      <c r="A763" s="18">
        <v>25</v>
      </c>
      <c r="B763" s="247" t="s">
        <v>221</v>
      </c>
      <c r="C763" s="182">
        <v>1242</v>
      </c>
      <c r="D763" s="182">
        <v>1259</v>
      </c>
      <c r="E763" s="182">
        <f t="shared" si="42"/>
        <v>17</v>
      </c>
      <c r="F763" s="185"/>
      <c r="G763" s="42"/>
      <c r="K763" s="10">
        <v>239</v>
      </c>
      <c r="L763" s="10">
        <v>233</v>
      </c>
      <c r="M763" s="10">
        <v>1003</v>
      </c>
      <c r="N763" s="10">
        <v>1026</v>
      </c>
      <c r="P763" s="10">
        <f t="shared" si="43"/>
        <v>1242</v>
      </c>
      <c r="Q763" s="10">
        <f t="shared" si="43"/>
        <v>1259</v>
      </c>
    </row>
    <row r="764" spans="1:17" ht="12.75" customHeight="1">
      <c r="A764" s="18">
        <v>26</v>
      </c>
      <c r="B764" s="247" t="s">
        <v>222</v>
      </c>
      <c r="C764" s="182">
        <v>3622</v>
      </c>
      <c r="D764" s="182">
        <v>3631</v>
      </c>
      <c r="E764" s="182">
        <f t="shared" si="42"/>
        <v>9</v>
      </c>
      <c r="F764" s="185"/>
      <c r="G764" s="42"/>
      <c r="K764" s="10">
        <v>1177</v>
      </c>
      <c r="L764" s="10">
        <v>1148</v>
      </c>
      <c r="M764" s="10">
        <v>2445</v>
      </c>
      <c r="N764" s="10">
        <v>2483</v>
      </c>
      <c r="P764" s="10">
        <f t="shared" si="43"/>
        <v>3622</v>
      </c>
      <c r="Q764" s="10">
        <f t="shared" si="43"/>
        <v>3631</v>
      </c>
    </row>
    <row r="765" spans="1:17" ht="12.75" customHeight="1">
      <c r="A765" s="18">
        <v>27</v>
      </c>
      <c r="B765" s="247" t="s">
        <v>223</v>
      </c>
      <c r="C765" s="182">
        <v>3392</v>
      </c>
      <c r="D765" s="182">
        <v>3303</v>
      </c>
      <c r="E765" s="182">
        <f t="shared" si="42"/>
        <v>-89</v>
      </c>
      <c r="F765" s="185"/>
      <c r="G765" s="42"/>
      <c r="K765" s="10">
        <v>1104</v>
      </c>
      <c r="L765" s="10">
        <v>1077</v>
      </c>
      <c r="M765" s="10">
        <v>2288</v>
      </c>
      <c r="N765" s="10">
        <v>2226</v>
      </c>
      <c r="P765" s="10">
        <f t="shared" si="43"/>
        <v>3392</v>
      </c>
      <c r="Q765" s="10">
        <f t="shared" si="43"/>
        <v>3303</v>
      </c>
    </row>
    <row r="766" spans="1:17" ht="15" customHeight="1">
      <c r="A766" s="34"/>
      <c r="B766" s="1" t="s">
        <v>27</v>
      </c>
      <c r="C766" s="183">
        <v>93420</v>
      </c>
      <c r="D766" s="183">
        <v>89347</v>
      </c>
      <c r="E766" s="183">
        <f t="shared" si="42"/>
        <v>-4073</v>
      </c>
      <c r="F766" s="186"/>
      <c r="G766" s="38"/>
      <c r="K766" s="10">
        <v>31364</v>
      </c>
      <c r="L766" s="10">
        <v>30356</v>
      </c>
      <c r="M766" s="10">
        <v>62056</v>
      </c>
      <c r="N766" s="10">
        <v>58991</v>
      </c>
      <c r="P766" s="10">
        <f t="shared" si="43"/>
        <v>93420</v>
      </c>
      <c r="Q766" s="10">
        <f t="shared" si="43"/>
        <v>89347</v>
      </c>
    </row>
    <row r="767" spans="1:7" ht="15" customHeight="1">
      <c r="A767" s="40"/>
      <c r="B767" s="2"/>
      <c r="C767" s="179"/>
      <c r="D767" s="180"/>
      <c r="E767" s="180"/>
      <c r="F767" s="180"/>
      <c r="G767" s="38"/>
    </row>
    <row r="768" spans="1:7" ht="15" customHeight="1">
      <c r="A768" s="40"/>
      <c r="B768" s="2"/>
      <c r="C768" s="179"/>
      <c r="D768" s="180"/>
      <c r="E768" s="180"/>
      <c r="F768" s="180"/>
      <c r="G768" s="38"/>
    </row>
    <row r="769" spans="1:7" ht="13.5" customHeight="1">
      <c r="A769" s="47" t="s">
        <v>71</v>
      </c>
      <c r="B769" s="101"/>
      <c r="C769" s="101"/>
      <c r="D769" s="102"/>
      <c r="E769" s="102"/>
      <c r="F769" s="102"/>
      <c r="G769" s="102"/>
    </row>
    <row r="770" spans="1:7" ht="13.5" customHeight="1">
      <c r="A770" s="47" t="s">
        <v>184</v>
      </c>
      <c r="B770" s="101"/>
      <c r="C770" s="101"/>
      <c r="D770" s="102"/>
      <c r="E770" s="102"/>
      <c r="F770" s="102"/>
      <c r="G770" s="102"/>
    </row>
    <row r="771" spans="1:7" ht="42" customHeight="1">
      <c r="A771" s="16" t="s">
        <v>37</v>
      </c>
      <c r="B771" s="16" t="s">
        <v>38</v>
      </c>
      <c r="C771" s="16" t="s">
        <v>185</v>
      </c>
      <c r="D771" s="16" t="s">
        <v>186</v>
      </c>
      <c r="E771" s="16" t="s">
        <v>72</v>
      </c>
      <c r="F771" s="16" t="s">
        <v>73</v>
      </c>
      <c r="G771" s="16" t="s">
        <v>74</v>
      </c>
    </row>
    <row r="772" spans="1:7" ht="14.25">
      <c r="A772" s="103">
        <v>1</v>
      </c>
      <c r="B772" s="103">
        <v>2</v>
      </c>
      <c r="C772" s="103">
        <v>3</v>
      </c>
      <c r="D772" s="103">
        <v>4</v>
      </c>
      <c r="E772" s="103">
        <v>5</v>
      </c>
      <c r="F772" s="103">
        <v>6</v>
      </c>
      <c r="G772" s="103">
        <v>7</v>
      </c>
    </row>
    <row r="773" spans="1:13" ht="12.75" customHeight="1">
      <c r="A773" s="193">
        <v>1</v>
      </c>
      <c r="B773" s="247" t="s">
        <v>197</v>
      </c>
      <c r="C773" s="191">
        <v>329.28</v>
      </c>
      <c r="D773" s="191">
        <v>21.52</v>
      </c>
      <c r="E773" s="191">
        <v>310.06</v>
      </c>
      <c r="F773" s="191">
        <f>D773+E773</f>
        <v>331.58</v>
      </c>
      <c r="G773" s="203">
        <f>F773/C773</f>
        <v>1.0069849368318757</v>
      </c>
      <c r="H773" s="195"/>
      <c r="K773" s="10">
        <v>198.68</v>
      </c>
      <c r="L773" s="10">
        <v>111.38</v>
      </c>
      <c r="M773" s="10">
        <f>SUM(K773:L773)</f>
        <v>310.06</v>
      </c>
    </row>
    <row r="774" spans="1:13" ht="12.75" customHeight="1">
      <c r="A774" s="193">
        <v>2</v>
      </c>
      <c r="B774" s="247" t="s">
        <v>198</v>
      </c>
      <c r="C774" s="191">
        <v>564.9839999999999</v>
      </c>
      <c r="D774" s="191">
        <v>36.56</v>
      </c>
      <c r="E774" s="191">
        <v>531.94</v>
      </c>
      <c r="F774" s="191">
        <f>D774+E774</f>
        <v>568.5</v>
      </c>
      <c r="G774" s="203">
        <f>F774/C774</f>
        <v>1.0062231850813477</v>
      </c>
      <c r="H774" s="195"/>
      <c r="K774" s="10">
        <v>332.12</v>
      </c>
      <c r="L774" s="10">
        <v>199.82</v>
      </c>
      <c r="M774" s="10">
        <f aca="true" t="shared" si="44" ref="M774:M800">SUM(K774:L774)</f>
        <v>531.94</v>
      </c>
    </row>
    <row r="775" spans="1:13" ht="12.75" customHeight="1">
      <c r="A775" s="193">
        <v>3</v>
      </c>
      <c r="B775" s="247" t="s">
        <v>199</v>
      </c>
      <c r="C775" s="191">
        <v>466.32000000000005</v>
      </c>
      <c r="D775" s="191">
        <v>30.44</v>
      </c>
      <c r="E775" s="191">
        <v>439.26</v>
      </c>
      <c r="F775" s="191">
        <f aca="true" t="shared" si="45" ref="F775:F797">D775+E775</f>
        <v>469.7</v>
      </c>
      <c r="G775" s="203">
        <f aca="true" t="shared" si="46" ref="G775:G797">F775/C775</f>
        <v>1.0072482415508661</v>
      </c>
      <c r="H775" s="195"/>
      <c r="K775" s="10">
        <v>303.36</v>
      </c>
      <c r="L775" s="10">
        <v>135.9</v>
      </c>
      <c r="M775" s="10">
        <f t="shared" si="44"/>
        <v>439.26</v>
      </c>
    </row>
    <row r="776" spans="1:13" ht="12.75" customHeight="1">
      <c r="A776" s="193">
        <v>4</v>
      </c>
      <c r="B776" s="247" t="s">
        <v>200</v>
      </c>
      <c r="C776" s="191">
        <v>516.24</v>
      </c>
      <c r="D776" s="191">
        <v>33.74</v>
      </c>
      <c r="E776" s="191">
        <v>486.32</v>
      </c>
      <c r="F776" s="191">
        <f t="shared" si="45"/>
        <v>520.06</v>
      </c>
      <c r="G776" s="203">
        <f t="shared" si="46"/>
        <v>1.0073996590732992</v>
      </c>
      <c r="H776" s="195"/>
      <c r="K776" s="10">
        <v>341.08</v>
      </c>
      <c r="L776" s="10">
        <v>145.24</v>
      </c>
      <c r="M776" s="10">
        <f t="shared" si="44"/>
        <v>486.32</v>
      </c>
    </row>
    <row r="777" spans="1:13" ht="12.75" customHeight="1">
      <c r="A777" s="193">
        <v>5</v>
      </c>
      <c r="B777" s="247" t="s">
        <v>201</v>
      </c>
      <c r="C777" s="191">
        <v>372.81600000000003</v>
      </c>
      <c r="D777" s="191">
        <v>23.24</v>
      </c>
      <c r="E777" s="191">
        <v>350.96000000000004</v>
      </c>
      <c r="F777" s="191">
        <f t="shared" si="45"/>
        <v>374.20000000000005</v>
      </c>
      <c r="G777" s="203">
        <f t="shared" si="46"/>
        <v>1.003712287026308</v>
      </c>
      <c r="H777" s="195"/>
      <c r="K777" s="10">
        <v>212.5</v>
      </c>
      <c r="L777" s="10">
        <v>138.46</v>
      </c>
      <c r="M777" s="10">
        <f t="shared" si="44"/>
        <v>350.96000000000004</v>
      </c>
    </row>
    <row r="778" spans="1:13" ht="12.75" customHeight="1">
      <c r="A778" s="193">
        <v>6</v>
      </c>
      <c r="B778" s="247" t="s">
        <v>202</v>
      </c>
      <c r="C778" s="191">
        <v>157.07999999999998</v>
      </c>
      <c r="D778" s="191">
        <v>10.26</v>
      </c>
      <c r="E778" s="191">
        <v>148.01999999999998</v>
      </c>
      <c r="F778" s="191">
        <f t="shared" si="45"/>
        <v>158.27999999999997</v>
      </c>
      <c r="G778" s="203">
        <f t="shared" si="46"/>
        <v>1.0076394194041252</v>
      </c>
      <c r="H778" s="195"/>
      <c r="K778" s="10">
        <v>111.8</v>
      </c>
      <c r="L778" s="10">
        <v>36.22</v>
      </c>
      <c r="M778" s="10">
        <f t="shared" si="44"/>
        <v>148.01999999999998</v>
      </c>
    </row>
    <row r="779" spans="1:13" ht="12.75" customHeight="1">
      <c r="A779" s="193">
        <v>7</v>
      </c>
      <c r="B779" s="247" t="s">
        <v>203</v>
      </c>
      <c r="C779" s="191">
        <v>793.68</v>
      </c>
      <c r="D779" s="191">
        <v>51.800000000000004</v>
      </c>
      <c r="E779" s="191">
        <v>747.46</v>
      </c>
      <c r="F779" s="191">
        <f t="shared" si="45"/>
        <v>799.26</v>
      </c>
      <c r="G779" s="203">
        <f t="shared" si="46"/>
        <v>1.0070305412760812</v>
      </c>
      <c r="H779" s="195"/>
      <c r="K779" s="10">
        <v>494.66</v>
      </c>
      <c r="L779" s="10">
        <v>252.8</v>
      </c>
      <c r="M779" s="10">
        <f t="shared" si="44"/>
        <v>747.46</v>
      </c>
    </row>
    <row r="780" spans="1:13" ht="12.75" customHeight="1">
      <c r="A780" s="193">
        <v>8</v>
      </c>
      <c r="B780" s="247" t="s">
        <v>204</v>
      </c>
      <c r="C780" s="191">
        <v>167.76</v>
      </c>
      <c r="D780" s="191">
        <v>10.96</v>
      </c>
      <c r="E780" s="191">
        <v>158.10000000000002</v>
      </c>
      <c r="F780" s="191">
        <f t="shared" si="45"/>
        <v>169.06000000000003</v>
      </c>
      <c r="G780" s="203">
        <f t="shared" si="46"/>
        <v>1.0077491654744877</v>
      </c>
      <c r="H780" s="195"/>
      <c r="K780" s="10">
        <v>119.4</v>
      </c>
      <c r="L780" s="10">
        <v>38.7</v>
      </c>
      <c r="M780" s="10">
        <f t="shared" si="44"/>
        <v>158.10000000000002</v>
      </c>
    </row>
    <row r="781" spans="1:13" ht="12.75" customHeight="1">
      <c r="A781" s="193">
        <v>9</v>
      </c>
      <c r="B781" s="247" t="s">
        <v>205</v>
      </c>
      <c r="C781" s="191">
        <v>336.96000000000004</v>
      </c>
      <c r="D781" s="191">
        <v>22</v>
      </c>
      <c r="E781" s="191">
        <v>317.26</v>
      </c>
      <c r="F781" s="191">
        <f t="shared" si="45"/>
        <v>339.26</v>
      </c>
      <c r="G781" s="203">
        <f t="shared" si="46"/>
        <v>1.0068257359924024</v>
      </c>
      <c r="H781" s="195"/>
      <c r="K781" s="10">
        <v>199.7</v>
      </c>
      <c r="L781" s="10">
        <v>117.56</v>
      </c>
      <c r="M781" s="10">
        <f t="shared" si="44"/>
        <v>317.26</v>
      </c>
    </row>
    <row r="782" spans="1:13" ht="12.75" customHeight="1">
      <c r="A782" s="193">
        <v>10</v>
      </c>
      <c r="B782" s="247" t="s">
        <v>206</v>
      </c>
      <c r="C782" s="191">
        <v>307.2</v>
      </c>
      <c r="D782" s="191">
        <v>20.060000000000002</v>
      </c>
      <c r="E782" s="191">
        <v>289.21999999999997</v>
      </c>
      <c r="F782" s="191">
        <f t="shared" si="45"/>
        <v>309.28</v>
      </c>
      <c r="G782" s="203">
        <f t="shared" si="46"/>
        <v>1.0067708333333334</v>
      </c>
      <c r="H782" s="195"/>
      <c r="K782" s="10">
        <v>175.48</v>
      </c>
      <c r="L782" s="10">
        <v>113.74</v>
      </c>
      <c r="M782" s="10">
        <f t="shared" si="44"/>
        <v>289.21999999999997</v>
      </c>
    </row>
    <row r="783" spans="1:13" ht="12.75" customHeight="1">
      <c r="A783" s="193">
        <v>11</v>
      </c>
      <c r="B783" s="247" t="s">
        <v>207</v>
      </c>
      <c r="C783" s="191">
        <v>336.72</v>
      </c>
      <c r="D783" s="191">
        <v>22</v>
      </c>
      <c r="E783" s="191">
        <v>317.12</v>
      </c>
      <c r="F783" s="191">
        <f t="shared" si="45"/>
        <v>339.12</v>
      </c>
      <c r="G783" s="203">
        <f t="shared" si="46"/>
        <v>1.007127583749109</v>
      </c>
      <c r="H783" s="195"/>
      <c r="K783" s="10">
        <v>212.38</v>
      </c>
      <c r="L783" s="10">
        <v>104.74</v>
      </c>
      <c r="M783" s="10">
        <f t="shared" si="44"/>
        <v>317.12</v>
      </c>
    </row>
    <row r="784" spans="1:13" ht="12.75" customHeight="1">
      <c r="A784" s="193">
        <v>12</v>
      </c>
      <c r="B784" s="247" t="s">
        <v>208</v>
      </c>
      <c r="C784" s="191">
        <v>645</v>
      </c>
      <c r="D784" s="191">
        <v>42.120000000000005</v>
      </c>
      <c r="E784" s="191">
        <v>607.38</v>
      </c>
      <c r="F784" s="191">
        <f t="shared" si="45"/>
        <v>649.5</v>
      </c>
      <c r="G784" s="203">
        <f t="shared" si="46"/>
        <v>1.0069767441860464</v>
      </c>
      <c r="H784" s="195"/>
      <c r="K784" s="10">
        <v>394.98</v>
      </c>
      <c r="L784" s="10">
        <v>212.4</v>
      </c>
      <c r="M784" s="10">
        <f t="shared" si="44"/>
        <v>607.38</v>
      </c>
    </row>
    <row r="785" spans="1:13" ht="12.75" customHeight="1">
      <c r="A785" s="193">
        <v>13</v>
      </c>
      <c r="B785" s="247" t="s">
        <v>209</v>
      </c>
      <c r="C785" s="191">
        <v>474.6</v>
      </c>
      <c r="D785" s="191">
        <v>31</v>
      </c>
      <c r="E785" s="191">
        <v>447.14</v>
      </c>
      <c r="F785" s="191">
        <f t="shared" si="45"/>
        <v>478.14</v>
      </c>
      <c r="G785" s="203">
        <f t="shared" si="46"/>
        <v>1.0074589127686473</v>
      </c>
      <c r="H785" s="195"/>
      <c r="K785" s="10">
        <v>322.48</v>
      </c>
      <c r="L785" s="10">
        <v>124.66</v>
      </c>
      <c r="M785" s="10">
        <f t="shared" si="44"/>
        <v>447.14</v>
      </c>
    </row>
    <row r="786" spans="1:13" ht="12.75" customHeight="1">
      <c r="A786" s="193">
        <v>14</v>
      </c>
      <c r="B786" s="247" t="s">
        <v>210</v>
      </c>
      <c r="C786" s="191">
        <v>460.44</v>
      </c>
      <c r="D786" s="191">
        <v>30.060000000000002</v>
      </c>
      <c r="E786" s="191">
        <v>402.65999999999997</v>
      </c>
      <c r="F786" s="191">
        <f t="shared" si="45"/>
        <v>432.71999999999997</v>
      </c>
      <c r="G786" s="203">
        <f t="shared" si="46"/>
        <v>0.9397967161845191</v>
      </c>
      <c r="H786" s="195"/>
      <c r="K786" s="10">
        <v>262.26</v>
      </c>
      <c r="L786" s="10">
        <v>140.4</v>
      </c>
      <c r="M786" s="10">
        <f t="shared" si="44"/>
        <v>402.65999999999997</v>
      </c>
    </row>
    <row r="787" spans="1:13" ht="12.75" customHeight="1">
      <c r="A787" s="193">
        <v>15</v>
      </c>
      <c r="B787" s="247" t="s">
        <v>211</v>
      </c>
      <c r="C787" s="191">
        <v>424.08000000000004</v>
      </c>
      <c r="D787" s="191">
        <v>27.700000000000003</v>
      </c>
      <c r="E787" s="191">
        <v>399.36</v>
      </c>
      <c r="F787" s="191">
        <f t="shared" si="45"/>
        <v>427.06</v>
      </c>
      <c r="G787" s="203">
        <f t="shared" si="46"/>
        <v>1.007026976042256</v>
      </c>
      <c r="H787" s="195"/>
      <c r="K787" s="10">
        <v>259.4</v>
      </c>
      <c r="L787" s="10">
        <v>139.96</v>
      </c>
      <c r="M787" s="10">
        <f t="shared" si="44"/>
        <v>399.36</v>
      </c>
    </row>
    <row r="788" spans="1:13" ht="12.75" customHeight="1">
      <c r="A788" s="193">
        <v>16</v>
      </c>
      <c r="B788" s="247" t="s">
        <v>212</v>
      </c>
      <c r="C788" s="191">
        <v>396.36</v>
      </c>
      <c r="D788" s="191">
        <v>25.9</v>
      </c>
      <c r="E788" s="191">
        <v>377.22</v>
      </c>
      <c r="F788" s="191">
        <f t="shared" si="45"/>
        <v>403.12</v>
      </c>
      <c r="G788" s="203">
        <f t="shared" si="46"/>
        <v>1.0170552023413058</v>
      </c>
      <c r="H788" s="195"/>
      <c r="K788" s="10">
        <v>242.9</v>
      </c>
      <c r="L788" s="10">
        <v>134.32</v>
      </c>
      <c r="M788" s="10">
        <f t="shared" si="44"/>
        <v>377.22</v>
      </c>
    </row>
    <row r="789" spans="1:13" ht="12.75" customHeight="1">
      <c r="A789" s="193">
        <v>17</v>
      </c>
      <c r="B789" s="247" t="s">
        <v>213</v>
      </c>
      <c r="C789" s="191">
        <v>517.0799999999999</v>
      </c>
      <c r="D789" s="191">
        <v>33.78</v>
      </c>
      <c r="E789" s="191">
        <v>487.03999999999996</v>
      </c>
      <c r="F789" s="191">
        <f t="shared" si="45"/>
        <v>520.8199999999999</v>
      </c>
      <c r="G789" s="203">
        <f t="shared" si="46"/>
        <v>1.0072329233387485</v>
      </c>
      <c r="H789" s="195"/>
      <c r="K789" s="10">
        <v>334.94</v>
      </c>
      <c r="L789" s="10">
        <v>152.1</v>
      </c>
      <c r="M789" s="10">
        <f t="shared" si="44"/>
        <v>487.03999999999996</v>
      </c>
    </row>
    <row r="790" spans="1:13" s="226" customFormat="1" ht="12.75" customHeight="1">
      <c r="A790" s="193">
        <v>18</v>
      </c>
      <c r="B790" s="247" t="s">
        <v>214</v>
      </c>
      <c r="C790" s="191">
        <v>284.52</v>
      </c>
      <c r="D790" s="191">
        <v>18.6</v>
      </c>
      <c r="E790" s="191">
        <v>267.94</v>
      </c>
      <c r="F790" s="191">
        <f t="shared" si="45"/>
        <v>286.54</v>
      </c>
      <c r="G790" s="203">
        <f t="shared" si="46"/>
        <v>1.0070996766483904</v>
      </c>
      <c r="H790" s="195"/>
      <c r="K790" s="226">
        <v>174.56</v>
      </c>
      <c r="L790" s="226">
        <v>93.38</v>
      </c>
      <c r="M790" s="10">
        <f t="shared" si="44"/>
        <v>267.94</v>
      </c>
    </row>
    <row r="791" spans="1:13" ht="12.75" customHeight="1">
      <c r="A791" s="193">
        <v>19</v>
      </c>
      <c r="B791" s="247" t="s">
        <v>215</v>
      </c>
      <c r="C791" s="191">
        <v>472.8</v>
      </c>
      <c r="D791" s="191">
        <v>30.880000000000003</v>
      </c>
      <c r="E791" s="191">
        <v>445.3</v>
      </c>
      <c r="F791" s="191">
        <f t="shared" si="45"/>
        <v>476.18</v>
      </c>
      <c r="G791" s="203">
        <f t="shared" si="46"/>
        <v>1.0071489001692047</v>
      </c>
      <c r="H791" s="195"/>
      <c r="K791" s="10">
        <v>300.74</v>
      </c>
      <c r="L791" s="10">
        <v>144.56</v>
      </c>
      <c r="M791" s="10">
        <f t="shared" si="44"/>
        <v>445.3</v>
      </c>
    </row>
    <row r="792" spans="1:13" ht="12.75" customHeight="1">
      <c r="A792" s="193">
        <v>20</v>
      </c>
      <c r="B792" s="247" t="s">
        <v>216</v>
      </c>
      <c r="C792" s="191">
        <v>315.144</v>
      </c>
      <c r="D792" s="191">
        <v>20.14</v>
      </c>
      <c r="E792" s="191">
        <v>303.88</v>
      </c>
      <c r="F792" s="191">
        <f t="shared" si="45"/>
        <v>324.02</v>
      </c>
      <c r="G792" s="203">
        <f t="shared" si="46"/>
        <v>1.0281649023938262</v>
      </c>
      <c r="H792" s="195"/>
      <c r="K792" s="10">
        <v>209.7</v>
      </c>
      <c r="L792" s="10">
        <v>94.18</v>
      </c>
      <c r="M792" s="10">
        <f t="shared" si="44"/>
        <v>303.88</v>
      </c>
    </row>
    <row r="793" spans="1:13" ht="12.75" customHeight="1">
      <c r="A793" s="193">
        <v>21</v>
      </c>
      <c r="B793" s="247" t="s">
        <v>217</v>
      </c>
      <c r="C793" s="191">
        <v>111.6</v>
      </c>
      <c r="D793" s="191">
        <v>7.279999999999999</v>
      </c>
      <c r="E793" s="191">
        <v>105.18</v>
      </c>
      <c r="F793" s="191">
        <f t="shared" si="45"/>
        <v>112.46000000000001</v>
      </c>
      <c r="G793" s="203">
        <f t="shared" si="46"/>
        <v>1.0077060931899642</v>
      </c>
      <c r="H793" s="195"/>
      <c r="K793" s="10">
        <v>82.12</v>
      </c>
      <c r="L793" s="10">
        <v>23.06</v>
      </c>
      <c r="M793" s="10">
        <f t="shared" si="44"/>
        <v>105.18</v>
      </c>
    </row>
    <row r="794" spans="1:13" ht="12.75" customHeight="1">
      <c r="A794" s="193">
        <v>22</v>
      </c>
      <c r="B794" s="247" t="s">
        <v>218</v>
      </c>
      <c r="C794" s="191">
        <v>696.6</v>
      </c>
      <c r="D794" s="191">
        <v>45.5</v>
      </c>
      <c r="E794" s="191">
        <v>656.02</v>
      </c>
      <c r="F794" s="191">
        <f t="shared" si="45"/>
        <v>701.52</v>
      </c>
      <c r="G794" s="203">
        <f t="shared" si="46"/>
        <v>1.0070628768303187</v>
      </c>
      <c r="H794" s="195"/>
      <c r="K794" s="10">
        <v>430.56</v>
      </c>
      <c r="L794" s="10">
        <v>225.46</v>
      </c>
      <c r="M794" s="10">
        <f t="shared" si="44"/>
        <v>656.02</v>
      </c>
    </row>
    <row r="795" spans="1:13" ht="12.75" customHeight="1">
      <c r="A795" s="193">
        <v>23</v>
      </c>
      <c r="B795" s="247" t="s">
        <v>219</v>
      </c>
      <c r="C795" s="191">
        <v>448.68</v>
      </c>
      <c r="D795" s="191">
        <v>29.3</v>
      </c>
      <c r="E795" s="191">
        <v>422.38</v>
      </c>
      <c r="F795" s="191">
        <f t="shared" si="45"/>
        <v>451.68</v>
      </c>
      <c r="G795" s="203">
        <f t="shared" si="46"/>
        <v>1.0066862797539449</v>
      </c>
      <c r="H795" s="195"/>
      <c r="K795" s="10">
        <v>254.98</v>
      </c>
      <c r="L795" s="10">
        <v>167.4</v>
      </c>
      <c r="M795" s="10">
        <f t="shared" si="44"/>
        <v>422.38</v>
      </c>
    </row>
    <row r="796" spans="1:13" ht="12.75" customHeight="1">
      <c r="A796" s="193">
        <v>24</v>
      </c>
      <c r="B796" s="247" t="s">
        <v>220</v>
      </c>
      <c r="C796" s="191">
        <v>652.56</v>
      </c>
      <c r="D796" s="191">
        <v>42.62</v>
      </c>
      <c r="E796" s="191">
        <v>630.44</v>
      </c>
      <c r="F796" s="191">
        <f t="shared" si="45"/>
        <v>673.0600000000001</v>
      </c>
      <c r="G796" s="203">
        <f t="shared" si="46"/>
        <v>1.031414735809734</v>
      </c>
      <c r="H796" s="195" t="s">
        <v>12</v>
      </c>
      <c r="K796" s="10">
        <v>404.88</v>
      </c>
      <c r="L796" s="10">
        <v>225.56</v>
      </c>
      <c r="M796" s="10">
        <f t="shared" si="44"/>
        <v>630.44</v>
      </c>
    </row>
    <row r="797" spans="1:13" ht="12.75" customHeight="1">
      <c r="A797" s="193">
        <v>25</v>
      </c>
      <c r="B797" s="247" t="s">
        <v>221</v>
      </c>
      <c r="C797" s="191">
        <v>149.04</v>
      </c>
      <c r="D797" s="191">
        <v>9.72</v>
      </c>
      <c r="E797" s="191">
        <v>142.48</v>
      </c>
      <c r="F797" s="191">
        <f t="shared" si="45"/>
        <v>152.2</v>
      </c>
      <c r="G797" s="203">
        <f t="shared" si="46"/>
        <v>1.0212023617820718</v>
      </c>
      <c r="K797" s="10">
        <v>115.6</v>
      </c>
      <c r="L797" s="10">
        <v>26.88</v>
      </c>
      <c r="M797" s="10">
        <f t="shared" si="44"/>
        <v>142.48</v>
      </c>
    </row>
    <row r="798" spans="1:13" ht="12.75" customHeight="1">
      <c r="A798" s="193">
        <v>26</v>
      </c>
      <c r="B798" s="247" t="s">
        <v>222</v>
      </c>
      <c r="C798" s="191">
        <v>434.64</v>
      </c>
      <c r="D798" s="191">
        <v>28.380000000000003</v>
      </c>
      <c r="E798" s="191">
        <v>411.36</v>
      </c>
      <c r="F798" s="191">
        <f>D798+E798</f>
        <v>439.74</v>
      </c>
      <c r="G798" s="203">
        <f>F798/C798</f>
        <v>1.0117338487023744</v>
      </c>
      <c r="H798" s="10" t="s">
        <v>12</v>
      </c>
      <c r="K798" s="10">
        <v>278.94</v>
      </c>
      <c r="L798" s="10">
        <v>132.42</v>
      </c>
      <c r="M798" s="10">
        <f t="shared" si="44"/>
        <v>411.36</v>
      </c>
    </row>
    <row r="799" spans="1:13" ht="12.75" customHeight="1">
      <c r="A799" s="193">
        <v>27</v>
      </c>
      <c r="B799" s="247" t="s">
        <v>223</v>
      </c>
      <c r="C799" s="191">
        <v>407.03999999999996</v>
      </c>
      <c r="D799" s="191">
        <v>26.56</v>
      </c>
      <c r="E799" s="191">
        <v>383.28</v>
      </c>
      <c r="F799" s="191">
        <f>D799+E799</f>
        <v>409.84</v>
      </c>
      <c r="G799" s="203">
        <f>F799/C799</f>
        <v>1.00687893081761</v>
      </c>
      <c r="K799" s="10">
        <v>259.08</v>
      </c>
      <c r="L799" s="10">
        <v>124.2</v>
      </c>
      <c r="M799" s="10">
        <f t="shared" si="44"/>
        <v>383.28</v>
      </c>
    </row>
    <row r="800" spans="1:13" ht="15" customHeight="1">
      <c r="A800" s="34"/>
      <c r="B800" s="1" t="s">
        <v>27</v>
      </c>
      <c r="C800" s="164">
        <v>11239.224</v>
      </c>
      <c r="D800" s="164">
        <v>732.12</v>
      </c>
      <c r="E800" s="164">
        <v>10584.78</v>
      </c>
      <c r="F800" s="164">
        <f>D800+E800</f>
        <v>11316.900000000001</v>
      </c>
      <c r="G800" s="39">
        <f>F800/C800</f>
        <v>1.0069111532967046</v>
      </c>
      <c r="K800" s="10">
        <v>7029.28</v>
      </c>
      <c r="L800" s="10">
        <v>3555.5000000000005</v>
      </c>
      <c r="M800" s="10">
        <f t="shared" si="44"/>
        <v>10584.78</v>
      </c>
    </row>
    <row r="801" spans="1:7" ht="13.5" customHeight="1">
      <c r="A801" s="72"/>
      <c r="B801" s="73"/>
      <c r="C801" s="74"/>
      <c r="D801" s="74"/>
      <c r="E801" s="75"/>
      <c r="F801" s="76"/>
      <c r="G801" s="77"/>
    </row>
    <row r="802" spans="1:7" ht="13.5" customHeight="1">
      <c r="A802" s="47" t="s">
        <v>75</v>
      </c>
      <c r="B802" s="101"/>
      <c r="C802" s="101"/>
      <c r="D802" s="101"/>
      <c r="E802" s="102"/>
      <c r="F802" s="102"/>
      <c r="G802" s="102"/>
    </row>
    <row r="803" spans="1:7" ht="13.5" customHeight="1">
      <c r="A803" s="47" t="s">
        <v>181</v>
      </c>
      <c r="B803" s="101"/>
      <c r="C803" s="101"/>
      <c r="D803" s="101"/>
      <c r="E803" s="102"/>
      <c r="F803" s="102"/>
      <c r="G803" s="102"/>
    </row>
    <row r="804" spans="1:7" ht="57">
      <c r="A804" s="16" t="s">
        <v>37</v>
      </c>
      <c r="B804" s="16" t="s">
        <v>38</v>
      </c>
      <c r="C804" s="16" t="s">
        <v>187</v>
      </c>
      <c r="D804" s="16" t="s">
        <v>76</v>
      </c>
      <c r="E804" s="16" t="s">
        <v>77</v>
      </c>
      <c r="F804" s="16" t="s">
        <v>78</v>
      </c>
      <c r="G804" s="104"/>
    </row>
    <row r="805" spans="1:7" ht="15">
      <c r="A805" s="103">
        <v>1</v>
      </c>
      <c r="B805" s="103">
        <v>2</v>
      </c>
      <c r="C805" s="103">
        <v>3</v>
      </c>
      <c r="D805" s="103">
        <v>4</v>
      </c>
      <c r="E805" s="103">
        <v>5</v>
      </c>
      <c r="F805" s="103">
        <v>6</v>
      </c>
      <c r="G805" s="104"/>
    </row>
    <row r="806" spans="1:12" ht="12.75" customHeight="1">
      <c r="A806" s="18">
        <v>1</v>
      </c>
      <c r="B806" s="247" t="s">
        <v>197</v>
      </c>
      <c r="C806" s="191">
        <v>329.28</v>
      </c>
      <c r="D806" s="191">
        <v>331.58</v>
      </c>
      <c r="E806" s="191">
        <v>315.6</v>
      </c>
      <c r="F806" s="219">
        <f>E806/C806</f>
        <v>0.958454810495627</v>
      </c>
      <c r="G806" s="31"/>
      <c r="J806" s="10">
        <v>115.8</v>
      </c>
      <c r="K806" s="10">
        <v>199.8</v>
      </c>
      <c r="L806" s="10">
        <f>SUM(J806:K806)</f>
        <v>315.6</v>
      </c>
    </row>
    <row r="807" spans="1:12" ht="12.75" customHeight="1">
      <c r="A807" s="18">
        <v>2</v>
      </c>
      <c r="B807" s="247" t="s">
        <v>198</v>
      </c>
      <c r="C807" s="191">
        <v>564.9839999999999</v>
      </c>
      <c r="D807" s="191">
        <v>568.5</v>
      </c>
      <c r="E807" s="191">
        <v>550.62</v>
      </c>
      <c r="F807" s="219">
        <f aca="true" t="shared" si="47" ref="F807:F833">E807/C807</f>
        <v>0.9745762711864409</v>
      </c>
      <c r="G807" s="31"/>
      <c r="J807" s="10">
        <v>203.04</v>
      </c>
      <c r="K807" s="10">
        <v>347.58</v>
      </c>
      <c r="L807" s="10">
        <f aca="true" t="shared" si="48" ref="L807:L833">SUM(J807:K807)</f>
        <v>550.62</v>
      </c>
    </row>
    <row r="808" spans="1:12" ht="12.75" customHeight="1">
      <c r="A808" s="18">
        <v>3</v>
      </c>
      <c r="B808" s="247" t="s">
        <v>199</v>
      </c>
      <c r="C808" s="191">
        <v>466.32000000000005</v>
      </c>
      <c r="D808" s="191">
        <v>469.7</v>
      </c>
      <c r="E808" s="191">
        <v>439.2</v>
      </c>
      <c r="F808" s="219">
        <f t="shared" si="47"/>
        <v>0.9418425115800307</v>
      </c>
      <c r="G808" s="31"/>
      <c r="J808" s="10">
        <v>141.36</v>
      </c>
      <c r="K808" s="10">
        <v>297.84</v>
      </c>
      <c r="L808" s="10">
        <f t="shared" si="48"/>
        <v>439.2</v>
      </c>
    </row>
    <row r="809" spans="1:12" ht="12.75" customHeight="1">
      <c r="A809" s="18">
        <v>4</v>
      </c>
      <c r="B809" s="247" t="s">
        <v>200</v>
      </c>
      <c r="C809" s="191">
        <v>516.24</v>
      </c>
      <c r="D809" s="191">
        <v>520.06</v>
      </c>
      <c r="E809" s="191">
        <v>490.68000000000006</v>
      </c>
      <c r="F809" s="219">
        <f t="shared" si="47"/>
        <v>0.9504881450488146</v>
      </c>
      <c r="G809" s="31"/>
      <c r="J809" s="10">
        <v>151.08</v>
      </c>
      <c r="K809" s="10">
        <v>339.6</v>
      </c>
      <c r="L809" s="10">
        <f t="shared" si="48"/>
        <v>490.68000000000006</v>
      </c>
    </row>
    <row r="810" spans="1:12" ht="12.75" customHeight="1">
      <c r="A810" s="18">
        <v>5</v>
      </c>
      <c r="B810" s="247" t="s">
        <v>201</v>
      </c>
      <c r="C810" s="191">
        <v>372.81600000000003</v>
      </c>
      <c r="D810" s="191">
        <v>374.20000000000005</v>
      </c>
      <c r="E810" s="191">
        <v>332.15999999999997</v>
      </c>
      <c r="F810" s="219">
        <f t="shared" si="47"/>
        <v>0.8909488863138919</v>
      </c>
      <c r="G810" s="31"/>
      <c r="J810" s="10">
        <v>127.32</v>
      </c>
      <c r="K810" s="10">
        <v>204.84</v>
      </c>
      <c r="L810" s="10">
        <f t="shared" si="48"/>
        <v>332.15999999999997</v>
      </c>
    </row>
    <row r="811" spans="1:12" ht="12.75" customHeight="1">
      <c r="A811" s="18">
        <v>6</v>
      </c>
      <c r="B811" s="247" t="s">
        <v>202</v>
      </c>
      <c r="C811" s="191">
        <v>157.07999999999998</v>
      </c>
      <c r="D811" s="191">
        <v>158.27999999999997</v>
      </c>
      <c r="E811" s="191">
        <v>151.68</v>
      </c>
      <c r="F811" s="219">
        <f t="shared" si="47"/>
        <v>0.9656226126814363</v>
      </c>
      <c r="G811" s="31"/>
      <c r="J811" s="10">
        <v>37.68</v>
      </c>
      <c r="K811" s="10">
        <v>114</v>
      </c>
      <c r="L811" s="10">
        <f t="shared" si="48"/>
        <v>151.68</v>
      </c>
    </row>
    <row r="812" spans="1:12" ht="12.75" customHeight="1">
      <c r="A812" s="18">
        <v>7</v>
      </c>
      <c r="B812" s="247" t="s">
        <v>203</v>
      </c>
      <c r="C812" s="191">
        <v>793.68</v>
      </c>
      <c r="D812" s="191">
        <v>799.26</v>
      </c>
      <c r="E812" s="191">
        <v>743.52</v>
      </c>
      <c r="F812" s="219">
        <f t="shared" si="47"/>
        <v>0.9368007257332931</v>
      </c>
      <c r="G812" s="31"/>
      <c r="J812" s="10">
        <v>262.92</v>
      </c>
      <c r="K812" s="10">
        <v>480.6</v>
      </c>
      <c r="L812" s="10">
        <f t="shared" si="48"/>
        <v>743.52</v>
      </c>
    </row>
    <row r="813" spans="1:12" ht="12.75" customHeight="1">
      <c r="A813" s="18">
        <v>8</v>
      </c>
      <c r="B813" s="247" t="s">
        <v>204</v>
      </c>
      <c r="C813" s="191">
        <v>167.76</v>
      </c>
      <c r="D813" s="191">
        <v>169.06000000000003</v>
      </c>
      <c r="E813" s="191">
        <v>155.4</v>
      </c>
      <c r="F813" s="219">
        <f t="shared" si="47"/>
        <v>0.9263233190271818</v>
      </c>
      <c r="G813" s="31"/>
      <c r="J813" s="10">
        <v>40.2</v>
      </c>
      <c r="K813" s="10">
        <v>115.2</v>
      </c>
      <c r="L813" s="10">
        <f t="shared" si="48"/>
        <v>155.4</v>
      </c>
    </row>
    <row r="814" spans="1:12" ht="12.75" customHeight="1">
      <c r="A814" s="18">
        <v>9</v>
      </c>
      <c r="B814" s="247" t="s">
        <v>205</v>
      </c>
      <c r="C814" s="191">
        <v>336.96000000000004</v>
      </c>
      <c r="D814" s="191">
        <v>339.26</v>
      </c>
      <c r="E814" s="191">
        <v>322.08000000000004</v>
      </c>
      <c r="F814" s="219">
        <f t="shared" si="47"/>
        <v>0.9558404558404558</v>
      </c>
      <c r="G814" s="31"/>
      <c r="J814" s="10">
        <v>110.28</v>
      </c>
      <c r="K814" s="10">
        <v>211.8</v>
      </c>
      <c r="L814" s="10">
        <f t="shared" si="48"/>
        <v>322.08000000000004</v>
      </c>
    </row>
    <row r="815" spans="1:12" ht="12.75" customHeight="1">
      <c r="A815" s="18">
        <v>10</v>
      </c>
      <c r="B815" s="247" t="s">
        <v>206</v>
      </c>
      <c r="C815" s="191">
        <v>307.2</v>
      </c>
      <c r="D815" s="191">
        <v>309.28</v>
      </c>
      <c r="E815" s="191">
        <v>275.88</v>
      </c>
      <c r="F815" s="219">
        <f t="shared" si="47"/>
        <v>0.898046875</v>
      </c>
      <c r="G815" s="31"/>
      <c r="J815" s="10">
        <v>118.32</v>
      </c>
      <c r="K815" s="10">
        <v>157.56</v>
      </c>
      <c r="L815" s="10">
        <f t="shared" si="48"/>
        <v>275.88</v>
      </c>
    </row>
    <row r="816" spans="1:12" ht="12.75" customHeight="1">
      <c r="A816" s="18">
        <v>11</v>
      </c>
      <c r="B816" s="247" t="s">
        <v>207</v>
      </c>
      <c r="C816" s="191">
        <v>336.72</v>
      </c>
      <c r="D816" s="191">
        <v>339.12</v>
      </c>
      <c r="E816" s="191">
        <v>310.8</v>
      </c>
      <c r="F816" s="219">
        <f t="shared" si="47"/>
        <v>0.9230220955096222</v>
      </c>
      <c r="G816" s="31"/>
      <c r="J816" s="10">
        <v>108.96</v>
      </c>
      <c r="K816" s="10">
        <v>201.84</v>
      </c>
      <c r="L816" s="10">
        <f t="shared" si="48"/>
        <v>310.8</v>
      </c>
    </row>
    <row r="817" spans="1:12" ht="12.75" customHeight="1">
      <c r="A817" s="18">
        <v>12</v>
      </c>
      <c r="B817" s="247" t="s">
        <v>208</v>
      </c>
      <c r="C817" s="191">
        <v>645</v>
      </c>
      <c r="D817" s="191">
        <v>649.5</v>
      </c>
      <c r="E817" s="191">
        <v>595.92</v>
      </c>
      <c r="F817" s="219">
        <f t="shared" si="47"/>
        <v>0.923906976744186</v>
      </c>
      <c r="G817" s="31"/>
      <c r="J817" s="10">
        <v>208.92</v>
      </c>
      <c r="K817" s="10">
        <v>387</v>
      </c>
      <c r="L817" s="10">
        <f t="shared" si="48"/>
        <v>595.92</v>
      </c>
    </row>
    <row r="818" spans="1:12" ht="12.75" customHeight="1">
      <c r="A818" s="18">
        <v>13</v>
      </c>
      <c r="B818" s="247" t="s">
        <v>209</v>
      </c>
      <c r="C818" s="191">
        <v>474.6</v>
      </c>
      <c r="D818" s="191">
        <v>478.14</v>
      </c>
      <c r="E818" s="191">
        <v>444.72</v>
      </c>
      <c r="F818" s="219">
        <f t="shared" si="47"/>
        <v>0.9370417193426043</v>
      </c>
      <c r="G818" s="31"/>
      <c r="J818" s="10">
        <v>126.24</v>
      </c>
      <c r="K818" s="10">
        <v>318.48</v>
      </c>
      <c r="L818" s="10">
        <f t="shared" si="48"/>
        <v>444.72</v>
      </c>
    </row>
    <row r="819" spans="1:12" ht="12.75" customHeight="1">
      <c r="A819" s="18">
        <v>14</v>
      </c>
      <c r="B819" s="247" t="s">
        <v>210</v>
      </c>
      <c r="C819" s="191">
        <v>460.44</v>
      </c>
      <c r="D819" s="191">
        <v>432.71999999999997</v>
      </c>
      <c r="E819" s="191">
        <v>435.6</v>
      </c>
      <c r="F819" s="219">
        <f t="shared" si="47"/>
        <v>0.946051602814699</v>
      </c>
      <c r="G819" s="31"/>
      <c r="J819" s="10">
        <v>146.04</v>
      </c>
      <c r="K819" s="10">
        <v>289.56</v>
      </c>
      <c r="L819" s="10">
        <f t="shared" si="48"/>
        <v>435.6</v>
      </c>
    </row>
    <row r="820" spans="1:12" ht="12.75" customHeight="1">
      <c r="A820" s="18">
        <v>15</v>
      </c>
      <c r="B820" s="247" t="s">
        <v>211</v>
      </c>
      <c r="C820" s="191">
        <v>424.08000000000004</v>
      </c>
      <c r="D820" s="191">
        <v>427.06</v>
      </c>
      <c r="E820" s="191">
        <v>389.52</v>
      </c>
      <c r="F820" s="219">
        <f t="shared" si="47"/>
        <v>0.9185059422750423</v>
      </c>
      <c r="G820" s="31"/>
      <c r="J820" s="10">
        <v>145.56</v>
      </c>
      <c r="K820" s="10">
        <v>243.96</v>
      </c>
      <c r="L820" s="10">
        <f t="shared" si="48"/>
        <v>389.52</v>
      </c>
    </row>
    <row r="821" spans="1:12" ht="12.75" customHeight="1">
      <c r="A821" s="18">
        <v>16</v>
      </c>
      <c r="B821" s="247" t="s">
        <v>212</v>
      </c>
      <c r="C821" s="191">
        <v>396.36</v>
      </c>
      <c r="D821" s="191">
        <v>403.12</v>
      </c>
      <c r="E821" s="191">
        <v>396.72</v>
      </c>
      <c r="F821" s="219">
        <f t="shared" si="47"/>
        <v>1.0009082652134424</v>
      </c>
      <c r="G821" s="31"/>
      <c r="J821" s="10">
        <v>139.68</v>
      </c>
      <c r="K821" s="10">
        <v>257.04</v>
      </c>
      <c r="L821" s="10">
        <f t="shared" si="48"/>
        <v>396.72</v>
      </c>
    </row>
    <row r="822" spans="1:12" ht="12.75" customHeight="1">
      <c r="A822" s="18">
        <v>17</v>
      </c>
      <c r="B822" s="247" t="s">
        <v>213</v>
      </c>
      <c r="C822" s="191">
        <v>517.0799999999999</v>
      </c>
      <c r="D822" s="191">
        <v>520.8199999999999</v>
      </c>
      <c r="E822" s="191">
        <v>510.96000000000004</v>
      </c>
      <c r="F822" s="219">
        <f t="shared" si="47"/>
        <v>0.9881643072638665</v>
      </c>
      <c r="G822" s="31"/>
      <c r="J822" s="10">
        <v>158.28</v>
      </c>
      <c r="K822" s="10">
        <v>352.68</v>
      </c>
      <c r="L822" s="10">
        <f t="shared" si="48"/>
        <v>510.96000000000004</v>
      </c>
    </row>
    <row r="823" spans="1:12" ht="12.75" customHeight="1">
      <c r="A823" s="18">
        <v>18</v>
      </c>
      <c r="B823" s="247" t="s">
        <v>214</v>
      </c>
      <c r="C823" s="191">
        <v>284.52</v>
      </c>
      <c r="D823" s="191">
        <v>286.54</v>
      </c>
      <c r="E823" s="191">
        <v>282</v>
      </c>
      <c r="F823" s="219">
        <f t="shared" si="47"/>
        <v>0.9911429776465627</v>
      </c>
      <c r="G823" s="31"/>
      <c r="J823" s="10">
        <v>97.08</v>
      </c>
      <c r="K823" s="10">
        <v>184.92</v>
      </c>
      <c r="L823" s="10">
        <f t="shared" si="48"/>
        <v>282</v>
      </c>
    </row>
    <row r="824" spans="1:12" ht="12.75" customHeight="1">
      <c r="A824" s="18">
        <v>19</v>
      </c>
      <c r="B824" s="247" t="s">
        <v>215</v>
      </c>
      <c r="C824" s="191">
        <v>472.8</v>
      </c>
      <c r="D824" s="191">
        <v>476.18</v>
      </c>
      <c r="E824" s="191">
        <v>445.56</v>
      </c>
      <c r="F824" s="219">
        <f t="shared" si="47"/>
        <v>0.9423857868020304</v>
      </c>
      <c r="G824" s="31"/>
      <c r="J824" s="10">
        <v>150.36</v>
      </c>
      <c r="K824" s="10">
        <v>295.2</v>
      </c>
      <c r="L824" s="10">
        <f t="shared" si="48"/>
        <v>445.56</v>
      </c>
    </row>
    <row r="825" spans="1:12" ht="12.75" customHeight="1">
      <c r="A825" s="18">
        <v>20</v>
      </c>
      <c r="B825" s="247" t="s">
        <v>216</v>
      </c>
      <c r="C825" s="191">
        <v>315.144</v>
      </c>
      <c r="D825" s="191">
        <v>324.02</v>
      </c>
      <c r="E825" s="191">
        <v>297.12</v>
      </c>
      <c r="F825" s="219">
        <f t="shared" si="47"/>
        <v>0.9428070977077145</v>
      </c>
      <c r="G825" s="31"/>
      <c r="H825" s="10" t="s">
        <v>12</v>
      </c>
      <c r="J825" s="10">
        <v>91.44</v>
      </c>
      <c r="K825" s="10">
        <v>205.68</v>
      </c>
      <c r="L825" s="10">
        <f t="shared" si="48"/>
        <v>297.12</v>
      </c>
    </row>
    <row r="826" spans="1:12" ht="12.75" customHeight="1">
      <c r="A826" s="18">
        <v>21</v>
      </c>
      <c r="B826" s="247" t="s">
        <v>217</v>
      </c>
      <c r="C826" s="191">
        <v>111.6</v>
      </c>
      <c r="D826" s="191">
        <v>112.46000000000001</v>
      </c>
      <c r="E826" s="191">
        <v>110.16</v>
      </c>
      <c r="F826" s="219">
        <f t="shared" si="47"/>
        <v>0.9870967741935484</v>
      </c>
      <c r="G826" s="31"/>
      <c r="H826" s="10" t="s">
        <v>12</v>
      </c>
      <c r="J826" s="10">
        <v>24</v>
      </c>
      <c r="K826" s="10">
        <v>86.16</v>
      </c>
      <c r="L826" s="10">
        <f t="shared" si="48"/>
        <v>110.16</v>
      </c>
    </row>
    <row r="827" spans="1:12" ht="12.75" customHeight="1">
      <c r="A827" s="18">
        <v>22</v>
      </c>
      <c r="B827" s="247" t="s">
        <v>218</v>
      </c>
      <c r="C827" s="191">
        <v>696.6</v>
      </c>
      <c r="D827" s="191">
        <v>701.52</v>
      </c>
      <c r="E827" s="191">
        <v>685.56</v>
      </c>
      <c r="F827" s="219">
        <f t="shared" si="47"/>
        <v>0.9841515934539189</v>
      </c>
      <c r="G827" s="31"/>
      <c r="J827" s="10">
        <v>234.48</v>
      </c>
      <c r="K827" s="10">
        <v>451.08</v>
      </c>
      <c r="L827" s="10">
        <f t="shared" si="48"/>
        <v>685.56</v>
      </c>
    </row>
    <row r="828" spans="1:12" ht="12.75" customHeight="1">
      <c r="A828" s="18">
        <v>23</v>
      </c>
      <c r="B828" s="247" t="s">
        <v>219</v>
      </c>
      <c r="C828" s="191">
        <v>448.68</v>
      </c>
      <c r="D828" s="191">
        <v>451.68</v>
      </c>
      <c r="E828" s="191">
        <v>396.36</v>
      </c>
      <c r="F828" s="219">
        <f t="shared" si="47"/>
        <v>0.8833912810912009</v>
      </c>
      <c r="G828" s="31"/>
      <c r="J828" s="10">
        <v>174.12</v>
      </c>
      <c r="K828" s="10">
        <v>222.24</v>
      </c>
      <c r="L828" s="10">
        <f t="shared" si="48"/>
        <v>396.36</v>
      </c>
    </row>
    <row r="829" spans="1:12" ht="12.75" customHeight="1">
      <c r="A829" s="18">
        <v>24</v>
      </c>
      <c r="B829" s="247" t="s">
        <v>220</v>
      </c>
      <c r="C829" s="191">
        <v>652.56</v>
      </c>
      <c r="D829" s="191">
        <v>673.0600000000001</v>
      </c>
      <c r="E829" s="191">
        <v>658.08</v>
      </c>
      <c r="F829" s="219">
        <f t="shared" si="47"/>
        <v>1.0084589922765723</v>
      </c>
      <c r="G829" s="31"/>
      <c r="J829" s="10">
        <v>234.6</v>
      </c>
      <c r="K829" s="10">
        <v>423.48</v>
      </c>
      <c r="L829" s="10">
        <f t="shared" si="48"/>
        <v>658.08</v>
      </c>
    </row>
    <row r="830" spans="1:12" ht="12.75" customHeight="1">
      <c r="A830" s="18">
        <v>25</v>
      </c>
      <c r="B830" s="247" t="s">
        <v>221</v>
      </c>
      <c r="C830" s="191">
        <v>149.04</v>
      </c>
      <c r="D830" s="191">
        <v>152.2</v>
      </c>
      <c r="E830" s="191">
        <v>151.08</v>
      </c>
      <c r="F830" s="219">
        <f t="shared" si="47"/>
        <v>1.0136876006441224</v>
      </c>
      <c r="G830" s="31"/>
      <c r="J830" s="10">
        <v>27.96</v>
      </c>
      <c r="K830" s="10">
        <v>123.12</v>
      </c>
      <c r="L830" s="10">
        <f t="shared" si="48"/>
        <v>151.08</v>
      </c>
    </row>
    <row r="831" spans="1:12" ht="12.75" customHeight="1">
      <c r="A831" s="18">
        <v>26</v>
      </c>
      <c r="B831" s="247" t="s">
        <v>222</v>
      </c>
      <c r="C831" s="191">
        <v>434.64</v>
      </c>
      <c r="D831" s="191">
        <v>439.74</v>
      </c>
      <c r="E831" s="191">
        <v>435.58</v>
      </c>
      <c r="F831" s="219">
        <f t="shared" si="47"/>
        <v>1.002162709368673</v>
      </c>
      <c r="G831" s="31"/>
      <c r="J831" s="10">
        <v>137.62</v>
      </c>
      <c r="K831" s="10">
        <v>297.96</v>
      </c>
      <c r="L831" s="10">
        <f t="shared" si="48"/>
        <v>435.58</v>
      </c>
    </row>
    <row r="832" spans="1:12" ht="12.75" customHeight="1">
      <c r="A832" s="18">
        <v>27</v>
      </c>
      <c r="B832" s="247" t="s">
        <v>223</v>
      </c>
      <c r="C832" s="191">
        <v>407.03999999999996</v>
      </c>
      <c r="D832" s="191">
        <v>409.84</v>
      </c>
      <c r="E832" s="191">
        <v>396.36</v>
      </c>
      <c r="F832" s="219">
        <f t="shared" si="47"/>
        <v>0.9737617924528303</v>
      </c>
      <c r="G832" s="31"/>
      <c r="J832" s="10">
        <v>129.24</v>
      </c>
      <c r="K832" s="10">
        <v>267.12</v>
      </c>
      <c r="L832" s="10">
        <f t="shared" si="48"/>
        <v>396.36</v>
      </c>
    </row>
    <row r="833" spans="1:12" ht="14.25" customHeight="1">
      <c r="A833" s="34"/>
      <c r="B833" s="1" t="s">
        <v>27</v>
      </c>
      <c r="C833" s="164">
        <v>11239.224</v>
      </c>
      <c r="D833" s="164">
        <v>11316.900000000001</v>
      </c>
      <c r="E833" s="164">
        <v>10718.920000000002</v>
      </c>
      <c r="F833" s="174">
        <f t="shared" si="47"/>
        <v>0.9537064124711815</v>
      </c>
      <c r="G833" s="31"/>
      <c r="H833" s="10" t="s">
        <v>12</v>
      </c>
      <c r="J833" s="10">
        <v>3642.58</v>
      </c>
      <c r="K833" s="10">
        <v>7076.340000000001</v>
      </c>
      <c r="L833" s="10">
        <f t="shared" si="48"/>
        <v>10718.920000000002</v>
      </c>
    </row>
    <row r="834" spans="1:7" ht="13.5" customHeight="1">
      <c r="A834" s="105"/>
      <c r="B834" s="3"/>
      <c r="C834" s="4"/>
      <c r="D834" s="106"/>
      <c r="E834" s="107"/>
      <c r="F834" s="106"/>
      <c r="G834" s="133"/>
    </row>
    <row r="835" spans="1:7" ht="13.5" customHeight="1">
      <c r="A835" s="47" t="s">
        <v>79</v>
      </c>
      <c r="B835" s="101"/>
      <c r="C835" s="101"/>
      <c r="D835" s="101"/>
      <c r="E835" s="102"/>
      <c r="F835" s="102"/>
      <c r="G835" s="102"/>
    </row>
    <row r="836" spans="1:7" ht="13.5" customHeight="1">
      <c r="A836" s="47" t="s">
        <v>181</v>
      </c>
      <c r="B836" s="101"/>
      <c r="C836" s="101"/>
      <c r="D836" s="101"/>
      <c r="E836" s="102"/>
      <c r="F836" s="102"/>
      <c r="G836" s="102"/>
    </row>
    <row r="837" spans="1:7" ht="49.5" customHeight="1">
      <c r="A837" s="16" t="s">
        <v>37</v>
      </c>
      <c r="B837" s="16" t="s">
        <v>38</v>
      </c>
      <c r="C837" s="16" t="s">
        <v>187</v>
      </c>
      <c r="D837" s="16" t="s">
        <v>76</v>
      </c>
      <c r="E837" s="16" t="s">
        <v>188</v>
      </c>
      <c r="F837" s="16" t="s">
        <v>189</v>
      </c>
      <c r="G837" s="108"/>
    </row>
    <row r="838" spans="1:7" ht="14.25" customHeight="1">
      <c r="A838" s="103">
        <v>1</v>
      </c>
      <c r="B838" s="103">
        <v>2</v>
      </c>
      <c r="C838" s="103">
        <v>3</v>
      </c>
      <c r="D838" s="103">
        <v>4</v>
      </c>
      <c r="E838" s="103">
        <v>5</v>
      </c>
      <c r="F838" s="103">
        <v>6</v>
      </c>
      <c r="G838" s="108"/>
    </row>
    <row r="839" spans="1:13" ht="12.75" customHeight="1">
      <c r="A839" s="18">
        <v>1</v>
      </c>
      <c r="B839" s="247" t="s">
        <v>197</v>
      </c>
      <c r="C839" s="172">
        <v>329.28</v>
      </c>
      <c r="D839" s="172">
        <v>331.58</v>
      </c>
      <c r="E839" s="172">
        <v>15.980000000000004</v>
      </c>
      <c r="F839" s="173">
        <f>E839/C839</f>
        <v>0.0485301263362488</v>
      </c>
      <c r="G839" s="31"/>
      <c r="J839" s="10">
        <v>12.620000000000005</v>
      </c>
      <c r="K839" s="10">
        <v>3.3599999999999994</v>
      </c>
      <c r="M839" s="10">
        <f>SUM(J839:L839)</f>
        <v>15.980000000000004</v>
      </c>
    </row>
    <row r="840" spans="1:13" ht="12.75" customHeight="1">
      <c r="A840" s="18">
        <v>2</v>
      </c>
      <c r="B840" s="247" t="s">
        <v>198</v>
      </c>
      <c r="C840" s="172">
        <v>564.9839999999999</v>
      </c>
      <c r="D840" s="172">
        <v>568.5</v>
      </c>
      <c r="E840" s="172">
        <v>17.879999999999995</v>
      </c>
      <c r="F840" s="173">
        <f aca="true" t="shared" si="49" ref="F840:F865">E840/C840</f>
        <v>0.03164691389490675</v>
      </c>
      <c r="G840" s="31"/>
      <c r="J840" s="10">
        <v>7.5</v>
      </c>
      <c r="K840" s="10">
        <v>10.379999999999995</v>
      </c>
      <c r="M840" s="10">
        <f aca="true" t="shared" si="50" ref="M840:M865">SUM(J840:L840)</f>
        <v>17.879999999999995</v>
      </c>
    </row>
    <row r="841" spans="1:13" ht="12.75" customHeight="1">
      <c r="A841" s="18">
        <v>3</v>
      </c>
      <c r="B841" s="247" t="s">
        <v>199</v>
      </c>
      <c r="C841" s="172">
        <v>466.32000000000005</v>
      </c>
      <c r="D841" s="172">
        <v>469.7</v>
      </c>
      <c r="E841" s="172">
        <v>30.500000000000057</v>
      </c>
      <c r="F841" s="173">
        <f t="shared" si="49"/>
        <v>0.06540572997083559</v>
      </c>
      <c r="G841" s="31"/>
      <c r="J841" s="10">
        <v>26.500000000000057</v>
      </c>
      <c r="K841" s="10">
        <v>4</v>
      </c>
      <c r="M841" s="10">
        <f t="shared" si="50"/>
        <v>30.500000000000057</v>
      </c>
    </row>
    <row r="842" spans="1:13" ht="12.75" customHeight="1">
      <c r="A842" s="18">
        <v>4</v>
      </c>
      <c r="B842" s="247" t="s">
        <v>200</v>
      </c>
      <c r="C842" s="172">
        <v>516.24</v>
      </c>
      <c r="D842" s="172">
        <v>520.06</v>
      </c>
      <c r="E842" s="172">
        <v>29.379999999999967</v>
      </c>
      <c r="F842" s="173">
        <f t="shared" si="49"/>
        <v>0.05691151402448467</v>
      </c>
      <c r="G842" s="31"/>
      <c r="J842" s="10">
        <v>25.079999999999984</v>
      </c>
      <c r="K842" s="10">
        <v>4.299999999999983</v>
      </c>
      <c r="M842" s="10">
        <f t="shared" si="50"/>
        <v>29.379999999999967</v>
      </c>
    </row>
    <row r="843" spans="1:13" ht="12.75" customHeight="1">
      <c r="A843" s="18">
        <v>5</v>
      </c>
      <c r="B843" s="247" t="s">
        <v>201</v>
      </c>
      <c r="C843" s="172">
        <v>372.81600000000003</v>
      </c>
      <c r="D843" s="172">
        <v>374.20000000000005</v>
      </c>
      <c r="E843" s="172">
        <v>42.03999999999999</v>
      </c>
      <c r="F843" s="173">
        <f t="shared" si="49"/>
        <v>0.11276340071241575</v>
      </c>
      <c r="G843" s="31"/>
      <c r="J843" s="10">
        <v>22.359999999999985</v>
      </c>
      <c r="K843" s="10">
        <v>19.680000000000007</v>
      </c>
      <c r="M843" s="10">
        <f t="shared" si="50"/>
        <v>42.03999999999999</v>
      </c>
    </row>
    <row r="844" spans="1:13" ht="12.75" customHeight="1">
      <c r="A844" s="18">
        <v>6</v>
      </c>
      <c r="B844" s="247" t="s">
        <v>202</v>
      </c>
      <c r="C844" s="172">
        <v>157.07999999999998</v>
      </c>
      <c r="D844" s="172">
        <v>158.27999999999997</v>
      </c>
      <c r="E844" s="172">
        <v>6.599999999999994</v>
      </c>
      <c r="F844" s="173">
        <f t="shared" si="49"/>
        <v>0.042016806722689044</v>
      </c>
      <c r="G844" s="31"/>
      <c r="J844" s="10">
        <v>5.519999999999996</v>
      </c>
      <c r="K844" s="10">
        <v>1.0799999999999983</v>
      </c>
      <c r="M844" s="10">
        <f t="shared" si="50"/>
        <v>6.599999999999994</v>
      </c>
    </row>
    <row r="845" spans="1:13" ht="12.75" customHeight="1">
      <c r="A845" s="18">
        <v>7</v>
      </c>
      <c r="B845" s="247" t="s">
        <v>203</v>
      </c>
      <c r="C845" s="172">
        <v>793.68</v>
      </c>
      <c r="D845" s="172">
        <v>799.26</v>
      </c>
      <c r="E845" s="172">
        <v>55.74000000000001</v>
      </c>
      <c r="F845" s="173">
        <f t="shared" si="49"/>
        <v>0.07022981554278804</v>
      </c>
      <c r="G845" s="31"/>
      <c r="J845" s="10">
        <v>48.25999999999999</v>
      </c>
      <c r="K845" s="10">
        <v>7.480000000000018</v>
      </c>
      <c r="M845" s="10">
        <f t="shared" si="50"/>
        <v>55.74000000000001</v>
      </c>
    </row>
    <row r="846" spans="1:13" ht="12.75" customHeight="1">
      <c r="A846" s="18">
        <v>8</v>
      </c>
      <c r="B846" s="247" t="s">
        <v>204</v>
      </c>
      <c r="C846" s="172">
        <v>167.76</v>
      </c>
      <c r="D846" s="172">
        <v>169.06000000000003</v>
      </c>
      <c r="E846" s="172">
        <v>13.66000000000001</v>
      </c>
      <c r="F846" s="173">
        <f t="shared" si="49"/>
        <v>0.08142584644730574</v>
      </c>
      <c r="G846" s="31"/>
      <c r="J846" s="10">
        <v>12.460000000000008</v>
      </c>
      <c r="K846" s="10">
        <v>1.2000000000000028</v>
      </c>
      <c r="M846" s="10">
        <f t="shared" si="50"/>
        <v>13.66000000000001</v>
      </c>
    </row>
    <row r="847" spans="1:13" ht="12.75" customHeight="1">
      <c r="A847" s="18">
        <v>9</v>
      </c>
      <c r="B847" s="247" t="s">
        <v>205</v>
      </c>
      <c r="C847" s="172">
        <v>336.96000000000004</v>
      </c>
      <c r="D847" s="172">
        <v>339.26</v>
      </c>
      <c r="E847" s="172">
        <v>17.17999999999998</v>
      </c>
      <c r="F847" s="173">
        <f t="shared" si="49"/>
        <v>0.05098528015194675</v>
      </c>
      <c r="G847" s="31"/>
      <c r="J847" s="10">
        <v>1.7199999999999704</v>
      </c>
      <c r="K847" s="10">
        <v>15.460000000000008</v>
      </c>
      <c r="M847" s="10">
        <f t="shared" si="50"/>
        <v>17.17999999999998</v>
      </c>
    </row>
    <row r="848" spans="1:13" ht="12.75" customHeight="1">
      <c r="A848" s="18">
        <v>10</v>
      </c>
      <c r="B848" s="247" t="s">
        <v>206</v>
      </c>
      <c r="C848" s="172">
        <v>307.2</v>
      </c>
      <c r="D848" s="172">
        <v>309.28</v>
      </c>
      <c r="E848" s="172">
        <v>33.400000000000006</v>
      </c>
      <c r="F848" s="173">
        <f t="shared" si="49"/>
        <v>0.10872395833333336</v>
      </c>
      <c r="G848" s="31"/>
      <c r="J848" s="10">
        <v>30.060000000000002</v>
      </c>
      <c r="K848" s="10">
        <v>3.3400000000000034</v>
      </c>
      <c r="M848" s="10">
        <f t="shared" si="50"/>
        <v>33.400000000000006</v>
      </c>
    </row>
    <row r="849" spans="1:13" ht="12.75" customHeight="1">
      <c r="A849" s="18">
        <v>11</v>
      </c>
      <c r="B849" s="247" t="s">
        <v>207</v>
      </c>
      <c r="C849" s="172">
        <v>336.72</v>
      </c>
      <c r="D849" s="172">
        <v>339.12</v>
      </c>
      <c r="E849" s="172">
        <v>28.31999999999998</v>
      </c>
      <c r="F849" s="173">
        <f t="shared" si="49"/>
        <v>0.08410548823948674</v>
      </c>
      <c r="G849" s="31"/>
      <c r="J849" s="10">
        <v>25.23999999999998</v>
      </c>
      <c r="K849" s="10">
        <v>3.0799999999999983</v>
      </c>
      <c r="M849" s="10">
        <f t="shared" si="50"/>
        <v>28.31999999999998</v>
      </c>
    </row>
    <row r="850" spans="1:13" ht="12.75" customHeight="1">
      <c r="A850" s="18">
        <v>12</v>
      </c>
      <c r="B850" s="247" t="s">
        <v>208</v>
      </c>
      <c r="C850" s="172">
        <v>645</v>
      </c>
      <c r="D850" s="172">
        <v>649.5</v>
      </c>
      <c r="E850" s="172">
        <v>53.58000000000004</v>
      </c>
      <c r="F850" s="173">
        <f t="shared" si="49"/>
        <v>0.08306976744186052</v>
      </c>
      <c r="G850" s="31"/>
      <c r="J850" s="10">
        <v>35.30000000000001</v>
      </c>
      <c r="K850" s="10">
        <v>18.28000000000003</v>
      </c>
      <c r="M850" s="10">
        <f t="shared" si="50"/>
        <v>53.58000000000004</v>
      </c>
    </row>
    <row r="851" spans="1:13" ht="12.75" customHeight="1">
      <c r="A851" s="18">
        <v>13</v>
      </c>
      <c r="B851" s="247" t="s">
        <v>209</v>
      </c>
      <c r="C851" s="172">
        <v>474.6</v>
      </c>
      <c r="D851" s="172">
        <v>478.14</v>
      </c>
      <c r="E851" s="172">
        <v>33.42</v>
      </c>
      <c r="F851" s="173">
        <f t="shared" si="49"/>
        <v>0.07041719342604298</v>
      </c>
      <c r="G851" s="31"/>
      <c r="J851" s="10">
        <v>26.319999999999993</v>
      </c>
      <c r="K851" s="10">
        <v>7.1000000000000085</v>
      </c>
      <c r="M851" s="10">
        <f t="shared" si="50"/>
        <v>33.42</v>
      </c>
    </row>
    <row r="852" spans="1:13" ht="12.75" customHeight="1">
      <c r="A852" s="18">
        <v>14</v>
      </c>
      <c r="B852" s="247" t="s">
        <v>210</v>
      </c>
      <c r="C852" s="172">
        <v>460.44</v>
      </c>
      <c r="D852" s="172">
        <v>432.71999999999997</v>
      </c>
      <c r="E852" s="172">
        <v>-2.880000000000024</v>
      </c>
      <c r="F852" s="173">
        <f t="shared" si="49"/>
        <v>-0.00625488663017988</v>
      </c>
      <c r="G852" s="31"/>
      <c r="J852" s="10">
        <v>-7.020000000000039</v>
      </c>
      <c r="K852" s="10">
        <v>4.140000000000015</v>
      </c>
      <c r="M852" s="10">
        <f t="shared" si="50"/>
        <v>-2.880000000000024</v>
      </c>
    </row>
    <row r="853" spans="1:13" ht="12.75" customHeight="1">
      <c r="A853" s="18">
        <v>15</v>
      </c>
      <c r="B853" s="247" t="s">
        <v>211</v>
      </c>
      <c r="C853" s="172">
        <v>424.08000000000004</v>
      </c>
      <c r="D853" s="172">
        <v>427.06</v>
      </c>
      <c r="E853" s="172">
        <v>37.539999999999964</v>
      </c>
      <c r="F853" s="173">
        <f t="shared" si="49"/>
        <v>0.08852103376721364</v>
      </c>
      <c r="G853" s="31"/>
      <c r="J853" s="10">
        <v>33.37999999999997</v>
      </c>
      <c r="K853" s="10">
        <v>4.159999999999997</v>
      </c>
      <c r="M853" s="10">
        <f t="shared" si="50"/>
        <v>37.539999999999964</v>
      </c>
    </row>
    <row r="854" spans="1:13" ht="12.75" customHeight="1">
      <c r="A854" s="18">
        <v>16</v>
      </c>
      <c r="B854" s="247" t="s">
        <v>212</v>
      </c>
      <c r="C854" s="172">
        <v>396.36</v>
      </c>
      <c r="D854" s="172">
        <v>403.12</v>
      </c>
      <c r="E854" s="172">
        <v>6.399999999999977</v>
      </c>
      <c r="F854" s="173">
        <f t="shared" si="49"/>
        <v>0.0161469371278635</v>
      </c>
      <c r="G854" s="31"/>
      <c r="J854" s="10">
        <v>2.3799999999999955</v>
      </c>
      <c r="K854" s="10">
        <v>4.019999999999982</v>
      </c>
      <c r="M854" s="10">
        <f t="shared" si="50"/>
        <v>6.399999999999977</v>
      </c>
    </row>
    <row r="855" spans="1:13" ht="12.75" customHeight="1">
      <c r="A855" s="18">
        <v>17</v>
      </c>
      <c r="B855" s="247" t="s">
        <v>213</v>
      </c>
      <c r="C855" s="172">
        <v>517.0799999999999</v>
      </c>
      <c r="D855" s="172">
        <v>520.8199999999999</v>
      </c>
      <c r="E855" s="172">
        <v>9.859999999999985</v>
      </c>
      <c r="F855" s="173">
        <f t="shared" si="49"/>
        <v>0.019068616074882003</v>
      </c>
      <c r="G855" s="31"/>
      <c r="J855" s="10">
        <v>5.439999999999998</v>
      </c>
      <c r="K855" s="10">
        <v>4.4199999999999875</v>
      </c>
      <c r="M855" s="10">
        <f t="shared" si="50"/>
        <v>9.859999999999985</v>
      </c>
    </row>
    <row r="856" spans="1:13" ht="12.75" customHeight="1">
      <c r="A856" s="18">
        <v>18</v>
      </c>
      <c r="B856" s="247" t="s">
        <v>214</v>
      </c>
      <c r="C856" s="172">
        <v>284.52</v>
      </c>
      <c r="D856" s="172">
        <v>286.54</v>
      </c>
      <c r="E856" s="172">
        <v>4.5400000000000205</v>
      </c>
      <c r="F856" s="173">
        <f t="shared" si="49"/>
        <v>0.015956699001827713</v>
      </c>
      <c r="G856" s="31"/>
      <c r="J856" s="10">
        <v>1.7200000000000273</v>
      </c>
      <c r="K856" s="10">
        <v>2.819999999999993</v>
      </c>
      <c r="M856" s="10">
        <f t="shared" si="50"/>
        <v>4.5400000000000205</v>
      </c>
    </row>
    <row r="857" spans="1:13" ht="12.75" customHeight="1">
      <c r="A857" s="18">
        <v>19</v>
      </c>
      <c r="B857" s="247" t="s">
        <v>215</v>
      </c>
      <c r="C857" s="172">
        <v>472.8</v>
      </c>
      <c r="D857" s="172">
        <v>476.18</v>
      </c>
      <c r="E857" s="172">
        <v>30.620000000000033</v>
      </c>
      <c r="F857" s="173">
        <f t="shared" si="49"/>
        <v>0.06476311336717434</v>
      </c>
      <c r="G857" s="31"/>
      <c r="J857" s="10">
        <v>26.340000000000032</v>
      </c>
      <c r="K857" s="10">
        <v>4.280000000000001</v>
      </c>
      <c r="M857" s="10">
        <f t="shared" si="50"/>
        <v>30.620000000000033</v>
      </c>
    </row>
    <row r="858" spans="1:13" ht="12.75" customHeight="1">
      <c r="A858" s="18">
        <v>20</v>
      </c>
      <c r="B858" s="247" t="s">
        <v>216</v>
      </c>
      <c r="C858" s="172">
        <v>315.144</v>
      </c>
      <c r="D858" s="172">
        <v>324.02</v>
      </c>
      <c r="E858" s="172">
        <v>26.900000000000006</v>
      </c>
      <c r="F858" s="173">
        <f t="shared" si="49"/>
        <v>0.08535780468611176</v>
      </c>
      <c r="G858" s="31"/>
      <c r="J858" s="10">
        <v>18.039999999999992</v>
      </c>
      <c r="K858" s="10">
        <v>8.860000000000014</v>
      </c>
      <c r="M858" s="10">
        <f t="shared" si="50"/>
        <v>26.900000000000006</v>
      </c>
    </row>
    <row r="859" spans="1:13" ht="12.75" customHeight="1">
      <c r="A859" s="18">
        <v>21</v>
      </c>
      <c r="B859" s="247" t="s">
        <v>217</v>
      </c>
      <c r="C859" s="172">
        <v>111.6</v>
      </c>
      <c r="D859" s="172">
        <v>112.46000000000001</v>
      </c>
      <c r="E859" s="172">
        <v>2.300000000000015</v>
      </c>
      <c r="F859" s="173">
        <f t="shared" si="49"/>
        <v>0.020609318996415906</v>
      </c>
      <c r="G859" s="31"/>
      <c r="J859" s="10">
        <v>1.6400000000000148</v>
      </c>
      <c r="K859" s="10">
        <v>0.6600000000000001</v>
      </c>
      <c r="M859" s="10">
        <f t="shared" si="50"/>
        <v>2.300000000000015</v>
      </c>
    </row>
    <row r="860" spans="1:13" ht="12.75" customHeight="1">
      <c r="A860" s="18">
        <v>22</v>
      </c>
      <c r="B860" s="247" t="s">
        <v>218</v>
      </c>
      <c r="C860" s="172">
        <v>696.6</v>
      </c>
      <c r="D860" s="172">
        <v>701.52</v>
      </c>
      <c r="E860" s="172">
        <v>15.960000000000065</v>
      </c>
      <c r="F860" s="173">
        <f t="shared" si="49"/>
        <v>0.02291128337639975</v>
      </c>
      <c r="G860" s="31"/>
      <c r="H860" s="10" t="s">
        <v>12</v>
      </c>
      <c r="J860" s="10">
        <v>9.260000000000048</v>
      </c>
      <c r="K860" s="10">
        <v>6.700000000000017</v>
      </c>
      <c r="M860" s="10">
        <f t="shared" si="50"/>
        <v>15.960000000000065</v>
      </c>
    </row>
    <row r="861" spans="1:13" ht="12.75" customHeight="1">
      <c r="A861" s="18">
        <v>23</v>
      </c>
      <c r="B861" s="247" t="s">
        <v>219</v>
      </c>
      <c r="C861" s="172">
        <v>448.68</v>
      </c>
      <c r="D861" s="172">
        <v>451.68</v>
      </c>
      <c r="E861" s="172">
        <v>55.31999999999999</v>
      </c>
      <c r="F861" s="173">
        <f t="shared" si="49"/>
        <v>0.12329499866274403</v>
      </c>
      <c r="G861" s="31"/>
      <c r="J861" s="10">
        <v>50.379999999999995</v>
      </c>
      <c r="K861" s="10">
        <v>4.939999999999998</v>
      </c>
      <c r="M861" s="10">
        <f t="shared" si="50"/>
        <v>55.31999999999999</v>
      </c>
    </row>
    <row r="862" spans="1:13" ht="12.75" customHeight="1">
      <c r="A862" s="18">
        <v>24</v>
      </c>
      <c r="B862" s="247" t="s">
        <v>220</v>
      </c>
      <c r="C862" s="172">
        <v>652.56</v>
      </c>
      <c r="D862" s="172">
        <v>673.0600000000001</v>
      </c>
      <c r="E862" s="172">
        <v>14.979999999999961</v>
      </c>
      <c r="F862" s="173">
        <f t="shared" si="49"/>
        <v>0.022955743533161644</v>
      </c>
      <c r="G862" s="31"/>
      <c r="J862" s="10">
        <v>8.299999999999955</v>
      </c>
      <c r="K862" s="10">
        <v>6.680000000000007</v>
      </c>
      <c r="M862" s="10">
        <f t="shared" si="50"/>
        <v>14.979999999999961</v>
      </c>
    </row>
    <row r="863" spans="1:13" ht="12.75" customHeight="1">
      <c r="A863" s="18">
        <v>25</v>
      </c>
      <c r="B863" s="247" t="s">
        <v>221</v>
      </c>
      <c r="C863" s="172">
        <v>149.04</v>
      </c>
      <c r="D863" s="172">
        <v>152.2</v>
      </c>
      <c r="E863" s="172">
        <v>1.1199999999999868</v>
      </c>
      <c r="F863" s="173">
        <f t="shared" si="49"/>
        <v>0.007514761137949456</v>
      </c>
      <c r="G863" s="31"/>
      <c r="J863" s="10">
        <v>0.3399999999999892</v>
      </c>
      <c r="K863" s="10">
        <v>0.7799999999999976</v>
      </c>
      <c r="M863" s="10">
        <f t="shared" si="50"/>
        <v>1.1199999999999868</v>
      </c>
    </row>
    <row r="864" spans="1:13" ht="12.75" customHeight="1">
      <c r="A864" s="18">
        <v>26</v>
      </c>
      <c r="B864" s="247" t="s">
        <v>222</v>
      </c>
      <c r="C864" s="172">
        <v>434.64</v>
      </c>
      <c r="D864" s="172">
        <v>439.74</v>
      </c>
      <c r="E864" s="172">
        <v>4.160000000000025</v>
      </c>
      <c r="F864" s="173">
        <f t="shared" si="49"/>
        <v>0.009571139333701512</v>
      </c>
      <c r="G864" s="31"/>
      <c r="J864" s="10">
        <v>0.1400000000000432</v>
      </c>
      <c r="K864" s="10">
        <v>4.019999999999982</v>
      </c>
      <c r="M864" s="10">
        <f t="shared" si="50"/>
        <v>4.160000000000025</v>
      </c>
    </row>
    <row r="865" spans="1:13" ht="12.75" customHeight="1">
      <c r="A865" s="18">
        <v>27</v>
      </c>
      <c r="B865" s="247" t="s">
        <v>223</v>
      </c>
      <c r="C865" s="172">
        <v>407.03999999999996</v>
      </c>
      <c r="D865" s="172">
        <v>409.84</v>
      </c>
      <c r="E865" s="172">
        <v>13.479999999999961</v>
      </c>
      <c r="F865" s="173">
        <f t="shared" si="49"/>
        <v>0.03311713836477978</v>
      </c>
      <c r="G865" s="31"/>
      <c r="J865" s="10">
        <v>9.859999999999957</v>
      </c>
      <c r="K865" s="10">
        <v>3.6200000000000045</v>
      </c>
      <c r="M865" s="10">
        <f t="shared" si="50"/>
        <v>13.479999999999961</v>
      </c>
    </row>
    <row r="866" spans="1:13" ht="12.75" customHeight="1">
      <c r="A866" s="34"/>
      <c r="B866" s="1" t="s">
        <v>27</v>
      </c>
      <c r="C866" s="164">
        <v>11239.224</v>
      </c>
      <c r="D866" s="164">
        <v>11316.900000000001</v>
      </c>
      <c r="E866" s="164">
        <v>597.98</v>
      </c>
      <c r="F866" s="174">
        <f>E866/C866</f>
        <v>0.053204740825523185</v>
      </c>
      <c r="G866" s="31"/>
      <c r="J866" s="10">
        <v>439.14</v>
      </c>
      <c r="K866" s="10">
        <v>158.84000000000006</v>
      </c>
      <c r="M866" s="10">
        <f>SUM(J866:L866)</f>
        <v>597.98</v>
      </c>
    </row>
    <row r="867" spans="1:7" ht="12.75" customHeight="1">
      <c r="A867" s="40"/>
      <c r="B867" s="2"/>
      <c r="C867" s="180"/>
      <c r="D867" s="180"/>
      <c r="E867" s="180"/>
      <c r="F867" s="186"/>
      <c r="G867" s="31"/>
    </row>
    <row r="868" ht="24" customHeight="1">
      <c r="A868" s="47" t="s">
        <v>80</v>
      </c>
    </row>
    <row r="869" ht="9" customHeight="1"/>
    <row r="870" ht="14.25">
      <c r="A870" s="9" t="s">
        <v>81</v>
      </c>
    </row>
    <row r="871" spans="1:7" ht="30" customHeight="1">
      <c r="A871" s="193" t="s">
        <v>20</v>
      </c>
      <c r="B871" s="193"/>
      <c r="C871" s="194" t="s">
        <v>34</v>
      </c>
      <c r="D871" s="194" t="s">
        <v>35</v>
      </c>
      <c r="E871" s="194" t="s">
        <v>6</v>
      </c>
      <c r="F871" s="194" t="s">
        <v>28</v>
      </c>
      <c r="G871" s="195"/>
    </row>
    <row r="872" spans="1:7" ht="13.5" customHeight="1">
      <c r="A872" s="246">
        <v>1</v>
      </c>
      <c r="B872" s="246">
        <v>2</v>
      </c>
      <c r="C872" s="246">
        <v>3</v>
      </c>
      <c r="D872" s="246">
        <v>4</v>
      </c>
      <c r="E872" s="246" t="s">
        <v>36</v>
      </c>
      <c r="F872" s="246">
        <v>6</v>
      </c>
      <c r="G872" s="195"/>
    </row>
    <row r="873" spans="1:7" ht="27" customHeight="1">
      <c r="A873" s="196">
        <v>1</v>
      </c>
      <c r="B873" s="197" t="s">
        <v>147</v>
      </c>
      <c r="C873" s="202">
        <v>528.05</v>
      </c>
      <c r="D873" s="202">
        <v>528.05</v>
      </c>
      <c r="E873" s="198">
        <f>C873-D873</f>
        <v>0</v>
      </c>
      <c r="F873" s="203">
        <f>E873/C873</f>
        <v>0</v>
      </c>
      <c r="G873" s="204"/>
    </row>
    <row r="874" spans="1:7" ht="42.75">
      <c r="A874" s="196">
        <v>2</v>
      </c>
      <c r="B874" s="197" t="s">
        <v>186</v>
      </c>
      <c r="C874" s="202">
        <v>31.46</v>
      </c>
      <c r="D874" s="202">
        <v>31.46</v>
      </c>
      <c r="E874" s="198">
        <f>C874-D874</f>
        <v>0</v>
      </c>
      <c r="F874" s="203">
        <f>E874/C874</f>
        <v>0</v>
      </c>
      <c r="G874" s="195"/>
    </row>
    <row r="875" spans="1:7" ht="28.5">
      <c r="A875" s="196">
        <v>3</v>
      </c>
      <c r="B875" s="197" t="s">
        <v>190</v>
      </c>
      <c r="C875" s="202">
        <v>496.59</v>
      </c>
      <c r="D875" s="202">
        <v>469.59</v>
      </c>
      <c r="E875" s="198">
        <f>C875-D875</f>
        <v>27</v>
      </c>
      <c r="F875" s="203">
        <f>E875/C875</f>
        <v>0.05437080891681267</v>
      </c>
      <c r="G875" s="195"/>
    </row>
    <row r="876" spans="1:7" ht="15.75" customHeight="1">
      <c r="A876" s="196">
        <v>4</v>
      </c>
      <c r="B876" s="205" t="s">
        <v>82</v>
      </c>
      <c r="C876" s="206">
        <f>SUM(C874:C875)</f>
        <v>528.05</v>
      </c>
      <c r="D876" s="206">
        <f>SUM(D874:D875)</f>
        <v>501.04999999999995</v>
      </c>
      <c r="E876" s="198">
        <f>C876-D876</f>
        <v>27</v>
      </c>
      <c r="F876" s="203">
        <f>E876/C876</f>
        <v>0.051131521636208696</v>
      </c>
      <c r="G876" s="195" t="s">
        <v>12</v>
      </c>
    </row>
    <row r="877" spans="1:6" ht="15.75" customHeight="1">
      <c r="A877" s="32"/>
      <c r="B877" s="121"/>
      <c r="C877" s="188"/>
      <c r="D877" s="188"/>
      <c r="E877" s="65"/>
      <c r="F877" s="65"/>
    </row>
    <row r="878" s="109" customFormat="1" ht="14.25">
      <c r="A878" s="9" t="s">
        <v>191</v>
      </c>
    </row>
    <row r="879" spans="5:7" ht="14.25">
      <c r="E879" s="67" t="s">
        <v>118</v>
      </c>
      <c r="F879" s="110" t="s">
        <v>192</v>
      </c>
      <c r="G879" s="134"/>
    </row>
    <row r="880" spans="1:7" ht="28.5">
      <c r="A880" s="88" t="s">
        <v>20</v>
      </c>
      <c r="B880" s="88" t="s">
        <v>83</v>
      </c>
      <c r="C880" s="88" t="s">
        <v>193</v>
      </c>
      <c r="D880" s="88" t="s">
        <v>42</v>
      </c>
      <c r="E880" s="88" t="s">
        <v>84</v>
      </c>
      <c r="F880" s="88" t="s">
        <v>85</v>
      </c>
      <c r="G880" s="64"/>
    </row>
    <row r="881" spans="1:7" ht="14.25">
      <c r="A881" s="111">
        <v>1</v>
      </c>
      <c r="B881" s="111">
        <v>2</v>
      </c>
      <c r="C881" s="111">
        <v>3</v>
      </c>
      <c r="D881" s="111">
        <v>4</v>
      </c>
      <c r="E881" s="111">
        <v>5</v>
      </c>
      <c r="F881" s="111">
        <v>6</v>
      </c>
      <c r="G881" s="135"/>
    </row>
    <row r="882" spans="1:7" ht="28.5">
      <c r="A882" s="112">
        <v>1</v>
      </c>
      <c r="B882" s="113" t="s">
        <v>86</v>
      </c>
      <c r="C882" s="114">
        <f>C873/2</f>
        <v>264.025</v>
      </c>
      <c r="D882" s="114">
        <f>D873/2</f>
        <v>264.025</v>
      </c>
      <c r="E882" s="116">
        <v>263.41</v>
      </c>
      <c r="F882" s="115">
        <f>E882/C882</f>
        <v>0.9976706751254618</v>
      </c>
      <c r="G882" s="136"/>
    </row>
    <row r="883" spans="1:7" ht="89.25" customHeight="1">
      <c r="A883" s="112">
        <v>2</v>
      </c>
      <c r="B883" s="113" t="s">
        <v>87</v>
      </c>
      <c r="C883" s="114">
        <v>264.02</v>
      </c>
      <c r="D883" s="114">
        <v>264.02</v>
      </c>
      <c r="E883" s="116">
        <v>263.49</v>
      </c>
      <c r="F883" s="115">
        <f>E883/C883</f>
        <v>0.9979925763199758</v>
      </c>
      <c r="G883" s="137"/>
    </row>
    <row r="884" spans="1:7" ht="15">
      <c r="A884" s="329" t="s">
        <v>10</v>
      </c>
      <c r="B884" s="329"/>
      <c r="C884" s="117">
        <f>SUM(C882:C883)</f>
        <v>528.045</v>
      </c>
      <c r="D884" s="118">
        <f>SUM(D882:D883)</f>
        <v>528.045</v>
      </c>
      <c r="E884" s="118">
        <f>SUM(E882:E883)</f>
        <v>526.9000000000001</v>
      </c>
      <c r="F884" s="115">
        <f>E884/C884</f>
        <v>0.9978316241986954</v>
      </c>
      <c r="G884" s="138"/>
    </row>
    <row r="885" spans="1:7" s="131" customFormat="1" ht="22.5" customHeight="1">
      <c r="A885" s="330"/>
      <c r="B885" s="330"/>
      <c r="C885" s="330"/>
      <c r="D885" s="330"/>
      <c r="E885" s="330"/>
      <c r="F885" s="330"/>
      <c r="G885" s="330"/>
    </row>
    <row r="886" spans="1:7" ht="14.25">
      <c r="A886" s="121" t="s">
        <v>88</v>
      </c>
      <c r="B886" s="26"/>
      <c r="C886" s="26"/>
      <c r="D886" s="119"/>
      <c r="E886" s="26"/>
      <c r="F886" s="26"/>
      <c r="G886" s="120"/>
    </row>
    <row r="887" spans="1:7" ht="14.25">
      <c r="A887" s="121"/>
      <c r="B887" s="26"/>
      <c r="C887" s="26"/>
      <c r="D887" s="119"/>
      <c r="E887" s="26"/>
      <c r="F887" s="26"/>
      <c r="G887" s="120"/>
    </row>
    <row r="888" ht="14.25">
      <c r="A888" s="9" t="s">
        <v>89</v>
      </c>
    </row>
    <row r="889" spans="1:6" ht="30" customHeight="1">
      <c r="A889" s="18" t="s">
        <v>20</v>
      </c>
      <c r="B889" s="88" t="s">
        <v>83</v>
      </c>
      <c r="C889" s="52" t="s">
        <v>34</v>
      </c>
      <c r="D889" s="52" t="s">
        <v>35</v>
      </c>
      <c r="E889" s="52" t="s">
        <v>6</v>
      </c>
      <c r="F889" s="52" t="s">
        <v>28</v>
      </c>
    </row>
    <row r="890" spans="1:7" ht="13.5" customHeight="1">
      <c r="A890" s="193">
        <v>1</v>
      </c>
      <c r="B890" s="193">
        <v>2</v>
      </c>
      <c r="C890" s="193">
        <v>3</v>
      </c>
      <c r="D890" s="193">
        <v>4</v>
      </c>
      <c r="E890" s="193" t="s">
        <v>36</v>
      </c>
      <c r="F890" s="193">
        <v>6</v>
      </c>
      <c r="G890" s="195"/>
    </row>
    <row r="891" spans="1:7" ht="27" customHeight="1">
      <c r="A891" s="196">
        <v>1</v>
      </c>
      <c r="B891" s="197" t="s">
        <v>147</v>
      </c>
      <c r="C891" s="198">
        <v>614.97</v>
      </c>
      <c r="D891" s="198">
        <v>614.97</v>
      </c>
      <c r="E891" s="198">
        <f>C891-D891</f>
        <v>0</v>
      </c>
      <c r="F891" s="207">
        <v>0</v>
      </c>
      <c r="G891" s="195"/>
    </row>
    <row r="892" spans="1:7" ht="42.75">
      <c r="A892" s="196">
        <v>2</v>
      </c>
      <c r="B892" s="197" t="s">
        <v>186</v>
      </c>
      <c r="C892" s="198">
        <v>42.65</v>
      </c>
      <c r="D892" s="198">
        <v>42.65</v>
      </c>
      <c r="E892" s="198">
        <f>C892-D892</f>
        <v>0</v>
      </c>
      <c r="F892" s="203">
        <f>E892/C892</f>
        <v>0</v>
      </c>
      <c r="G892" s="195"/>
    </row>
    <row r="893" spans="1:8" ht="28.5">
      <c r="A893" s="196">
        <v>3</v>
      </c>
      <c r="B893" s="197" t="s">
        <v>190</v>
      </c>
      <c r="C893" s="198">
        <v>574.22</v>
      </c>
      <c r="D893" s="198">
        <v>574.22</v>
      </c>
      <c r="E893" s="198">
        <f>C893-D893</f>
        <v>0</v>
      </c>
      <c r="F893" s="203">
        <f>E893/C893</f>
        <v>0</v>
      </c>
      <c r="G893" s="195"/>
      <c r="H893" s="10" t="s">
        <v>12</v>
      </c>
    </row>
    <row r="894" spans="1:7" ht="15.75" customHeight="1">
      <c r="A894" s="196">
        <v>4</v>
      </c>
      <c r="B894" s="205" t="s">
        <v>82</v>
      </c>
      <c r="C894" s="208">
        <f>SUM(C892:C893)</f>
        <v>616.87</v>
      </c>
      <c r="D894" s="208">
        <f>SUM(D892:D893)</f>
        <v>616.87</v>
      </c>
      <c r="E894" s="198">
        <f>C894-D894</f>
        <v>0</v>
      </c>
      <c r="F894" s="209">
        <f>E894/C894</f>
        <v>0</v>
      </c>
      <c r="G894" s="195"/>
    </row>
    <row r="895" spans="1:6" ht="15.75" customHeight="1">
      <c r="A895" s="32"/>
      <c r="B895" s="121"/>
      <c r="C895" s="85"/>
      <c r="D895" s="85"/>
      <c r="E895" s="65"/>
      <c r="F895" s="38"/>
    </row>
    <row r="896" s="109" customFormat="1" ht="14.25">
      <c r="A896" s="9" t="s">
        <v>194</v>
      </c>
    </row>
    <row r="897" spans="6:8" ht="14.25">
      <c r="F897" s="110"/>
      <c r="G897" s="67" t="s">
        <v>118</v>
      </c>
      <c r="H897" s="187"/>
    </row>
    <row r="898" spans="1:8" ht="57">
      <c r="A898" s="88" t="s">
        <v>128</v>
      </c>
      <c r="B898" s="88" t="s">
        <v>90</v>
      </c>
      <c r="C898" s="88" t="s">
        <v>91</v>
      </c>
      <c r="D898" s="88" t="s">
        <v>92</v>
      </c>
      <c r="E898" s="88" t="s">
        <v>93</v>
      </c>
      <c r="F898" s="88" t="s">
        <v>6</v>
      </c>
      <c r="G898" s="88" t="s">
        <v>85</v>
      </c>
      <c r="H898" s="88" t="s">
        <v>94</v>
      </c>
    </row>
    <row r="899" spans="1:8" ht="14.25">
      <c r="A899" s="123">
        <v>1</v>
      </c>
      <c r="B899" s="123">
        <v>2</v>
      </c>
      <c r="C899" s="123">
        <v>3</v>
      </c>
      <c r="D899" s="123">
        <v>4</v>
      </c>
      <c r="E899" s="123">
        <v>5</v>
      </c>
      <c r="F899" s="123" t="s">
        <v>95</v>
      </c>
      <c r="G899" s="123">
        <v>7</v>
      </c>
      <c r="H899" s="124" t="s">
        <v>96</v>
      </c>
    </row>
    <row r="900" spans="1:8" ht="18" customHeight="1">
      <c r="A900" s="125">
        <f>C891</f>
        <v>614.97</v>
      </c>
      <c r="B900" s="125">
        <f>D894</f>
        <v>616.87</v>
      </c>
      <c r="C900" s="126">
        <f>C373</f>
        <v>72141.18</v>
      </c>
      <c r="D900" s="126">
        <f>(C900*750)/100000</f>
        <v>541.0588499999999</v>
      </c>
      <c r="E900" s="139">
        <v>530.62</v>
      </c>
      <c r="F900" s="126">
        <f>D900-E900</f>
        <v>10.438849999999888</v>
      </c>
      <c r="G900" s="115">
        <f>E900/A900</f>
        <v>0.8628388376668781</v>
      </c>
      <c r="H900" s="126">
        <f>B900-E900</f>
        <v>86.25</v>
      </c>
    </row>
    <row r="901" spans="1:8" ht="21" customHeight="1">
      <c r="A901" s="140"/>
      <c r="B901" s="140"/>
      <c r="C901" s="141"/>
      <c r="D901" s="141"/>
      <c r="E901" s="142"/>
      <c r="F901" s="141"/>
      <c r="G901" s="143"/>
      <c r="H901" s="141"/>
    </row>
    <row r="902" spans="1:8" s="130" customFormat="1" ht="12.75">
      <c r="A902" s="228" t="s">
        <v>195</v>
      </c>
      <c r="B902" s="229"/>
      <c r="C902" s="229"/>
      <c r="D902" s="229"/>
      <c r="E902" s="229"/>
      <c r="F902" s="229"/>
      <c r="G902" s="229"/>
      <c r="H902" s="229"/>
    </row>
    <row r="903" spans="1:8" s="130" customFormat="1" ht="14.25" customHeight="1">
      <c r="A903" s="228"/>
      <c r="B903" s="229"/>
      <c r="C903" s="229"/>
      <c r="D903" s="229"/>
      <c r="E903" s="229"/>
      <c r="F903" s="229"/>
      <c r="G903" s="229"/>
      <c r="H903" s="229"/>
    </row>
    <row r="904" spans="1:8" s="130" customFormat="1" ht="12.75">
      <c r="A904" s="230" t="s">
        <v>110</v>
      </c>
      <c r="B904" s="229"/>
      <c r="C904" s="229"/>
      <c r="D904" s="229"/>
      <c r="E904" s="229"/>
      <c r="F904" s="229"/>
      <c r="G904" s="229"/>
      <c r="H904" s="229"/>
    </row>
    <row r="905" spans="1:6" s="130" customFormat="1" ht="12.75">
      <c r="A905" s="256" t="s">
        <v>227</v>
      </c>
      <c r="B905" s="257"/>
      <c r="C905" s="257"/>
      <c r="D905" s="257"/>
      <c r="E905" s="257"/>
      <c r="F905" s="257"/>
    </row>
    <row r="906" spans="1:5" s="130" customFormat="1" ht="13.5" customHeight="1">
      <c r="A906" s="258" t="s">
        <v>243</v>
      </c>
      <c r="B906" s="258"/>
      <c r="C906" s="258"/>
      <c r="D906" s="258"/>
      <c r="E906"/>
    </row>
    <row r="907" spans="1:7" s="130" customFormat="1" ht="32.25" customHeight="1">
      <c r="A907" s="259" t="s">
        <v>122</v>
      </c>
      <c r="B907" s="259" t="s">
        <v>100</v>
      </c>
      <c r="C907" s="259" t="s">
        <v>123</v>
      </c>
      <c r="D907" s="259" t="s">
        <v>228</v>
      </c>
      <c r="G907" s="260"/>
    </row>
    <row r="908" spans="1:7" s="130" customFormat="1" ht="12.75">
      <c r="A908" s="331" t="s">
        <v>125</v>
      </c>
      <c r="B908" s="261" t="s">
        <v>229</v>
      </c>
      <c r="C908" s="262">
        <v>5570</v>
      </c>
      <c r="D908" s="261">
        <v>3342.2799999999997</v>
      </c>
      <c r="G908" s="263"/>
    </row>
    <row r="909" spans="1:7" s="130" customFormat="1" ht="13.5" customHeight="1">
      <c r="A909" s="332"/>
      <c r="B909" s="261" t="s">
        <v>230</v>
      </c>
      <c r="C909" s="264">
        <v>6016</v>
      </c>
      <c r="D909" s="261">
        <v>3609.6</v>
      </c>
      <c r="G909" s="263"/>
    </row>
    <row r="910" spans="1:7" s="130" customFormat="1" ht="13.5" customHeight="1">
      <c r="A910" s="332"/>
      <c r="B910" s="261" t="s">
        <v>231</v>
      </c>
      <c r="C910" s="265">
        <v>26727</v>
      </c>
      <c r="D910" s="261">
        <v>16036.2</v>
      </c>
      <c r="G910" s="263"/>
    </row>
    <row r="911" spans="1:7" s="130" customFormat="1" ht="13.5" customHeight="1">
      <c r="A911" s="332"/>
      <c r="B911" s="261" t="s">
        <v>127</v>
      </c>
      <c r="C911" s="265">
        <v>8953</v>
      </c>
      <c r="D911" s="261">
        <v>9351.87</v>
      </c>
      <c r="G911" s="263"/>
    </row>
    <row r="912" spans="1:7" s="130" customFormat="1" ht="13.5" customHeight="1">
      <c r="A912" s="333"/>
      <c r="B912" s="266" t="s">
        <v>126</v>
      </c>
      <c r="C912" s="267">
        <f>SUM(C908:C911)</f>
        <v>47266</v>
      </c>
      <c r="D912" s="267">
        <f>SUM(D908:D911)</f>
        <v>32339.950000000004</v>
      </c>
      <c r="G912" s="268"/>
    </row>
    <row r="913" spans="1:7" s="130" customFormat="1" ht="15.75" customHeight="1">
      <c r="A913" s="269"/>
      <c r="B913" s="269"/>
      <c r="C913" s="268"/>
      <c r="D913" s="270"/>
      <c r="E913" s="270"/>
      <c r="G913" s="268"/>
    </row>
    <row r="914" s="130" customFormat="1" ht="12.75">
      <c r="A914" s="271" t="s">
        <v>232</v>
      </c>
    </row>
    <row r="915" spans="1:7" s="130" customFormat="1" ht="12.75">
      <c r="A915" s="324" t="s">
        <v>100</v>
      </c>
      <c r="B915" s="326" t="s">
        <v>101</v>
      </c>
      <c r="C915" s="327"/>
      <c r="D915" s="328" t="s">
        <v>102</v>
      </c>
      <c r="E915" s="328"/>
      <c r="F915" s="328" t="s">
        <v>103</v>
      </c>
      <c r="G915" s="328"/>
    </row>
    <row r="916" spans="1:10" s="130" customFormat="1" ht="12.75">
      <c r="A916" s="325"/>
      <c r="B916" s="272" t="s">
        <v>104</v>
      </c>
      <c r="C916" s="273" t="s">
        <v>105</v>
      </c>
      <c r="D916" s="274" t="s">
        <v>104</v>
      </c>
      <c r="E916" s="274" t="s">
        <v>105</v>
      </c>
      <c r="F916" s="274" t="s">
        <v>104</v>
      </c>
      <c r="G916" s="274" t="s">
        <v>105</v>
      </c>
      <c r="J916" s="275">
        <f>B917-C923</f>
        <v>2989</v>
      </c>
    </row>
    <row r="917" spans="1:7" s="130" customFormat="1" ht="12.75">
      <c r="A917" s="276" t="s">
        <v>233</v>
      </c>
      <c r="B917" s="277">
        <f>C912</f>
        <v>47266</v>
      </c>
      <c r="C917" s="278">
        <f>D912</f>
        <v>32339.950000000004</v>
      </c>
      <c r="D917" s="277">
        <v>47266</v>
      </c>
      <c r="E917" s="278">
        <v>32339.950000000004</v>
      </c>
      <c r="F917" s="279">
        <v>0</v>
      </c>
      <c r="G917" s="279">
        <v>0</v>
      </c>
    </row>
    <row r="918" spans="1:7" s="130" customFormat="1" ht="18.75" customHeight="1">
      <c r="A918" s="268"/>
      <c r="B918" s="280"/>
      <c r="C918" s="281"/>
      <c r="D918" s="282"/>
      <c r="E918" s="283"/>
      <c r="F918" s="284"/>
      <c r="G918" s="284"/>
    </row>
    <row r="919" s="130" customFormat="1" ht="18.75" customHeight="1">
      <c r="A919" s="271" t="s">
        <v>246</v>
      </c>
    </row>
    <row r="920" spans="1:6" s="130" customFormat="1" ht="30.75" customHeight="1">
      <c r="A920" s="321" t="s">
        <v>234</v>
      </c>
      <c r="B920" s="321"/>
      <c r="C920" s="319" t="s">
        <v>244</v>
      </c>
      <c r="D920" s="320"/>
      <c r="E920" s="321" t="s">
        <v>106</v>
      </c>
      <c r="F920" s="321"/>
    </row>
    <row r="921" spans="1:6" s="130" customFormat="1" ht="26.25" customHeight="1">
      <c r="A921" s="259" t="s">
        <v>104</v>
      </c>
      <c r="B921" s="259" t="s">
        <v>107</v>
      </c>
      <c r="C921" s="259" t="s">
        <v>104</v>
      </c>
      <c r="D921" s="259" t="s">
        <v>107</v>
      </c>
      <c r="E921" s="259" t="s">
        <v>104</v>
      </c>
      <c r="F921" s="259" t="s">
        <v>108</v>
      </c>
    </row>
    <row r="922" spans="1:6" s="130" customFormat="1" ht="12.75">
      <c r="A922" s="261">
        <v>1</v>
      </c>
      <c r="B922" s="261">
        <v>2</v>
      </c>
      <c r="C922" s="261">
        <v>3</v>
      </c>
      <c r="D922" s="261">
        <v>4</v>
      </c>
      <c r="E922" s="261">
        <v>5</v>
      </c>
      <c r="F922" s="261">
        <v>6</v>
      </c>
    </row>
    <row r="923" spans="1:8" s="130" customFormat="1" ht="12.75">
      <c r="A923" s="277">
        <f>C912</f>
        <v>47266</v>
      </c>
      <c r="B923" s="278">
        <f>D912</f>
        <v>32339.950000000004</v>
      </c>
      <c r="C923" s="285">
        <v>44277</v>
      </c>
      <c r="D923" s="286">
        <v>30191.25</v>
      </c>
      <c r="E923" s="287">
        <f>C923/A923</f>
        <v>0.9367621546143104</v>
      </c>
      <c r="F923" s="287">
        <f>D923/B923</f>
        <v>0.9335589572649307</v>
      </c>
      <c r="H923" s="288"/>
    </row>
    <row r="924" spans="1:7" s="130" customFormat="1" ht="15.75" customHeight="1">
      <c r="A924" s="289"/>
      <c r="B924" s="290"/>
      <c r="C924" s="291"/>
      <c r="D924" s="291"/>
      <c r="E924" s="292"/>
      <c r="F924" s="293"/>
      <c r="G924" s="294"/>
    </row>
    <row r="925" s="130" customFormat="1" ht="12.75" customHeight="1">
      <c r="A925" s="295" t="s">
        <v>109</v>
      </c>
    </row>
    <row r="926" s="130" customFormat="1" ht="14.25" customHeight="1">
      <c r="A926" s="271"/>
    </row>
    <row r="927" s="130" customFormat="1" ht="12.75">
      <c r="A927" s="256" t="s">
        <v>235</v>
      </c>
    </row>
    <row r="928" spans="1:6" s="130" customFormat="1" ht="9" customHeight="1">
      <c r="A928" s="296"/>
      <c r="B928" s="297"/>
      <c r="C928" s="257"/>
      <c r="D928" s="257"/>
      <c r="E928" s="257"/>
      <c r="F928" s="257"/>
    </row>
    <row r="929" spans="1:5" s="130" customFormat="1" ht="12.75">
      <c r="A929" s="322" t="s">
        <v>236</v>
      </c>
      <c r="B929" s="322"/>
      <c r="C929" s="322"/>
      <c r="D929" s="322"/>
      <c r="E929" s="298"/>
    </row>
    <row r="930" spans="1:7" s="130" customFormat="1" ht="25.5">
      <c r="A930" s="299" t="s">
        <v>122</v>
      </c>
      <c r="B930" s="299" t="s">
        <v>100</v>
      </c>
      <c r="C930" s="299" t="s">
        <v>123</v>
      </c>
      <c r="D930" s="299" t="s">
        <v>124</v>
      </c>
      <c r="G930" s="260"/>
    </row>
    <row r="931" spans="1:7" s="130" customFormat="1" ht="12.75">
      <c r="A931" s="323" t="s">
        <v>237</v>
      </c>
      <c r="B931" s="265" t="s">
        <v>238</v>
      </c>
      <c r="C931" s="300">
        <v>22420</v>
      </c>
      <c r="D931" s="276">
        <v>1121</v>
      </c>
      <c r="F931" s="275"/>
      <c r="G931" s="263"/>
    </row>
    <row r="932" spans="1:7" s="130" customFormat="1" ht="13.5" customHeight="1">
      <c r="A932" s="323"/>
      <c r="B932" s="265" t="s">
        <v>230</v>
      </c>
      <c r="C932" s="301">
        <v>6016</v>
      </c>
      <c r="D932" s="276">
        <v>300.8</v>
      </c>
      <c r="G932" s="302"/>
    </row>
    <row r="933" spans="1:7" s="130" customFormat="1" ht="13.5" customHeight="1">
      <c r="A933" s="323"/>
      <c r="B933" s="265" t="s">
        <v>231</v>
      </c>
      <c r="C933" s="303">
        <v>30774</v>
      </c>
      <c r="D933" s="276">
        <v>1538.7</v>
      </c>
      <c r="G933" s="268"/>
    </row>
    <row r="934" spans="1:7" s="130" customFormat="1" ht="13.5" customHeight="1">
      <c r="A934" s="323"/>
      <c r="B934" s="304" t="s">
        <v>239</v>
      </c>
      <c r="C934" s="303">
        <v>22420</v>
      </c>
      <c r="D934" s="276">
        <v>1121</v>
      </c>
      <c r="G934" s="268"/>
    </row>
    <row r="935" spans="1:7" s="130" customFormat="1" ht="13.5" customHeight="1">
      <c r="A935" s="323"/>
      <c r="B935" s="304" t="s">
        <v>240</v>
      </c>
      <c r="C935" s="303">
        <v>30774</v>
      </c>
      <c r="D935" s="276">
        <v>1538.7</v>
      </c>
      <c r="G935" s="268"/>
    </row>
    <row r="936" spans="1:7" s="130" customFormat="1" ht="14.25" customHeight="1">
      <c r="A936" s="323"/>
      <c r="B936" s="305" t="s">
        <v>126</v>
      </c>
      <c r="C936" s="306">
        <f>SUM(C931:C935)</f>
        <v>112404</v>
      </c>
      <c r="D936" s="306">
        <f>SUM(D931:D935)</f>
        <v>5620.2</v>
      </c>
      <c r="G936" s="268"/>
    </row>
    <row r="937" spans="1:7" s="130" customFormat="1" ht="14.25" customHeight="1">
      <c r="A937" s="271"/>
      <c r="F937" s="275"/>
      <c r="G937" s="268"/>
    </row>
    <row r="938" s="130" customFormat="1" ht="14.25" customHeight="1">
      <c r="A938" s="271" t="s">
        <v>241</v>
      </c>
    </row>
    <row r="939" spans="1:7" s="130" customFormat="1" ht="17.25" customHeight="1">
      <c r="A939" s="324" t="s">
        <v>100</v>
      </c>
      <c r="B939" s="326" t="s">
        <v>101</v>
      </c>
      <c r="C939" s="327"/>
      <c r="D939" s="328" t="s">
        <v>102</v>
      </c>
      <c r="E939" s="328"/>
      <c r="F939" s="328" t="s">
        <v>103</v>
      </c>
      <c r="G939" s="328"/>
    </row>
    <row r="940" spans="1:7" s="130" customFormat="1" ht="12.75">
      <c r="A940" s="325"/>
      <c r="B940" s="272" t="s">
        <v>104</v>
      </c>
      <c r="C940" s="273" t="s">
        <v>105</v>
      </c>
      <c r="D940" s="274" t="s">
        <v>104</v>
      </c>
      <c r="E940" s="274" t="s">
        <v>105</v>
      </c>
      <c r="F940" s="274" t="s">
        <v>104</v>
      </c>
      <c r="G940" s="274" t="s">
        <v>105</v>
      </c>
    </row>
    <row r="941" spans="1:7" s="130" customFormat="1" ht="12.75">
      <c r="A941" s="307" t="s">
        <v>233</v>
      </c>
      <c r="B941" s="308">
        <f>C936</f>
        <v>112404</v>
      </c>
      <c r="C941" s="309">
        <f>D936</f>
        <v>5620.2</v>
      </c>
      <c r="D941" s="308">
        <v>112404</v>
      </c>
      <c r="E941" s="309">
        <v>5620.2</v>
      </c>
      <c r="F941" s="310">
        <v>0</v>
      </c>
      <c r="G941" s="310">
        <v>0</v>
      </c>
    </row>
    <row r="942" s="130" customFormat="1" ht="12.75"/>
    <row r="943" s="130" customFormat="1" ht="12.75">
      <c r="A943" s="271" t="s">
        <v>247</v>
      </c>
    </row>
    <row r="944" spans="1:6" s="130" customFormat="1" ht="15" customHeight="1">
      <c r="A944" s="319" t="s">
        <v>242</v>
      </c>
      <c r="B944" s="320"/>
      <c r="C944" s="321" t="s">
        <v>245</v>
      </c>
      <c r="D944" s="321"/>
      <c r="E944" s="319" t="s">
        <v>106</v>
      </c>
      <c r="F944" s="320"/>
    </row>
    <row r="945" spans="1:6" s="130" customFormat="1" ht="12.75" customHeight="1">
      <c r="A945" s="259" t="s">
        <v>104</v>
      </c>
      <c r="B945" s="259" t="s">
        <v>107</v>
      </c>
      <c r="C945" s="259" t="s">
        <v>104</v>
      </c>
      <c r="D945" s="259" t="s">
        <v>107</v>
      </c>
      <c r="E945" s="259" t="s">
        <v>104</v>
      </c>
      <c r="F945" s="259" t="s">
        <v>108</v>
      </c>
    </row>
    <row r="946" spans="1:6" s="130" customFormat="1" ht="15" customHeight="1">
      <c r="A946" s="261">
        <v>1</v>
      </c>
      <c r="B946" s="261">
        <v>2</v>
      </c>
      <c r="C946" s="261">
        <v>3</v>
      </c>
      <c r="D946" s="261">
        <v>4</v>
      </c>
      <c r="E946" s="261">
        <v>5</v>
      </c>
      <c r="F946" s="261">
        <v>6</v>
      </c>
    </row>
    <row r="947" spans="1:6" s="130" customFormat="1" ht="24" customHeight="1">
      <c r="A947" s="308">
        <v>112404</v>
      </c>
      <c r="B947" s="309">
        <v>5620.2</v>
      </c>
      <c r="C947" s="308">
        <v>112404</v>
      </c>
      <c r="D947" s="309">
        <v>5620.2</v>
      </c>
      <c r="E947" s="311">
        <f>F947</f>
        <v>1</v>
      </c>
      <c r="F947" s="312">
        <f>D947/B947</f>
        <v>1</v>
      </c>
    </row>
    <row r="948" spans="1:7" s="130" customFormat="1" ht="12.75">
      <c r="A948" s="289"/>
      <c r="B948" s="290"/>
      <c r="C948" s="291"/>
      <c r="D948" s="291"/>
      <c r="E948" s="292"/>
      <c r="F948" s="293"/>
      <c r="G948" s="294"/>
    </row>
    <row r="950" ht="14.25">
      <c r="F950" s="10" t="s">
        <v>12</v>
      </c>
    </row>
  </sheetData>
  <sheetProtection/>
  <mergeCells count="37">
    <mergeCell ref="A1:H1"/>
    <mergeCell ref="A2:H2"/>
    <mergeCell ref="A3:H3"/>
    <mergeCell ref="A5:H5"/>
    <mergeCell ref="A7:H7"/>
    <mergeCell ref="A9:H9"/>
    <mergeCell ref="A13:B13"/>
    <mergeCell ref="A21:D21"/>
    <mergeCell ref="A26:D26"/>
    <mergeCell ref="A27:D27"/>
    <mergeCell ref="A34:C34"/>
    <mergeCell ref="A35:G35"/>
    <mergeCell ref="A67:H67"/>
    <mergeCell ref="A100:H100"/>
    <mergeCell ref="A133:G133"/>
    <mergeCell ref="A165:F165"/>
    <mergeCell ref="A198:G198"/>
    <mergeCell ref="A230:F230"/>
    <mergeCell ref="D939:E939"/>
    <mergeCell ref="F939:G939"/>
    <mergeCell ref="A884:B884"/>
    <mergeCell ref="A885:G885"/>
    <mergeCell ref="A908:A912"/>
    <mergeCell ref="A915:A916"/>
    <mergeCell ref="B915:C915"/>
    <mergeCell ref="D915:E915"/>
    <mergeCell ref="F915:G915"/>
    <mergeCell ref="A944:B944"/>
    <mergeCell ref="C944:D944"/>
    <mergeCell ref="E944:F944"/>
    <mergeCell ref="A920:B920"/>
    <mergeCell ref="C920:D920"/>
    <mergeCell ref="E920:F920"/>
    <mergeCell ref="A929:D929"/>
    <mergeCell ref="A931:A936"/>
    <mergeCell ref="A939:A940"/>
    <mergeCell ref="B939:C939"/>
  </mergeCells>
  <printOptions horizontalCentered="1"/>
  <pageMargins left="0.2362204724409449" right="0" top="0" bottom="0" header="0.5118110236220472" footer="0.5118110236220472"/>
  <pageSetup horizontalDpi="600" verticalDpi="600" orientation="portrait" paperSize="9" scale="52" r:id="rId4"/>
  <rowBreaks count="9" manualBreakCount="9">
    <brk id="98" max="7" man="1"/>
    <brk id="196" max="7" man="1"/>
    <brk id="293" max="7" man="1"/>
    <brk id="408" max="7" man="1"/>
    <brk id="522" max="7" man="1"/>
    <brk id="629" max="7" man="1"/>
    <brk id="732" max="7" man="1"/>
    <brk id="801" max="7" man="1"/>
    <brk id="884" max="7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HP</cp:lastModifiedBy>
  <cp:lastPrinted>2018-06-20T13:02:48Z</cp:lastPrinted>
  <dcterms:created xsi:type="dcterms:W3CDTF">2013-03-29T17:24:29Z</dcterms:created>
  <dcterms:modified xsi:type="dcterms:W3CDTF">2018-06-20T13:03:33Z</dcterms:modified>
  <cp:category/>
  <cp:version/>
  <cp:contentType/>
  <cp:contentStatus/>
</cp:coreProperties>
</file>