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71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20" windowWidth="12120" windowHeight="8820" tabRatio="935" firstSheet="43" activeTab="43"/>
  </bookViews>
  <sheets>
    <sheet name="First-Page" sheetId="110" r:id="rId1"/>
    <sheet name="Contents" sheetId="140" r:id="rId2"/>
    <sheet name="Sheet1" sheetId="134" r:id="rId3"/>
    <sheet name="AT-1-Gen_Info " sheetId="56" r:id="rId4"/>
    <sheet name="AT-2-S1 BUDGET" sheetId="96" r:id="rId5"/>
    <sheet name="AT_2A_fundflow" sheetId="99" r:id="rId6"/>
    <sheet name="AT-3" sheetId="100" r:id="rId7"/>
    <sheet name="AT3A_cvrg(Insti)_PY" sheetId="1" r:id="rId8"/>
    <sheet name="AT3B_cvrg(Insti)_UPY " sheetId="58" r:id="rId9"/>
    <sheet name="AT3C_cvrg(Insti)_UPY " sheetId="59" r:id="rId10"/>
    <sheet name="enrolment vs availed_PY" sheetId="60" r:id="rId11"/>
    <sheet name="enrolment vs availed_UPY" sheetId="47" r:id="rId12"/>
    <sheet name="AT-4B" sheetId="141" r:id="rId13"/>
    <sheet name="T5_PLAN_vs_PRFM" sheetId="4" r:id="rId14"/>
    <sheet name="T5A_PLAN_vs_PRFM " sheetId="111" r:id="rId15"/>
    <sheet name="T5B_PLAN_vs_PRFM  (2)" sheetId="127" r:id="rId16"/>
    <sheet name="T5C_Drought_PLAN_vs_PRFM " sheetId="113" r:id="rId17"/>
    <sheet name="T5D_Drought_PLAN_vs_PRFM  " sheetId="112" r:id="rId18"/>
    <sheet name="T6_FG_py_Utlsn" sheetId="5" r:id="rId19"/>
    <sheet name="T6A_FG_Upy_Utlsn " sheetId="74" r:id="rId20"/>
    <sheet name="T6B_Pay_FG_FCI_Pry" sheetId="86" r:id="rId21"/>
    <sheet name="T6C_Coarse_Grain" sheetId="128" r:id="rId22"/>
    <sheet name="T7_CC_PY_Utlsn" sheetId="7" r:id="rId23"/>
    <sheet name="T7ACC_UPY_Utlsn " sheetId="75" r:id="rId24"/>
    <sheet name="AT-8_Hon_CCH_Pry" sheetId="88" r:id="rId25"/>
    <sheet name="AT-8A_Hon_CCH_UPry" sheetId="114" r:id="rId26"/>
    <sheet name="AT9_TA" sheetId="13" r:id="rId27"/>
    <sheet name="AT10_MME" sheetId="14" r:id="rId28"/>
    <sheet name="AT10A_" sheetId="138" r:id="rId29"/>
    <sheet name="AT-10 B" sheetId="121" r:id="rId30"/>
    <sheet name="AT-10 C" sheetId="123" r:id="rId31"/>
    <sheet name="AT-10D" sheetId="102" r:id="rId32"/>
    <sheet name="AT-10 E" sheetId="142" r:id="rId33"/>
    <sheet name="AT-10 F" sheetId="153" r:id="rId34"/>
    <sheet name="AT11_KS Year wise" sheetId="115" r:id="rId35"/>
    <sheet name="AT11A_KS-District wise" sheetId="16" r:id="rId36"/>
    <sheet name="AT12_KD-New" sheetId="26" r:id="rId37"/>
    <sheet name="AT12A_KD-Replacement" sheetId="117" r:id="rId38"/>
    <sheet name="Mode of cooking" sheetId="103" r:id="rId39"/>
    <sheet name="AT-14" sheetId="124" r:id="rId40"/>
    <sheet name="AT-14 A" sheetId="135" r:id="rId41"/>
    <sheet name="AT-15" sheetId="132" r:id="rId42"/>
    <sheet name="AT-16" sheetId="133" r:id="rId43"/>
    <sheet name="AT_17_Coverage-RBSK " sheetId="93" r:id="rId44"/>
    <sheet name="AT18_Details_Community " sheetId="66" r:id="rId45"/>
    <sheet name="AT_19_Impl_Agency" sheetId="84" r:id="rId46"/>
    <sheet name="AT_20_CentralCookingagency " sheetId="119" r:id="rId47"/>
    <sheet name="AT-21" sheetId="105" r:id="rId48"/>
    <sheet name="AT-22" sheetId="108" r:id="rId49"/>
    <sheet name="AT-23 MIS" sheetId="101" r:id="rId50"/>
    <sheet name="AT-23A _AMS" sheetId="139" r:id="rId51"/>
    <sheet name="AT-24" sheetId="104" r:id="rId52"/>
    <sheet name="AT-25" sheetId="109" r:id="rId53"/>
    <sheet name="Sheet1 (2)" sheetId="137" r:id="rId54"/>
    <sheet name="AT26_NoWD" sheetId="27" r:id="rId55"/>
    <sheet name="AT26A_NoWD" sheetId="28" r:id="rId56"/>
    <sheet name="AT27_Req_FG_CA_Pry" sheetId="29" r:id="rId57"/>
    <sheet name="AT27A_Req_FG_CA_U Pry " sheetId="144" r:id="rId58"/>
    <sheet name="AT27B_Req_FG_CA_N CLP" sheetId="145" r:id="rId59"/>
    <sheet name="AT27C_Req_FG_Drought -Pry " sheetId="146" r:id="rId60"/>
    <sheet name="AT27D_Req_FG_Drought -UPry " sheetId="147" r:id="rId61"/>
    <sheet name="AT_28_RqmtKitchen" sheetId="62" r:id="rId62"/>
    <sheet name="AT-28A_RqmtPlinthArea" sheetId="78" r:id="rId63"/>
    <sheet name="AT29_K_D" sheetId="72" r:id="rId64"/>
    <sheet name="AT-30_Coook-cum-Helper" sheetId="65" r:id="rId65"/>
    <sheet name="AT_31_Budget_provision " sheetId="98" r:id="rId66"/>
    <sheet name="AT32_Drought Pry Util" sheetId="148" r:id="rId67"/>
    <sheet name="AT-32A Drought UPry Util" sheetId="149" r:id="rId68"/>
    <sheet name="Pry. " sheetId="150" r:id="rId69"/>
    <sheet name="U.Pry." sheetId="151" r:id="rId70"/>
    <sheet name="NAFED" sheetId="152" r:id="rId71"/>
    <sheet name="MME Plan" sheetId="154" r:id="rId72"/>
  </sheets>
  <externalReferences>
    <externalReference r:id="rId73"/>
    <externalReference r:id="rId74"/>
  </externalReferences>
  <definedNames>
    <definedName name="_xlnm.Print_Area" localSheetId="43">'AT_17_Coverage-RBSK '!$A$1:$L$22</definedName>
    <definedName name="_xlnm.Print_Area" localSheetId="45">AT_19_Impl_Agency!$A$1:$J$30</definedName>
    <definedName name="_xlnm.Print_Area" localSheetId="46">'AT_20_CentralCookingagency '!$A$1:$M$26</definedName>
    <definedName name="_xlnm.Print_Area" localSheetId="61">AT_28_RqmtKitchen!$A$1:$R$23</definedName>
    <definedName name="_xlnm.Print_Area" localSheetId="5">AT_2A_fundflow!$A$1:$V$33</definedName>
    <definedName name="_xlnm.Print_Area" localSheetId="65">'AT_31_Budget_provision '!$A$1:$AD$32</definedName>
    <definedName name="_xlnm.Print_Area" localSheetId="29">'AT-10 B'!$A$1:$J$24</definedName>
    <definedName name="_xlnm.Print_Area" localSheetId="30">'AT-10 C'!$A$1:$J$19</definedName>
    <definedName name="_xlnm.Print_Area" localSheetId="32">'AT-10 E'!$A$1:$G$21</definedName>
    <definedName name="_xlnm.Print_Area" localSheetId="27">AT10_MME!$A$1:$H$35</definedName>
    <definedName name="_xlnm.Print_Area" localSheetId="28">AT10A_!$A$1:$E$34</definedName>
    <definedName name="_xlnm.Print_Area" localSheetId="31">'AT-10D'!$A$1:$H$31</definedName>
    <definedName name="_xlnm.Print_Area" localSheetId="34">'AT11_KS Year wise'!$A$1:$K$32</definedName>
    <definedName name="_xlnm.Print_Area" localSheetId="35">'AT11A_KS-District wise'!$A$1:$K$28</definedName>
    <definedName name="_xlnm.Print_Area" localSheetId="36">'AT12_KD-New'!$A$1:$K$24</definedName>
    <definedName name="_xlnm.Print_Area" localSheetId="37">'AT12A_KD-Replacement'!$A$1:$K$24</definedName>
    <definedName name="_xlnm.Print_Area" localSheetId="39">'AT-14'!$A$1:$N$19</definedName>
    <definedName name="_xlnm.Print_Area" localSheetId="40">'AT-14 A'!$A$1:$H$19</definedName>
    <definedName name="_xlnm.Print_Area" localSheetId="41">'AT-15'!$A$1:$L$20</definedName>
    <definedName name="_xlnm.Print_Area" localSheetId="42">'AT-16'!$A$1:$K$20</definedName>
    <definedName name="_xlnm.Print_Area" localSheetId="44">'AT18_Details_Community '!$A$1:$F$22</definedName>
    <definedName name="_xlnm.Print_Area" localSheetId="3">'AT-1-Gen_Info '!$A$1:$T$61</definedName>
    <definedName name="_xlnm.Print_Area" localSheetId="51">'AT-24'!$A$1:$M$21</definedName>
    <definedName name="_xlnm.Print_Area" localSheetId="54">AT26_NoWD!$A$1:$L$30</definedName>
    <definedName name="_xlnm.Print_Area" localSheetId="55">AT26A_NoWD!$A$1:$K$31</definedName>
    <definedName name="_xlnm.Print_Area" localSheetId="56">AT27_Req_FG_CA_Pry!$A$1:$Q$28</definedName>
    <definedName name="_xlnm.Print_Area" localSheetId="57">'AT27A_Req_FG_CA_U Pry '!$A$1:$R$28</definedName>
    <definedName name="_xlnm.Print_Area" localSheetId="58">'AT27B_Req_FG_CA_N CLP'!$A$1:$N$28</definedName>
    <definedName name="_xlnm.Print_Area" localSheetId="59">'AT27C_Req_FG_Drought -Pry '!$A$1:$N$28</definedName>
    <definedName name="_xlnm.Print_Area" localSheetId="60">'AT27D_Req_FG_Drought -UPry '!$A$1:$N$28</definedName>
    <definedName name="_xlnm.Print_Area" localSheetId="62">'AT-28A_RqmtPlinthArea'!$A$1:$S$22</definedName>
    <definedName name="_xlnm.Print_Area" localSheetId="63">AT29_K_D!$A$1:$AF$21</definedName>
    <definedName name="_xlnm.Print_Area" localSheetId="4">'AT-2-S1 BUDGET'!$A$1:$V$36</definedName>
    <definedName name="_xlnm.Print_Area" localSheetId="64">'AT-30_Coook-cum-Helper'!$A$1:$L$22</definedName>
    <definedName name="_xlnm.Print_Area" localSheetId="66">'AT32_Drought Pry Util'!$A$1:$J$23</definedName>
    <definedName name="_xlnm.Print_Area" localSheetId="67">'AT-32A Drought UPry Util'!$A$1:$J$24</definedName>
    <definedName name="_xlnm.Print_Area" localSheetId="7">'AT3A_cvrg(Insti)_PY'!$A$1:$N$31</definedName>
    <definedName name="_xlnm.Print_Area" localSheetId="8">'AT3B_cvrg(Insti)_UPY '!$A$1:$N$31</definedName>
    <definedName name="_xlnm.Print_Area" localSheetId="9">'AT3C_cvrg(Insti)_UPY '!$A$1:$N$27</definedName>
    <definedName name="_xlnm.Print_Area" localSheetId="24">'AT-8_Hon_CCH_Pry'!$A$1:$V$33</definedName>
    <definedName name="_xlnm.Print_Area" localSheetId="25">'AT-8A_Hon_CCH_UPry'!$A$1:$V$25</definedName>
    <definedName name="_xlnm.Print_Area" localSheetId="26">AT9_TA!$A$1:$H$23</definedName>
    <definedName name="_xlnm.Print_Area" localSheetId="1">Contents!$A$1:$C$68</definedName>
    <definedName name="_xlnm.Print_Area" localSheetId="10">'enrolment vs availed_PY'!$A$1:$Q$28</definedName>
    <definedName name="_xlnm.Print_Area" localSheetId="11">'enrolment vs availed_UPY'!$A$1:$Q$26</definedName>
    <definedName name="_xlnm.Print_Area" localSheetId="38">'Mode of cooking'!$A$1:$H$20</definedName>
    <definedName name="_xlnm.Print_Area" localSheetId="2">Sheet1!$A$1:$J$24</definedName>
    <definedName name="_xlnm.Print_Area" localSheetId="53">'Sheet1 (2)'!$A$1:$J$24</definedName>
    <definedName name="_xlnm.Print_Area" localSheetId="13">T5_PLAN_vs_PRFM!$A$1:$J$23</definedName>
    <definedName name="_xlnm.Print_Area" localSheetId="14">'T5A_PLAN_vs_PRFM '!$A$1:$J$24</definedName>
    <definedName name="_xlnm.Print_Area" localSheetId="15">'T5B_PLAN_vs_PRFM  (2)'!$A$1:$J$28</definedName>
    <definedName name="_xlnm.Print_Area" localSheetId="16">'T5C_Drought_PLAN_vs_PRFM '!$A$1:$J$24</definedName>
    <definedName name="_xlnm.Print_Area" localSheetId="17">'T5D_Drought_PLAN_vs_PRFM  '!$A$1:$J$24</definedName>
    <definedName name="_xlnm.Print_Area" localSheetId="18">T6_FG_py_Utlsn!$A$1:$L$23</definedName>
    <definedName name="_xlnm.Print_Area" localSheetId="19">'T6A_FG_Upy_Utlsn '!$A$1:$L$24</definedName>
    <definedName name="_xlnm.Print_Area" localSheetId="20">T6B_Pay_FG_FCI_Pry!$A$1:$M$27</definedName>
    <definedName name="_xlnm.Print_Area" localSheetId="21">T6C_Coarse_Grain!$A$1:$L$28</definedName>
    <definedName name="_xlnm.Print_Area" localSheetId="22">T7_CC_PY_Utlsn!$A$1:$Q$28</definedName>
    <definedName name="_xlnm.Print_Area" localSheetId="23">'T7ACC_UPY_Utlsn '!$A$1:$Q$24</definedName>
  </definedNames>
  <calcPr calcId="124519"/>
</workbook>
</file>

<file path=xl/calcChain.xml><?xml version="1.0" encoding="utf-8"?>
<calcChain xmlns="http://schemas.openxmlformats.org/spreadsheetml/2006/main">
  <c r="D16" i="93"/>
  <c r="N22" i="7"/>
  <c r="N21"/>
  <c r="AB16"/>
  <c r="E21" i="88" l="1"/>
  <c r="F21"/>
  <c r="G21"/>
  <c r="H21"/>
  <c r="I21"/>
  <c r="J21"/>
  <c r="K21"/>
  <c r="L21"/>
  <c r="M21"/>
  <c r="N21"/>
  <c r="O21"/>
  <c r="P21"/>
  <c r="Q21"/>
  <c r="R21"/>
  <c r="S21"/>
  <c r="T21"/>
  <c r="U21"/>
  <c r="V21"/>
  <c r="E22"/>
  <c r="F22"/>
  <c r="G22"/>
  <c r="G23" s="1"/>
  <c r="H22"/>
  <c r="I22"/>
  <c r="J22"/>
  <c r="K22"/>
  <c r="K23" s="1"/>
  <c r="L22"/>
  <c r="M22"/>
  <c r="N22"/>
  <c r="O22"/>
  <c r="O23" s="1"/>
  <c r="P22"/>
  <c r="Q22"/>
  <c r="R22"/>
  <c r="R23" s="1"/>
  <c r="S22"/>
  <c r="S23" s="1"/>
  <c r="T22"/>
  <c r="U22"/>
  <c r="V22"/>
  <c r="E23"/>
  <c r="F23"/>
  <c r="H23"/>
  <c r="I23"/>
  <c r="J23"/>
  <c r="L23"/>
  <c r="M23"/>
  <c r="N23"/>
  <c r="P23"/>
  <c r="Q23"/>
  <c r="T23"/>
  <c r="U23"/>
  <c r="V23"/>
  <c r="D21"/>
  <c r="D23" s="1"/>
  <c r="D22"/>
  <c r="C23"/>
  <c r="C22"/>
  <c r="C21"/>
  <c r="AB14" i="7" l="1"/>
  <c r="AB15"/>
  <c r="AA14"/>
  <c r="AA15"/>
  <c r="Z15"/>
  <c r="Z14"/>
  <c r="AA16"/>
  <c r="Y16"/>
  <c r="X16"/>
  <c r="W16"/>
  <c r="Y14"/>
  <c r="Y15"/>
  <c r="X14"/>
  <c r="X15"/>
  <c r="W15"/>
  <c r="W14"/>
  <c r="T19"/>
  <c r="S14"/>
  <c r="S16" s="1"/>
  <c r="S20"/>
  <c r="S19"/>
  <c r="T14"/>
  <c r="U14"/>
  <c r="T15"/>
  <c r="T16" s="1"/>
  <c r="U15"/>
  <c r="U16" s="1"/>
  <c r="S15"/>
  <c r="R12" i="5"/>
  <c r="R14" s="1"/>
  <c r="R13"/>
  <c r="O12"/>
  <c r="O14" s="1"/>
  <c r="P12"/>
  <c r="Q12"/>
  <c r="O13"/>
  <c r="P13"/>
  <c r="P14" s="1"/>
  <c r="Q13"/>
  <c r="Q14"/>
  <c r="N13"/>
  <c r="N14" s="1"/>
  <c r="N12"/>
  <c r="Z16" i="7" l="1"/>
  <c r="O15" i="4" l="1"/>
  <c r="N15"/>
  <c r="R15"/>
  <c r="R16" s="1"/>
  <c r="S15"/>
  <c r="T15"/>
  <c r="T16" s="1"/>
  <c r="Q15"/>
  <c r="G50" i="56"/>
  <c r="D50"/>
  <c r="T13" i="74"/>
  <c r="N16" i="96" l="1"/>
  <c r="G41" i="98"/>
  <c r="I19" s="1"/>
  <c r="M41"/>
  <c r="L45"/>
  <c r="I17" s="1"/>
  <c r="Q45"/>
  <c r="T17"/>
  <c r="Q19"/>
  <c r="Y19" s="1"/>
  <c r="Y22"/>
  <c r="X22"/>
  <c r="W22"/>
  <c r="V22"/>
  <c r="R22"/>
  <c r="M22"/>
  <c r="L22"/>
  <c r="K22"/>
  <c r="J22"/>
  <c r="F22"/>
  <c r="Y21"/>
  <c r="X21"/>
  <c r="W21"/>
  <c r="V21"/>
  <c r="R21"/>
  <c r="M21"/>
  <c r="L21"/>
  <c r="K21"/>
  <c r="J21"/>
  <c r="F21"/>
  <c r="F24" s="1"/>
  <c r="V19"/>
  <c r="Z19" s="1"/>
  <c r="P19"/>
  <c r="X19" s="1"/>
  <c r="N19"/>
  <c r="E19"/>
  <c r="Z18"/>
  <c r="U18"/>
  <c r="S18"/>
  <c r="P18"/>
  <c r="N18"/>
  <c r="AD18" s="1"/>
  <c r="I18"/>
  <c r="G18"/>
  <c r="Z17"/>
  <c r="U17"/>
  <c r="S17"/>
  <c r="P17"/>
  <c r="N17"/>
  <c r="AD17" s="1"/>
  <c r="E17"/>
  <c r="Z16"/>
  <c r="U16"/>
  <c r="S16"/>
  <c r="P16"/>
  <c r="N16"/>
  <c r="AD16" s="1"/>
  <c r="I16"/>
  <c r="G16"/>
  <c r="V15"/>
  <c r="P15"/>
  <c r="J15"/>
  <c r="J24" s="1"/>
  <c r="V24" l="1"/>
  <c r="AD19"/>
  <c r="R24"/>
  <c r="D15"/>
  <c r="D16"/>
  <c r="C17"/>
  <c r="K17" s="1"/>
  <c r="D18"/>
  <c r="C19"/>
  <c r="AA21"/>
  <c r="Z21"/>
  <c r="AD21" s="1"/>
  <c r="AC22"/>
  <c r="H17"/>
  <c r="H19"/>
  <c r="AC21"/>
  <c r="AA22"/>
  <c r="Z22"/>
  <c r="C15"/>
  <c r="E15"/>
  <c r="M15" s="1"/>
  <c r="P24"/>
  <c r="C16"/>
  <c r="K16" s="1"/>
  <c r="E16"/>
  <c r="M16" s="1"/>
  <c r="H16"/>
  <c r="L16" s="1"/>
  <c r="S24"/>
  <c r="D17"/>
  <c r="L17" s="1"/>
  <c r="G17"/>
  <c r="G24" s="1"/>
  <c r="X17"/>
  <c r="C18"/>
  <c r="K18" s="1"/>
  <c r="E18"/>
  <c r="M18" s="1"/>
  <c r="H18"/>
  <c r="D19"/>
  <c r="L19" s="1"/>
  <c r="AB19" s="1"/>
  <c r="G19"/>
  <c r="I24"/>
  <c r="U24"/>
  <c r="M17"/>
  <c r="L18"/>
  <c r="M19"/>
  <c r="AC19" s="1"/>
  <c r="N21"/>
  <c r="AB21"/>
  <c r="N22"/>
  <c r="AD22" s="1"/>
  <c r="AB22"/>
  <c r="L15"/>
  <c r="N15"/>
  <c r="X15"/>
  <c r="Z15"/>
  <c r="K15"/>
  <c r="O15"/>
  <c r="Q15"/>
  <c r="O16"/>
  <c r="W16" s="1"/>
  <c r="AA16" s="1"/>
  <c r="Q16"/>
  <c r="Y16" s="1"/>
  <c r="AC16" s="1"/>
  <c r="T16"/>
  <c r="O17"/>
  <c r="W17" s="1"/>
  <c r="Q17"/>
  <c r="Y17" s="1"/>
  <c r="AC17" s="1"/>
  <c r="O18"/>
  <c r="W18" s="1"/>
  <c r="AA18" s="1"/>
  <c r="Q18"/>
  <c r="Y18" s="1"/>
  <c r="AC18" s="1"/>
  <c r="T18"/>
  <c r="X18" s="1"/>
  <c r="O19"/>
  <c r="W19" s="1"/>
  <c r="D24" l="1"/>
  <c r="K19"/>
  <c r="AA19" s="1"/>
  <c r="AB18"/>
  <c r="AA17"/>
  <c r="Z24"/>
  <c r="C24"/>
  <c r="AB17"/>
  <c r="H24"/>
  <c r="E24"/>
  <c r="T24"/>
  <c r="O24"/>
  <c r="W15"/>
  <c r="W24" s="1"/>
  <c r="K24"/>
  <c r="L24"/>
  <c r="AB15"/>
  <c r="Q24"/>
  <c r="Y15"/>
  <c r="Y24" s="1"/>
  <c r="M24"/>
  <c r="N24"/>
  <c r="AD15"/>
  <c r="AD24" s="1"/>
  <c r="X16"/>
  <c r="AB16" s="1"/>
  <c r="AA15" l="1"/>
  <c r="AA24" s="1"/>
  <c r="AC15"/>
  <c r="AC24" s="1"/>
  <c r="X24"/>
  <c r="AB24"/>
  <c r="F35" i="154" l="1"/>
  <c r="F36" s="1"/>
  <c r="E35"/>
  <c r="G34"/>
  <c r="G33"/>
  <c r="G32"/>
  <c r="G31"/>
  <c r="G30"/>
  <c r="G29"/>
  <c r="G28"/>
  <c r="G27"/>
  <c r="G26"/>
  <c r="G25"/>
  <c r="G24"/>
  <c r="G23"/>
  <c r="G22"/>
  <c r="G20"/>
  <c r="G19"/>
  <c r="G18"/>
  <c r="G35" s="1"/>
  <c r="F14"/>
  <c r="E14"/>
  <c r="G13"/>
  <c r="G12"/>
  <c r="G11"/>
  <c r="G10"/>
  <c r="G9"/>
  <c r="G8"/>
  <c r="G7"/>
  <c r="G6"/>
  <c r="G5"/>
  <c r="G4"/>
  <c r="G14" s="1"/>
  <c r="E36" l="1"/>
  <c r="G36"/>
  <c r="J12" i="111" l="1"/>
  <c r="H28" i="96"/>
  <c r="I28"/>
  <c r="G28"/>
  <c r="I20"/>
  <c r="U20" s="1"/>
  <c r="H20"/>
  <c r="T20" s="1"/>
  <c r="G20"/>
  <c r="S20" s="1"/>
  <c r="I19"/>
  <c r="U19" s="1"/>
  <c r="H19"/>
  <c r="T19" s="1"/>
  <c r="G19"/>
  <c r="S19" s="1"/>
  <c r="I18"/>
  <c r="U18" s="1"/>
  <c r="H18"/>
  <c r="T18" s="1"/>
  <c r="G18"/>
  <c r="S18" s="1"/>
  <c r="I17"/>
  <c r="U17" s="1"/>
  <c r="H17"/>
  <c r="T17" s="1"/>
  <c r="G17"/>
  <c r="S17" s="1"/>
  <c r="I16"/>
  <c r="H16"/>
  <c r="T16" s="1"/>
  <c r="T21" s="1"/>
  <c r="G16"/>
  <c r="G21" l="1"/>
  <c r="G29" s="1"/>
  <c r="S16"/>
  <c r="S21" s="1"/>
  <c r="I21"/>
  <c r="I29" s="1"/>
  <c r="U16"/>
  <c r="U21" s="1"/>
  <c r="H21"/>
  <c r="H29" s="1"/>
  <c r="M17" i="14"/>
  <c r="S12" i="151" l="1"/>
  <c r="O12"/>
  <c r="G12"/>
  <c r="S12" i="150"/>
  <c r="M12"/>
  <c r="I12"/>
  <c r="G12"/>
  <c r="I12" i="151" l="1"/>
  <c r="N12"/>
  <c r="M12" s="1"/>
  <c r="G21" i="102" l="1"/>
  <c r="G22"/>
  <c r="G20"/>
  <c r="G15"/>
  <c r="G28" i="14"/>
  <c r="H17" s="1"/>
  <c r="H28" s="1"/>
  <c r="G16"/>
  <c r="D28"/>
  <c r="E28"/>
  <c r="F28"/>
  <c r="C28"/>
  <c r="D16"/>
  <c r="E16"/>
  <c r="H12" s="1"/>
  <c r="H16" s="1"/>
  <c r="F16"/>
  <c r="C16"/>
  <c r="H13" i="13"/>
  <c r="H12"/>
  <c r="Q12" i="47"/>
  <c r="D16" i="62"/>
  <c r="E16"/>
  <c r="G16"/>
  <c r="H16"/>
  <c r="I16"/>
  <c r="K16"/>
  <c r="L16"/>
  <c r="M16"/>
  <c r="C16"/>
  <c r="O12"/>
  <c r="P12"/>
  <c r="Q12"/>
  <c r="P11"/>
  <c r="Q11"/>
  <c r="Q16" s="1"/>
  <c r="O11"/>
  <c r="N12"/>
  <c r="N11"/>
  <c r="J12"/>
  <c r="J11"/>
  <c r="F12"/>
  <c r="F11"/>
  <c r="E29" i="14" l="1"/>
  <c r="F16" i="62"/>
  <c r="N16"/>
  <c r="P16"/>
  <c r="D29" i="14"/>
  <c r="C29"/>
  <c r="J16" i="62"/>
  <c r="O16"/>
  <c r="F29" i="14"/>
  <c r="R12" i="62"/>
  <c r="H29" i="14"/>
  <c r="R11" i="62"/>
  <c r="R16" s="1"/>
  <c r="G29" i="14"/>
  <c r="I33" i="152"/>
  <c r="H33"/>
  <c r="G33"/>
  <c r="I32"/>
  <c r="H32"/>
  <c r="G32"/>
  <c r="I31"/>
  <c r="H31"/>
  <c r="G31"/>
  <c r="I30"/>
  <c r="H30"/>
  <c r="G30"/>
  <c r="I25"/>
  <c r="H25"/>
  <c r="J25" s="1"/>
  <c r="G25"/>
  <c r="I24"/>
  <c r="H24"/>
  <c r="G24"/>
  <c r="I23"/>
  <c r="H23"/>
  <c r="G23"/>
  <c r="I22"/>
  <c r="H22"/>
  <c r="G22"/>
  <c r="E17"/>
  <c r="D17"/>
  <c r="C17"/>
  <c r="B17"/>
  <c r="P18" i="151"/>
  <c r="L18"/>
  <c r="K18"/>
  <c r="H18"/>
  <c r="F18"/>
  <c r="E18"/>
  <c r="D18"/>
  <c r="C18"/>
  <c r="O11"/>
  <c r="O18" s="1"/>
  <c r="G11"/>
  <c r="G18" s="1"/>
  <c r="P17" i="150"/>
  <c r="L17"/>
  <c r="K17"/>
  <c r="H17"/>
  <c r="F17"/>
  <c r="E17"/>
  <c r="D17"/>
  <c r="C17"/>
  <c r="O11"/>
  <c r="O17" s="1"/>
  <c r="G11"/>
  <c r="G17" s="1"/>
  <c r="J23" i="152" l="1"/>
  <c r="J22"/>
  <c r="J24"/>
  <c r="C38"/>
  <c r="H38" s="1"/>
  <c r="D39"/>
  <c r="I39" s="1"/>
  <c r="C40"/>
  <c r="H40" s="1"/>
  <c r="D41"/>
  <c r="I41" s="1"/>
  <c r="D38"/>
  <c r="I38" s="1"/>
  <c r="C39"/>
  <c r="H39" s="1"/>
  <c r="D40"/>
  <c r="I40" s="1"/>
  <c r="C41"/>
  <c r="H41" s="1"/>
  <c r="J30"/>
  <c r="E38" s="1"/>
  <c r="J38" s="1"/>
  <c r="J31"/>
  <c r="E39" s="1"/>
  <c r="J39" s="1"/>
  <c r="J32"/>
  <c r="E40" s="1"/>
  <c r="J40" s="1"/>
  <c r="J33"/>
  <c r="E41" s="1"/>
  <c r="J41" s="1"/>
  <c r="J11" i="151"/>
  <c r="R18"/>
  <c r="J11" i="150"/>
  <c r="R17"/>
  <c r="I11" i="151" l="1"/>
  <c r="I18" s="1"/>
  <c r="J18"/>
  <c r="N11"/>
  <c r="Q18"/>
  <c r="S11"/>
  <c r="S18" s="1"/>
  <c r="I11" i="150"/>
  <c r="I17" s="1"/>
  <c r="J17"/>
  <c r="N11"/>
  <c r="Q17"/>
  <c r="S11"/>
  <c r="S17" s="1"/>
  <c r="M11" i="151" l="1"/>
  <c r="M18" s="1"/>
  <c r="N18"/>
  <c r="T18"/>
  <c r="M11" i="150"/>
  <c r="M17" s="1"/>
  <c r="N17"/>
  <c r="T17"/>
  <c r="M12" i="144" l="1"/>
  <c r="M11"/>
  <c r="M12" i="29"/>
  <c r="M11"/>
  <c r="G22" i="28" l="1"/>
  <c r="H22" s="1"/>
  <c r="J22" s="1"/>
  <c r="G21"/>
  <c r="H21" s="1"/>
  <c r="J21" s="1"/>
  <c r="G20"/>
  <c r="H20" s="1"/>
  <c r="J20" s="1"/>
  <c r="G19"/>
  <c r="H19" s="1"/>
  <c r="J19" s="1"/>
  <c r="G18"/>
  <c r="H18" s="1"/>
  <c r="J18" s="1"/>
  <c r="G17"/>
  <c r="H17" s="1"/>
  <c r="J17" s="1"/>
  <c r="G16"/>
  <c r="H16" s="1"/>
  <c r="J16" s="1"/>
  <c r="G15"/>
  <c r="H15" s="1"/>
  <c r="J15" s="1"/>
  <c r="G14"/>
  <c r="H14" s="1"/>
  <c r="J14" s="1"/>
  <c r="G13"/>
  <c r="H13" s="1"/>
  <c r="J13" s="1"/>
  <c r="G12"/>
  <c r="H12" s="1"/>
  <c r="J12" s="1"/>
  <c r="G11"/>
  <c r="H11" s="1"/>
  <c r="J11" s="1"/>
  <c r="J13" i="26"/>
  <c r="J12"/>
  <c r="I13"/>
  <c r="I12"/>
  <c r="D20" i="16"/>
  <c r="E20"/>
  <c r="F20"/>
  <c r="G20"/>
  <c r="H20"/>
  <c r="I20"/>
  <c r="J20"/>
  <c r="C20"/>
  <c r="I13" i="115"/>
  <c r="I14"/>
  <c r="I15"/>
  <c r="I16"/>
  <c r="I17"/>
  <c r="I18"/>
  <c r="I19"/>
  <c r="I20"/>
  <c r="I21"/>
  <c r="I22"/>
  <c r="I23"/>
  <c r="I12"/>
  <c r="K12" i="65" l="1"/>
  <c r="K11"/>
  <c r="J15"/>
  <c r="I15"/>
  <c r="H15"/>
  <c r="G15"/>
  <c r="F15"/>
  <c r="E15"/>
  <c r="D15"/>
  <c r="C15"/>
  <c r="D15" i="144"/>
  <c r="E15"/>
  <c r="F15"/>
  <c r="H15"/>
  <c r="K15"/>
  <c r="L15"/>
  <c r="M15"/>
  <c r="N15"/>
  <c r="O15"/>
  <c r="P15"/>
  <c r="Q15"/>
  <c r="R15"/>
  <c r="C15"/>
  <c r="D15" i="29"/>
  <c r="E15"/>
  <c r="F15"/>
  <c r="H15"/>
  <c r="K15"/>
  <c r="L15"/>
  <c r="M15"/>
  <c r="N15"/>
  <c r="O15"/>
  <c r="P15"/>
  <c r="Q15"/>
  <c r="C15"/>
  <c r="G12" i="144"/>
  <c r="I12" s="1"/>
  <c r="G11"/>
  <c r="G12" i="29"/>
  <c r="I12" s="1"/>
  <c r="G11"/>
  <c r="G15" s="1"/>
  <c r="I23" i="28"/>
  <c r="F23"/>
  <c r="E23"/>
  <c r="D23"/>
  <c r="C23"/>
  <c r="K23" i="27"/>
  <c r="I23"/>
  <c r="F23"/>
  <c r="E23"/>
  <c r="D23"/>
  <c r="G22"/>
  <c r="H22" s="1"/>
  <c r="J22" s="1"/>
  <c r="G21"/>
  <c r="H21" s="1"/>
  <c r="J21" s="1"/>
  <c r="G20"/>
  <c r="H20" s="1"/>
  <c r="J20" s="1"/>
  <c r="G19"/>
  <c r="H19" s="1"/>
  <c r="J19" s="1"/>
  <c r="G18"/>
  <c r="H18" s="1"/>
  <c r="J18" s="1"/>
  <c r="G17"/>
  <c r="H17" s="1"/>
  <c r="J17" s="1"/>
  <c r="G16"/>
  <c r="H16" s="1"/>
  <c r="J16" s="1"/>
  <c r="G15"/>
  <c r="H15" s="1"/>
  <c r="J15" s="1"/>
  <c r="G14"/>
  <c r="H14" s="1"/>
  <c r="J14" s="1"/>
  <c r="G13"/>
  <c r="H13" s="1"/>
  <c r="J13" s="1"/>
  <c r="G12"/>
  <c r="H12" s="1"/>
  <c r="J12" s="1"/>
  <c r="G11"/>
  <c r="H11" s="1"/>
  <c r="R14" i="114"/>
  <c r="Q14"/>
  <c r="R13"/>
  <c r="Q13"/>
  <c r="P14"/>
  <c r="P13"/>
  <c r="M14"/>
  <c r="M13"/>
  <c r="J14"/>
  <c r="J13"/>
  <c r="G14"/>
  <c r="G13"/>
  <c r="R15" i="88"/>
  <c r="R14"/>
  <c r="Q15"/>
  <c r="Q14"/>
  <c r="P15"/>
  <c r="P14"/>
  <c r="M15"/>
  <c r="M14"/>
  <c r="J15"/>
  <c r="J14"/>
  <c r="G15"/>
  <c r="G14"/>
  <c r="P14" i="75"/>
  <c r="P13"/>
  <c r="O14"/>
  <c r="O13"/>
  <c r="N14"/>
  <c r="N13"/>
  <c r="P15" i="7"/>
  <c r="O15"/>
  <c r="N15"/>
  <c r="N14"/>
  <c r="P14"/>
  <c r="O14"/>
  <c r="K14" i="75"/>
  <c r="H14"/>
  <c r="E14"/>
  <c r="K15" i="7"/>
  <c r="H13" i="75"/>
  <c r="K13"/>
  <c r="E13"/>
  <c r="K14" i="7"/>
  <c r="H15"/>
  <c r="H14"/>
  <c r="E15"/>
  <c r="E14"/>
  <c r="K14" i="86"/>
  <c r="K13"/>
  <c r="J14"/>
  <c r="J13"/>
  <c r="G13" i="74"/>
  <c r="G12"/>
  <c r="G13" i="5"/>
  <c r="G12"/>
  <c r="J13" i="111"/>
  <c r="F12"/>
  <c r="F13"/>
  <c r="D16" i="4"/>
  <c r="G16"/>
  <c r="H16"/>
  <c r="Q9" s="1"/>
  <c r="C16"/>
  <c r="J13"/>
  <c r="S14" i="114" l="1"/>
  <c r="G15" i="144"/>
  <c r="Q14" i="7"/>
  <c r="K15" i="65"/>
  <c r="S13" i="114"/>
  <c r="S14" i="88"/>
  <c r="S15"/>
  <c r="Q14" i="75"/>
  <c r="Q13"/>
  <c r="Q15" i="7"/>
  <c r="J11" i="144"/>
  <c r="H23" i="27"/>
  <c r="G23" i="28"/>
  <c r="G23" i="27"/>
  <c r="J11"/>
  <c r="J23" s="1"/>
  <c r="J15" i="29" l="1"/>
  <c r="I11"/>
  <c r="I15" s="1"/>
  <c r="J15" i="144"/>
  <c r="I11"/>
  <c r="I15" s="1"/>
  <c r="J23" i="28"/>
  <c r="H23"/>
  <c r="F13" i="4" l="1"/>
  <c r="P15" i="60"/>
  <c r="O15"/>
  <c r="N15"/>
  <c r="M15"/>
  <c r="K15"/>
  <c r="J15"/>
  <c r="I15"/>
  <c r="H15"/>
  <c r="F15"/>
  <c r="E15"/>
  <c r="D15"/>
  <c r="C15"/>
  <c r="D15" i="47"/>
  <c r="E15"/>
  <c r="F15"/>
  <c r="H15"/>
  <c r="I15"/>
  <c r="J15"/>
  <c r="K15"/>
  <c r="N15"/>
  <c r="O15"/>
  <c r="P15"/>
  <c r="C15"/>
  <c r="L12"/>
  <c r="G12"/>
  <c r="L12" i="60"/>
  <c r="G12"/>
  <c r="J17" i="96"/>
  <c r="D15" i="104"/>
  <c r="E15"/>
  <c r="F15"/>
  <c r="G15"/>
  <c r="H15"/>
  <c r="I15"/>
  <c r="J15"/>
  <c r="K15"/>
  <c r="L15"/>
  <c r="C15"/>
  <c r="D16" i="139"/>
  <c r="E16"/>
  <c r="F16"/>
  <c r="G16"/>
  <c r="H16"/>
  <c r="I16"/>
  <c r="J16"/>
  <c r="K16"/>
  <c r="L16"/>
  <c r="M16"/>
  <c r="C16"/>
  <c r="D16" i="101"/>
  <c r="E16"/>
  <c r="F16"/>
  <c r="G16"/>
  <c r="H16"/>
  <c r="I16"/>
  <c r="J16"/>
  <c r="K16"/>
  <c r="L16"/>
  <c r="M16"/>
  <c r="C16"/>
  <c r="D15" i="84"/>
  <c r="E15"/>
  <c r="F15"/>
  <c r="G15"/>
  <c r="H15"/>
  <c r="C15"/>
  <c r="D16" i="66"/>
  <c r="E16"/>
  <c r="F16"/>
  <c r="C16"/>
  <c r="E16" i="93"/>
  <c r="F16"/>
  <c r="G16"/>
  <c r="H16"/>
  <c r="I16"/>
  <c r="J16"/>
  <c r="K16"/>
  <c r="L16"/>
  <c r="C16"/>
  <c r="D13" i="133"/>
  <c r="E13"/>
  <c r="F13"/>
  <c r="G13"/>
  <c r="H13"/>
  <c r="I13"/>
  <c r="J13"/>
  <c r="C13"/>
  <c r="D13" i="132"/>
  <c r="E13"/>
  <c r="F13"/>
  <c r="G13"/>
  <c r="H13"/>
  <c r="I13"/>
  <c r="J13"/>
  <c r="K13"/>
  <c r="L13"/>
  <c r="C13"/>
  <c r="D13" i="124"/>
  <c r="E13"/>
  <c r="F13"/>
  <c r="G13"/>
  <c r="H13"/>
  <c r="I13"/>
  <c r="J13"/>
  <c r="K13"/>
  <c r="L13"/>
  <c r="M13"/>
  <c r="N13"/>
  <c r="C13"/>
  <c r="D14" i="103"/>
  <c r="E14"/>
  <c r="F14"/>
  <c r="G14"/>
  <c r="H14"/>
  <c r="C14"/>
  <c r="D16" i="117"/>
  <c r="E16"/>
  <c r="F16"/>
  <c r="G16"/>
  <c r="H16"/>
  <c r="I16"/>
  <c r="J16"/>
  <c r="C16"/>
  <c r="D16" i="26"/>
  <c r="E16"/>
  <c r="F16"/>
  <c r="G16"/>
  <c r="H16"/>
  <c r="I16"/>
  <c r="J16"/>
  <c r="C16"/>
  <c r="D24" i="115"/>
  <c r="E24"/>
  <c r="F24"/>
  <c r="G24"/>
  <c r="H24"/>
  <c r="I24"/>
  <c r="J24"/>
  <c r="C24"/>
  <c r="D13" i="142"/>
  <c r="E13"/>
  <c r="F13"/>
  <c r="G13"/>
  <c r="C13"/>
  <c r="D16" i="13"/>
  <c r="E16"/>
  <c r="G16"/>
  <c r="H16"/>
  <c r="C16"/>
  <c r="D17" i="114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C17"/>
  <c r="D18" i="8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C18"/>
  <c r="D17" i="75"/>
  <c r="E17"/>
  <c r="F17"/>
  <c r="G17"/>
  <c r="H17"/>
  <c r="I17"/>
  <c r="J17"/>
  <c r="K17"/>
  <c r="L17"/>
  <c r="M17"/>
  <c r="N17"/>
  <c r="O17"/>
  <c r="P17"/>
  <c r="Q17"/>
  <c r="C17"/>
  <c r="D18" i="7"/>
  <c r="E18"/>
  <c r="F18"/>
  <c r="G18"/>
  <c r="H18"/>
  <c r="I18"/>
  <c r="J18"/>
  <c r="K18"/>
  <c r="L18"/>
  <c r="M18"/>
  <c r="N18"/>
  <c r="O18"/>
  <c r="P18"/>
  <c r="Q18"/>
  <c r="C18"/>
  <c r="D17" i="86"/>
  <c r="E17"/>
  <c r="F17"/>
  <c r="G17"/>
  <c r="H17"/>
  <c r="I17"/>
  <c r="J17"/>
  <c r="K17"/>
  <c r="L17"/>
  <c r="M17"/>
  <c r="C17"/>
  <c r="D16" i="74"/>
  <c r="E16"/>
  <c r="F16"/>
  <c r="G16"/>
  <c r="H16"/>
  <c r="I16"/>
  <c r="J16"/>
  <c r="K16"/>
  <c r="L16"/>
  <c r="M16"/>
  <c r="C16"/>
  <c r="D16" i="5"/>
  <c r="E16"/>
  <c r="F16"/>
  <c r="G16"/>
  <c r="H16"/>
  <c r="I16"/>
  <c r="J16"/>
  <c r="K16"/>
  <c r="L16"/>
  <c r="C16"/>
  <c r="D17" i="111"/>
  <c r="F17"/>
  <c r="G17"/>
  <c r="H17"/>
  <c r="S9" i="4" s="1"/>
  <c r="J17" i="111"/>
  <c r="C17"/>
  <c r="J12" i="4"/>
  <c r="J16" s="1"/>
  <c r="F12"/>
  <c r="F16" s="1"/>
  <c r="D12" i="141"/>
  <c r="E12"/>
  <c r="F12"/>
  <c r="G12"/>
  <c r="C12"/>
  <c r="M15" i="47"/>
  <c r="Q11"/>
  <c r="Q15" s="1"/>
  <c r="L11"/>
  <c r="L15" s="1"/>
  <c r="G11"/>
  <c r="G15" s="1"/>
  <c r="Q12" i="60"/>
  <c r="Q11"/>
  <c r="L11"/>
  <c r="L15" s="1"/>
  <c r="G11"/>
  <c r="M15" i="59"/>
  <c r="D15"/>
  <c r="E15"/>
  <c r="F15"/>
  <c r="G15"/>
  <c r="H15"/>
  <c r="I15"/>
  <c r="J15"/>
  <c r="K15"/>
  <c r="L15"/>
  <c r="C15"/>
  <c r="D16" i="58"/>
  <c r="E16"/>
  <c r="F16"/>
  <c r="G16"/>
  <c r="H16"/>
  <c r="I16"/>
  <c r="J16"/>
  <c r="K16"/>
  <c r="L16"/>
  <c r="M16"/>
  <c r="C16"/>
  <c r="D17" i="1"/>
  <c r="E17"/>
  <c r="F17"/>
  <c r="H17"/>
  <c r="I17"/>
  <c r="J17"/>
  <c r="K17"/>
  <c r="L17"/>
  <c r="C17"/>
  <c r="G13"/>
  <c r="M13" s="1"/>
  <c r="G12"/>
  <c r="M12" s="1"/>
  <c r="M17" s="1"/>
  <c r="D14" i="100"/>
  <c r="E14"/>
  <c r="F14"/>
  <c r="G14"/>
  <c r="C14"/>
  <c r="G15" i="60" l="1"/>
  <c r="Q15"/>
  <c r="G17" i="1"/>
  <c r="S24" i="96"/>
  <c r="T24"/>
  <c r="U24"/>
  <c r="T23"/>
  <c r="U23"/>
  <c r="S23"/>
  <c r="E28"/>
  <c r="D28"/>
  <c r="T28" s="1"/>
  <c r="C28"/>
  <c r="M28"/>
  <c r="M29" s="1"/>
  <c r="L28"/>
  <c r="L29" s="1"/>
  <c r="K28"/>
  <c r="P28"/>
  <c r="Q28"/>
  <c r="O28"/>
  <c r="R24"/>
  <c r="R23"/>
  <c r="N24"/>
  <c r="N23"/>
  <c r="J24"/>
  <c r="J23"/>
  <c r="F24"/>
  <c r="V24" s="1"/>
  <c r="F23"/>
  <c r="N21"/>
  <c r="K21"/>
  <c r="N28" l="1"/>
  <c r="R28"/>
  <c r="N29"/>
  <c r="K29"/>
  <c r="V23"/>
  <c r="J28"/>
  <c r="F28"/>
  <c r="U28"/>
  <c r="S28"/>
  <c r="D13" i="56"/>
  <c r="F13"/>
  <c r="H13"/>
  <c r="J13"/>
  <c r="B13"/>
  <c r="L12"/>
  <c r="L11"/>
  <c r="V28" i="96" l="1"/>
  <c r="L13" i="56"/>
  <c r="P16" i="96"/>
  <c r="Q16"/>
  <c r="O16"/>
  <c r="J20"/>
  <c r="J19"/>
  <c r="J18"/>
  <c r="J16"/>
  <c r="R16" s="1"/>
  <c r="D21"/>
  <c r="E21"/>
  <c r="F17"/>
  <c r="V17" s="1"/>
  <c r="F18"/>
  <c r="F19"/>
  <c r="F20"/>
  <c r="F16"/>
  <c r="C21"/>
  <c r="G51" i="56"/>
  <c r="D51"/>
  <c r="S35"/>
  <c r="Q35"/>
  <c r="K35"/>
  <c r="I35"/>
  <c r="O35"/>
  <c r="G35"/>
  <c r="E17"/>
  <c r="R17" i="96" l="1"/>
  <c r="R21"/>
  <c r="V20"/>
  <c r="V19"/>
  <c r="V18"/>
  <c r="V16"/>
  <c r="J21"/>
  <c r="R29" s="1"/>
  <c r="C29"/>
  <c r="D29"/>
  <c r="P29"/>
  <c r="F21"/>
  <c r="F29" s="1"/>
  <c r="E29"/>
  <c r="U29" s="1"/>
  <c r="O29"/>
  <c r="Q29"/>
  <c r="V21" l="1"/>
  <c r="J29"/>
  <c r="V29" s="1"/>
  <c r="T29"/>
  <c r="S29"/>
</calcChain>
</file>

<file path=xl/sharedStrings.xml><?xml version="1.0" encoding="utf-8"?>
<sst xmlns="http://schemas.openxmlformats.org/spreadsheetml/2006/main" count="2784" uniqueCount="1057">
  <si>
    <t>[Mid-Day Meal Scheme]</t>
  </si>
  <si>
    <t>State:</t>
  </si>
  <si>
    <t>S.No.</t>
  </si>
  <si>
    <t>Name of District</t>
  </si>
  <si>
    <t>No. of  Institutions</t>
  </si>
  <si>
    <t xml:space="preserve">(Govt+LB)Schools </t>
  </si>
  <si>
    <t>GA Schools</t>
  </si>
  <si>
    <t>-</t>
  </si>
  <si>
    <t>Govt: Government Schools</t>
  </si>
  <si>
    <t>LB: Local Body Schools</t>
  </si>
  <si>
    <t>GA: Govt Aided Schools</t>
  </si>
  <si>
    <t xml:space="preserve"> </t>
  </si>
  <si>
    <t>Date:_________</t>
  </si>
  <si>
    <t>(Signature)</t>
  </si>
  <si>
    <t xml:space="preserve">Secretary of the Nodal Department </t>
  </si>
  <si>
    <t>(Only in MS-Excel Format)</t>
  </si>
  <si>
    <t xml:space="preserve">No. of children </t>
  </si>
  <si>
    <t>Total no. of meals served</t>
  </si>
  <si>
    <t>Total</t>
  </si>
  <si>
    <t>[Qnty in MTs]</t>
  </si>
  <si>
    <t>Rice</t>
  </si>
  <si>
    <t>Date:</t>
  </si>
  <si>
    <t xml:space="preserve">          Seal:</t>
  </si>
  <si>
    <t>[Rs. in lakh]</t>
  </si>
  <si>
    <t>Sl. No.</t>
  </si>
  <si>
    <t>Primary</t>
  </si>
  <si>
    <t>Upper Primary</t>
  </si>
  <si>
    <t>[Rs. in Lakh]</t>
  </si>
  <si>
    <t>Activities                                                               (Please list item-wise details as far as possible)</t>
  </si>
  <si>
    <t>I</t>
  </si>
  <si>
    <t xml:space="preserve">School Level Expenses </t>
  </si>
  <si>
    <t>i)Form &amp; Stationery</t>
  </si>
  <si>
    <t>Sub Total</t>
  </si>
  <si>
    <t>II</t>
  </si>
  <si>
    <t>ii) Transport &amp; Conveyance</t>
  </si>
  <si>
    <t>iv) Furniture, hardware and consumables etc.</t>
  </si>
  <si>
    <t>Grand Total</t>
  </si>
  <si>
    <t>District</t>
  </si>
  <si>
    <t xml:space="preserve">Completed (C) </t>
  </si>
  <si>
    <t xml:space="preserve">In progress (IP)                    </t>
  </si>
  <si>
    <t xml:space="preserve">Physical </t>
  </si>
  <si>
    <t>--</t>
  </si>
  <si>
    <t>*: District-wise allocation made by State/UT out of Central Assistance provided for the purpose.</t>
  </si>
  <si>
    <t>Wheat</t>
  </si>
  <si>
    <t>SC</t>
  </si>
  <si>
    <t>ST</t>
  </si>
  <si>
    <t>OBC</t>
  </si>
  <si>
    <t>Minority</t>
  </si>
  <si>
    <t>Others</t>
  </si>
  <si>
    <t>Male</t>
  </si>
  <si>
    <t>Female</t>
  </si>
  <si>
    <t>Food item</t>
  </si>
  <si>
    <t>Calories</t>
  </si>
  <si>
    <t>Pulses</t>
  </si>
  <si>
    <t>Oil &amp; fat</t>
  </si>
  <si>
    <t>Salt &amp; Condiments</t>
  </si>
  <si>
    <t>Fuel</t>
  </si>
  <si>
    <t>Table-AT-1</t>
  </si>
  <si>
    <t>[MID-DAY MEAL SCHEME]</t>
  </si>
  <si>
    <t>Year</t>
  </si>
  <si>
    <t>Table:AT-2</t>
  </si>
  <si>
    <t>Table: AT-4</t>
  </si>
  <si>
    <t>Table: AT-4A</t>
  </si>
  <si>
    <t>Table: AT-5</t>
  </si>
  <si>
    <t>Table: AT-6</t>
  </si>
  <si>
    <t>Table: AT-7</t>
  </si>
  <si>
    <t>Table: AT-8</t>
  </si>
  <si>
    <t>Table: AT-9</t>
  </si>
  <si>
    <t>Table: AT-10</t>
  </si>
  <si>
    <t>Table: AT-11</t>
  </si>
  <si>
    <t>Table: AT-12</t>
  </si>
  <si>
    <t xml:space="preserve">Lifted from FCI </t>
  </si>
  <si>
    <t xml:space="preserve">Aggregate quantity Consumed at School level </t>
  </si>
  <si>
    <t>Table: AT-6A</t>
  </si>
  <si>
    <t xml:space="preserve">Expenditure           </t>
  </si>
  <si>
    <t>S. No.</t>
  </si>
  <si>
    <t>Month</t>
  </si>
  <si>
    <t>Total No. of Days in the month</t>
  </si>
  <si>
    <t>Anticipated No. of Working Days (3-8)</t>
  </si>
  <si>
    <t>Remarks</t>
  </si>
  <si>
    <t>Vacation Days</t>
  </si>
  <si>
    <t>Holidays outside Vacation period</t>
  </si>
  <si>
    <t>Total Holidays          (4+7)</t>
  </si>
  <si>
    <t xml:space="preserve">Sundays </t>
  </si>
  <si>
    <t>Other School Holidays</t>
  </si>
  <si>
    <t>Seal:</t>
  </si>
  <si>
    <t>Anticipated No. of working days</t>
  </si>
  <si>
    <t>Requirement of Foodgrains (in MTs)</t>
  </si>
  <si>
    <t>Table: AT-17</t>
  </si>
  <si>
    <t>Table: AT-3A</t>
  </si>
  <si>
    <t>Table: AT-3B</t>
  </si>
  <si>
    <t xml:space="preserve">Total </t>
  </si>
  <si>
    <t>Table: AT-7A</t>
  </si>
  <si>
    <t xml:space="preserve">Total Cooking cost expenditure                   </t>
  </si>
  <si>
    <t>Govt.</t>
  </si>
  <si>
    <t>Protein content     (in gms)</t>
  </si>
  <si>
    <t>Quantity                 (in gms)</t>
  </si>
  <si>
    <t>No. of Cooks cum helper</t>
  </si>
  <si>
    <t>Govt. aided</t>
  </si>
  <si>
    <t>Local body</t>
  </si>
  <si>
    <t>Table: AT-18</t>
  </si>
  <si>
    <t>Madarsas/ Maqtab</t>
  </si>
  <si>
    <t>State</t>
  </si>
  <si>
    <t>No. of Institutions  serving MDM</t>
  </si>
  <si>
    <t>PERFORMANCE</t>
  </si>
  <si>
    <r>
      <t>Financial (</t>
    </r>
    <r>
      <rPr>
        <b/>
        <i/>
        <sz val="10"/>
        <rFont val="Arial"/>
        <family val="2"/>
      </rPr>
      <t>Rs. in lakh)</t>
    </r>
  </si>
  <si>
    <t>Yet to start</t>
  </si>
  <si>
    <t>This information is based on the Academic Calendar prepared by the Education Department</t>
  </si>
  <si>
    <t xml:space="preserve">Balance requirement of kitchen  cum stores </t>
  </si>
  <si>
    <t>Balance requirement of kitchen  Devices</t>
  </si>
  <si>
    <t>Total No. of Institutions</t>
  </si>
  <si>
    <t>SI.No</t>
  </si>
  <si>
    <t>Component</t>
  </si>
  <si>
    <t>No. of Meals served</t>
  </si>
  <si>
    <t xml:space="preserve">No. of working days on which MDM served </t>
  </si>
  <si>
    <t>Centre</t>
  </si>
  <si>
    <t>Total (col.8+11-14)</t>
  </si>
  <si>
    <t>Central assistance received</t>
  </si>
  <si>
    <t>*Rice</t>
  </si>
  <si>
    <t>*Wheat</t>
  </si>
  <si>
    <t xml:space="preserve">*Norms are only for guidance. Actual number will be determined on the basis of ground reality. </t>
  </si>
  <si>
    <t>Total            (col 3+4+5+6)</t>
  </si>
  <si>
    <t>Total       (col.8+9+10+11)</t>
  </si>
  <si>
    <t>Total       (col.13+14+15+16)</t>
  </si>
  <si>
    <t>SHG</t>
  </si>
  <si>
    <t>NGO</t>
  </si>
  <si>
    <t>PRI - Panchayati Raj Institution</t>
  </si>
  <si>
    <t>SHG - Self Help Group</t>
  </si>
  <si>
    <t>VEC Village Education Committee</t>
  </si>
  <si>
    <t>WEC - Ward Education Committee</t>
  </si>
  <si>
    <t>Cost of Foodgrain</t>
  </si>
  <si>
    <t>Cooking Cost</t>
  </si>
  <si>
    <t>Transportation Assistance</t>
  </si>
  <si>
    <t>MME</t>
  </si>
  <si>
    <t>Honorarium to Cook-cum-Helper</t>
  </si>
  <si>
    <t>Kitchen-cum-Store</t>
  </si>
  <si>
    <t>Kitchen Devices</t>
  </si>
  <si>
    <t>Quantity (in gms)</t>
  </si>
  <si>
    <t>Diff. Between (7) -(12)</t>
  </si>
  <si>
    <t>Reasons for difference in col. 13</t>
  </si>
  <si>
    <t>Physical           [col. 3-col.5-col.7]</t>
  </si>
  <si>
    <t xml:space="preserve">Unit Cost </t>
  </si>
  <si>
    <t>(Rs. In lakhs)</t>
  </si>
  <si>
    <t>No. of Institutions assigned to</t>
  </si>
  <si>
    <t>Grand total</t>
  </si>
  <si>
    <t>Govt. (Col.3-7-11)</t>
  </si>
  <si>
    <t>Govt. aided (col.4-8-12)</t>
  </si>
  <si>
    <t>Local body (col.5-9-13)</t>
  </si>
  <si>
    <t>Total (col.6-10-14)</t>
  </si>
  <si>
    <t>*Remarks</t>
  </si>
  <si>
    <t>Instalment / Component</t>
  </si>
  <si>
    <t>Amount (Rs. In lakhs)</t>
  </si>
  <si>
    <t>Date of receiving of funds by the State / UT</t>
  </si>
  <si>
    <t>Block*</t>
  </si>
  <si>
    <t>Amount</t>
  </si>
  <si>
    <t>Date</t>
  </si>
  <si>
    <t>Balance of 1st Instalment</t>
  </si>
  <si>
    <t>2nd Instalment</t>
  </si>
  <si>
    <t>Budget Provision</t>
  </si>
  <si>
    <t xml:space="preserve">Expenditure </t>
  </si>
  <si>
    <t xml:space="preserve"> Holidays</t>
  </si>
  <si>
    <t>Holidays</t>
  </si>
  <si>
    <t>No. of Schools not having Kitchen Shed</t>
  </si>
  <si>
    <t>Fund required</t>
  </si>
  <si>
    <t>Kitchen-cum-Store proposed this year</t>
  </si>
  <si>
    <t>Total fund required : (Col. 6+10+14+18)</t>
  </si>
  <si>
    <t>Gram Panchayat / School*</t>
  </si>
  <si>
    <t>District*</t>
  </si>
  <si>
    <t xml:space="preserve">*If the State releases the fund directly to District / block / Gram Panchayat / school level, then fill up the relevant column. </t>
  </si>
  <si>
    <t>Youth Club of NYK</t>
  </si>
  <si>
    <t>NYK: Nehru Yuva Kendra</t>
  </si>
  <si>
    <t>1. Cooks- cum- helpers engaged under Mid Day Meal Scheme</t>
  </si>
  <si>
    <t xml:space="preserve">2. Cost of meal per child per school day as per State Nutrition / Expenditure Norm including both, Central and State share. </t>
  </si>
  <si>
    <t>Cost   (in Rs.)</t>
  </si>
  <si>
    <t xml:space="preserve">Vegetables </t>
  </si>
  <si>
    <t>Any other item</t>
  </si>
  <si>
    <t>Central</t>
  </si>
  <si>
    <t>Proposed</t>
  </si>
  <si>
    <t>For Central Share</t>
  </si>
  <si>
    <t>For State Share</t>
  </si>
  <si>
    <t>Central Share</t>
  </si>
  <si>
    <t>Status of Releasing of Funds by the State / UT</t>
  </si>
  <si>
    <t>Date on which Block / Gram Panchyat / School / Cooking Agency received funds</t>
  </si>
  <si>
    <t>Directorate / Authority</t>
  </si>
  <si>
    <t xml:space="preserve">*Total </t>
  </si>
  <si>
    <t xml:space="preserve">Cost of foodgrains </t>
  </si>
  <si>
    <t xml:space="preserve">3.  Per Unit Cooking Cost </t>
  </si>
  <si>
    <t xml:space="preserve">Kitchen-cum-store </t>
  </si>
  <si>
    <t xml:space="preserve">No. of Institutions </t>
  </si>
  <si>
    <t xml:space="preserve">Payment to FCI </t>
  </si>
  <si>
    <t>Qty (in MTs)</t>
  </si>
  <si>
    <t>Unspent Balance  {Col. (4+ 5)- 9}</t>
  </si>
  <si>
    <t>(Rs. in lakh)</t>
  </si>
  <si>
    <t>ii) Training of cook cum helpers</t>
  </si>
  <si>
    <t>iii) Replacement/repair/maintenance of cooking device, utensils, etc.</t>
  </si>
  <si>
    <t>v) Capacity builidng of officials</t>
  </si>
  <si>
    <t>i) Hiring charges of manpower at various levels</t>
  </si>
  <si>
    <t>iii) Office expenditure</t>
  </si>
  <si>
    <t>vi) Publicity, Preparation of relevant manuals</t>
  </si>
  <si>
    <t xml:space="preserve">vii) External Monitoring &amp; Evaluation </t>
  </si>
  <si>
    <t>kitchen devices procured through convergance</t>
  </si>
  <si>
    <t>Trust</t>
  </si>
  <si>
    <t>PRI / GP/ Urban Local Body</t>
  </si>
  <si>
    <t>GP - Gram Panchayat</t>
  </si>
  <si>
    <t>No. of children covered</t>
  </si>
  <si>
    <t>Kitchen-cum-store</t>
  </si>
  <si>
    <t>No. of meals to be served  (Col. 4 x Col. 5)</t>
  </si>
  <si>
    <t>Average No. of children availed MDM [Col. 8/Col. 9]</t>
  </si>
  <si>
    <t>Name of Distict</t>
  </si>
  <si>
    <t>State Share</t>
  </si>
  <si>
    <t>Table: AT-8A</t>
  </si>
  <si>
    <t>Total       (col. 8+9+  10+11)</t>
  </si>
  <si>
    <t>Total            (col 3+4 +5+6)</t>
  </si>
  <si>
    <t>Table: AT-6B</t>
  </si>
  <si>
    <t>kitchen cum store constructed through convergance</t>
  </si>
  <si>
    <t xml:space="preserve">Adhoc Grant (25%) </t>
  </si>
  <si>
    <t xml:space="preserve">(A) Recurring Assistance </t>
  </si>
  <si>
    <t xml:space="preserve">(B) Non-Recurring Assistance </t>
  </si>
  <si>
    <t>(Govt+LB)</t>
  </si>
  <si>
    <t>GA</t>
  </si>
  <si>
    <t>State Share(9+12-15)</t>
  </si>
  <si>
    <t>Total(10+13-16)</t>
  </si>
  <si>
    <t xml:space="preserve">No. of schools </t>
  </si>
  <si>
    <t>Name of  District</t>
  </si>
  <si>
    <t>S.no</t>
  </si>
  <si>
    <t>Madarsa/Maqtab</t>
  </si>
  <si>
    <t xml:space="preserve">Bills raised by FCI </t>
  </si>
  <si>
    <t xml:space="preserve">Central Assistance Released by GOI </t>
  </si>
  <si>
    <t>(Rs. in Lakh)</t>
  </si>
  <si>
    <t>Management, Supervision, Training,  Internal Monitoring and External Monitoring</t>
  </si>
  <si>
    <t xml:space="preserve">Central Assistance Received from GoI </t>
  </si>
  <si>
    <t xml:space="preserve">Released by State Govt. if any </t>
  </si>
  <si>
    <t xml:space="preserve">Remarks </t>
  </si>
  <si>
    <t>Total (col. 3+4+5+6)</t>
  </si>
  <si>
    <t>Deworming tablets distributed</t>
  </si>
  <si>
    <t>Table AT - 8 :UTILIZATION OF CENTRAL ASSISTANCE TOWARDS HONORARIUM TO COOK-CUM-HELPERS (Primary classes I-V)</t>
  </si>
  <si>
    <t>Distribution of spectacles</t>
  </si>
  <si>
    <t xml:space="preserve">If the cooking cost has been revised several times during the year, then all such costs should be indicated in separate rows and dates of their application in remarks column. </t>
  </si>
  <si>
    <t>Central             (col6+9-12)</t>
  </si>
  <si>
    <t>Central Share(8+11-14)</t>
  </si>
  <si>
    <t>Replacement of kitchen devices</t>
  </si>
  <si>
    <t>Madrasa / Maktabs</t>
  </si>
  <si>
    <t xml:space="preserve">Govt. </t>
  </si>
  <si>
    <t xml:space="preserve">Govt. aided </t>
  </si>
  <si>
    <t xml:space="preserve">Local body </t>
  </si>
  <si>
    <t>Recurring Assistance</t>
  </si>
  <si>
    <t>Non-Recurring Assistance</t>
  </si>
  <si>
    <t>Payment of Pending Bills of previous year</t>
  </si>
  <si>
    <t xml:space="preserve">Amount  </t>
  </si>
  <si>
    <t>Constructed with convergence</t>
  </si>
  <si>
    <t>Procured with convergence</t>
  </si>
  <si>
    <t>Academic Calendar (No. of Days)</t>
  </si>
  <si>
    <t>Total No. of schools excluding newly opened school</t>
  </si>
  <si>
    <t>No. of Schools not having Kitchen-cum-store</t>
  </si>
  <si>
    <t>No. of children enrolled</t>
  </si>
  <si>
    <t>Recurring Asssitance</t>
  </si>
  <si>
    <t>Non Recurring Assistance</t>
  </si>
  <si>
    <t>Mode of Payment (cash / cheque / e-transfer)</t>
  </si>
  <si>
    <t xml:space="preserve">  Unutilized Budget</t>
  </si>
  <si>
    <t>Gen.</t>
  </si>
  <si>
    <t>SC.</t>
  </si>
  <si>
    <t>ST.</t>
  </si>
  <si>
    <t>Rs. In lakh</t>
  </si>
  <si>
    <t>Gen</t>
  </si>
  <si>
    <t>2013-14</t>
  </si>
  <si>
    <t>Table: AT-3C</t>
  </si>
  <si>
    <t>Table: AT- 3</t>
  </si>
  <si>
    <t>Primary (I-V)</t>
  </si>
  <si>
    <t>Upper Primary (VI-VIII)</t>
  </si>
  <si>
    <t>Primary with Upper Primary (I-VIII)</t>
  </si>
  <si>
    <t>Total no.  of institutions
in the State</t>
  </si>
  <si>
    <t>Total no.  of institutions
Serving MDM in the State</t>
  </si>
  <si>
    <t>Reasons for difference, if any</t>
  </si>
  <si>
    <t>1</t>
  </si>
  <si>
    <t>2</t>
  </si>
  <si>
    <t>3</t>
  </si>
  <si>
    <t>4</t>
  </si>
  <si>
    <t>5</t>
  </si>
  <si>
    <t>6</t>
  </si>
  <si>
    <t>7</t>
  </si>
  <si>
    <t>8</t>
  </si>
  <si>
    <t>Note: The institutions already counted under primary(col. 3) and upper primary(col. 4) should not be counted again in primary with upper primary(col.5)</t>
  </si>
  <si>
    <t xml:space="preserve">Total Institutions </t>
  </si>
  <si>
    <t>No. of Inst. For which Annual data entry completed</t>
  </si>
  <si>
    <t>No. of Inst. For which Monthly data entry completed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</si>
  <si>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</si>
  <si>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</si>
  <si>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</si>
  <si>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</si>
  <si>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</si>
  <si>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</si>
  <si>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</si>
  <si>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</si>
  <si>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</si>
  <si>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                                                                                                                                                                             </t>
  </si>
  <si>
    <t xml:space="preserve">Sl. </t>
  </si>
  <si>
    <t>Designation</t>
  </si>
  <si>
    <t>Working under MDMS</t>
  </si>
  <si>
    <t>State level</t>
  </si>
  <si>
    <t>District Level</t>
  </si>
  <si>
    <t>Block Level</t>
  </si>
  <si>
    <t>9</t>
  </si>
  <si>
    <t>10</t>
  </si>
  <si>
    <t>11</t>
  </si>
  <si>
    <t>Regular Employee</t>
  </si>
  <si>
    <t xml:space="preserve">District </t>
  </si>
  <si>
    <t xml:space="preserve">Action Taken by State Govt. </t>
  </si>
  <si>
    <t>Gender</t>
  </si>
  <si>
    <t>Caste</t>
  </si>
  <si>
    <t>community</t>
  </si>
  <si>
    <t>Serving by disadvantaged section</t>
  </si>
  <si>
    <t>Sitting Arrangement</t>
  </si>
  <si>
    <t xml:space="preserve">Total no. of cent. kitchen </t>
  </si>
  <si>
    <t>Physical details</t>
  </si>
  <si>
    <t>Financial details (Rs. in Lakh)</t>
  </si>
  <si>
    <t>No. of Institutions covered</t>
  </si>
  <si>
    <t>No. of CCH engaged at schools covered by centralised kitchen</t>
  </si>
  <si>
    <t xml:space="preserve">Honorarium paid to cooks working at centralized kitchen </t>
  </si>
  <si>
    <t>Honorarium paid to CCH at schools  covered by centralised kitchen</t>
  </si>
  <si>
    <t>Total honorarium paid  (col 9 + 10)</t>
  </si>
  <si>
    <t xml:space="preserve">Total no. of NGOs covering &gt; 20000 children </t>
  </si>
  <si>
    <t>Name of NGOs</t>
  </si>
  <si>
    <t>Total no. of institutions covered</t>
  </si>
  <si>
    <t>Total no. of children covered</t>
  </si>
  <si>
    <t>Maximum distance covered from Centralised Kitchen</t>
  </si>
  <si>
    <t>Foodgrain (in MT)</t>
  </si>
  <si>
    <t>Cooking cost (Rs in Lakh)</t>
  </si>
  <si>
    <t>Honorarium to CCH (Rs in Lakh)</t>
  </si>
  <si>
    <t>Transportation Assistance (Rs in Lakh)</t>
  </si>
  <si>
    <t>Released</t>
  </si>
  <si>
    <t>Utilization</t>
  </si>
  <si>
    <t>12</t>
  </si>
  <si>
    <t>13</t>
  </si>
  <si>
    <t>14</t>
  </si>
  <si>
    <t>15</t>
  </si>
  <si>
    <t>State(Yes/No) Give details</t>
  </si>
  <si>
    <t>District (Yes/No) Give details</t>
  </si>
  <si>
    <t>Block (Yes/No) Give details</t>
  </si>
  <si>
    <t>Dedicated Nodal Department for MDM</t>
  </si>
  <si>
    <t>Dedicated Nodal official for MDM</t>
  </si>
  <si>
    <t>Mode of receiving complaints</t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</si>
  <si>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Toll free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</si>
  <si>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Dedicated landline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</si>
  <si>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Call centre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</si>
  <si>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Emails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</si>
  <si>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Press news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</si>
  <si>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Radio/T.V.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</si>
  <si>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SMS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</si>
  <si>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Postal system</t>
    </r>
  </si>
  <si>
    <t>Number of Complaints received and status of complaint</t>
  </si>
  <si>
    <t>Number of Complaints</t>
  </si>
  <si>
    <t>Year/Month  of receiving complaints</t>
  </si>
  <si>
    <t>Status of complaints</t>
  </si>
  <si>
    <t>Action taken</t>
  </si>
  <si>
    <t xml:space="preserve">Food Grain related issues </t>
  </si>
  <si>
    <t>Delay in Funds transfer</t>
  </si>
  <si>
    <t xml:space="preserve">Misappropriation of Funds </t>
  </si>
  <si>
    <t>Non payment of Honorarium to cook-cum-helpers</t>
  </si>
  <si>
    <t>Complaints against Centralized Kitchens/NGO/SHG</t>
  </si>
  <si>
    <t>Caste Discrimination</t>
  </si>
  <si>
    <t>Quality and Quantity of MDM</t>
  </si>
  <si>
    <t>Kitchen –cum-store</t>
  </si>
  <si>
    <t>Kitchen devices</t>
  </si>
  <si>
    <t xml:space="preserve">Mode of cooking /Fuel related </t>
  </si>
  <si>
    <t>Hygiene</t>
  </si>
  <si>
    <t>Harassment from Officials</t>
  </si>
  <si>
    <t xml:space="preserve">Non Distribution of medicines to children </t>
  </si>
  <si>
    <t>Corruption</t>
  </si>
  <si>
    <t xml:space="preserve">Inspection related </t>
  </si>
  <si>
    <t>Any untoward incident</t>
  </si>
  <si>
    <t>2014-15</t>
  </si>
  <si>
    <t>Free of cost</t>
  </si>
  <si>
    <t>Special Training Centers</t>
  </si>
  <si>
    <t>Total            (col 3+ 4+5+6)</t>
  </si>
  <si>
    <t>Total       (col. 8+9+ 10+11)</t>
  </si>
  <si>
    <t>Total       (col. 8+9+10+11)</t>
  </si>
  <si>
    <t>Table: AT-5 A</t>
  </si>
  <si>
    <t>Table: AT-5 C</t>
  </si>
  <si>
    <t>Table: AT-5 B</t>
  </si>
  <si>
    <r>
      <t xml:space="preserve">No. of working days </t>
    </r>
    <r>
      <rPr>
        <b/>
        <sz val="8"/>
        <color indexed="10"/>
        <rFont val="Arial"/>
        <family val="2"/>
      </rPr>
      <t xml:space="preserve">  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</si>
  <si>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r>
      <t>No. of working days</t>
    </r>
    <r>
      <rPr>
        <b/>
        <sz val="8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</si>
  <si>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t>**: includes unspent balance at State, District, Block and school level (including NGOs/Private Agencies).</t>
  </si>
  <si>
    <t>* Including Drought also, if applicable</t>
  </si>
  <si>
    <t xml:space="preserve">Closing Balance**                  (col.4+5-6)                         </t>
  </si>
  <si>
    <t xml:space="preserve">Closing Balance** (col.9+10-11)                         </t>
  </si>
  <si>
    <t xml:space="preserve">No. of Cook-cum-helpers approved by  PAB-MDM </t>
  </si>
  <si>
    <t xml:space="preserve">Cooking Cost Recieved                        </t>
  </si>
  <si>
    <t xml:space="preserve"> Recieved                        </t>
  </si>
  <si>
    <t>No. of CCH recieving honorarium through Bank Account</t>
  </si>
  <si>
    <t>2006-07</t>
  </si>
  <si>
    <t>2007-08</t>
  </si>
  <si>
    <t>2008-09</t>
  </si>
  <si>
    <t>2009-10</t>
  </si>
  <si>
    <t>2010-11</t>
  </si>
  <si>
    <t>2011-12</t>
  </si>
  <si>
    <t>2012-13</t>
  </si>
  <si>
    <t>Table: AT-11A</t>
  </si>
  <si>
    <t xml:space="preserve">Total no of Cook-cum-helper </t>
  </si>
  <si>
    <t>Name of NGO</t>
  </si>
  <si>
    <t>No. of Kitchens</t>
  </si>
  <si>
    <t>No. of institution covered</t>
  </si>
  <si>
    <t>SMC/VEC / WEC</t>
  </si>
  <si>
    <t>Name of Trust</t>
  </si>
  <si>
    <t>No. of SHG</t>
  </si>
  <si>
    <t>Total no. of Institutions</t>
  </si>
  <si>
    <t>Status</t>
  </si>
  <si>
    <t>No . of schools to be covered</t>
  </si>
  <si>
    <t>No. of IEC Activities</t>
  </si>
  <si>
    <t>Level</t>
  </si>
  <si>
    <t>District/ Block</t>
  </si>
  <si>
    <t>School</t>
  </si>
  <si>
    <t>Tools</t>
  </si>
  <si>
    <t>Audio Video</t>
  </si>
  <si>
    <t>Print</t>
  </si>
  <si>
    <t>Traditional (Nukkad Natak, Folk Songs, Rallies, Others)</t>
  </si>
  <si>
    <t>No. of schools having hand washing facilities</t>
  </si>
  <si>
    <t>Tap</t>
  </si>
  <si>
    <t>Hand pump</t>
  </si>
  <si>
    <t>Pond/ well/ Stream</t>
  </si>
  <si>
    <t>Teacher</t>
  </si>
  <si>
    <t>Community</t>
  </si>
  <si>
    <t>CCH</t>
  </si>
  <si>
    <t>2. a.</t>
  </si>
  <si>
    <t>Name of food items</t>
  </si>
  <si>
    <t>Pending bills of previous year</t>
  </si>
  <si>
    <t xml:space="preserve">Name of Organization/ Institute for conducting social audit </t>
  </si>
  <si>
    <t>Completed (Yes/ No)</t>
  </si>
  <si>
    <t xml:space="preserve">In Progress (Training/ conduct at school/ public hearing)  </t>
  </si>
  <si>
    <t>Not yet started</t>
  </si>
  <si>
    <t>Action Taken by State Govt. on findings</t>
  </si>
  <si>
    <t>Total Exp.     (in Rs)</t>
  </si>
  <si>
    <t xml:space="preserve">State functionaries </t>
  </si>
  <si>
    <t xml:space="preserve">Source of information </t>
  </si>
  <si>
    <t xml:space="preserve">Media </t>
  </si>
  <si>
    <t>Social Audit Report</t>
  </si>
  <si>
    <t>Number of complaints on discrimination on</t>
  </si>
  <si>
    <t xml:space="preserve">Parent/Children/Community </t>
  </si>
  <si>
    <t>Nature of Complaints</t>
  </si>
  <si>
    <t>No. of CCH having bank account</t>
  </si>
  <si>
    <t>Quantity</t>
  </si>
  <si>
    <t>Cost (in Rs.)</t>
  </si>
  <si>
    <t>Frequency</t>
  </si>
  <si>
    <t>1. A - Honorarium to Cook cum helpers (per month):</t>
  </si>
  <si>
    <t xml:space="preserve">Special Training Centers : Special Training Centre under SSA, Education Gaurantee Scheme center, Alternative and Innovative Education and NCLP schools </t>
  </si>
  <si>
    <t xml:space="preserve">     of Labour Department. </t>
  </si>
  <si>
    <t xml:space="preserve">              of Labour Department. </t>
  </si>
  <si>
    <t>Table: AT-5 D</t>
  </si>
  <si>
    <t>Reasons for Less payment Col. (7-9)</t>
  </si>
  <si>
    <t>Table: AT-6C</t>
  </si>
  <si>
    <t>Table AT - 8A : UTILIZATION OF CENTRAL ASSISTANCE TOWARDS HONORARIUM TO COOK-CUM-HELPERS (Upper Primary classes VI-VIII)</t>
  </si>
  <si>
    <t>Rate  of Transportation Assistance (Per MT)</t>
  </si>
  <si>
    <t xml:space="preserve">Table: AT-11 : Sanction and Utilisation of Central assistance towards construction of Kitchen-cum-store (Primary &amp; Upper Primary,Classes I-VIII) </t>
  </si>
  <si>
    <t xml:space="preserve">Table: AT-11A : Sanction and Utilisation of Central assistance towards construction of Kitchen-cum-store (Primary &amp; Upper Primary,Classes I-VIII) </t>
  </si>
  <si>
    <t xml:space="preserve">Table: AT-12  : Sanction and Utilisation of Central assistance towards procurement of Kitchen Devices (Primary &amp; Upper Primary,Classes I-VIII) </t>
  </si>
  <si>
    <t>*Coarse Grains</t>
  </si>
  <si>
    <t>PAB Approval for CCH</t>
  </si>
  <si>
    <t>*No. of additional cooks required over and above PAB Approval</t>
  </si>
  <si>
    <t>No. of Primary Institutions</t>
  </si>
  <si>
    <t>No. of SMCs formed</t>
  </si>
  <si>
    <t>No. of Schools monitored by SMCs</t>
  </si>
  <si>
    <t>No. of Upper Primary Institutions</t>
  </si>
  <si>
    <t>Table: AT-18 : Formation of School Management Committee (SMC) at School Level for Monitoring the Scheme</t>
  </si>
  <si>
    <t>Table: AT-19 : Responsibility of Implementation</t>
  </si>
  <si>
    <t>Table: AT-19</t>
  </si>
  <si>
    <t>Weekly Iron &amp; Folic Acid Supplementation (WIFS)</t>
  </si>
  <si>
    <t>No. of CCH engaged at Cent. Kitchen</t>
  </si>
  <si>
    <t>* Total number of cook-cum-helpers can not exceed the norms for engagement of cook-cum-helpers.</t>
  </si>
  <si>
    <t>Multi tap</t>
  </si>
  <si>
    <t>Type of hand washing facilities (number of schools)</t>
  </si>
  <si>
    <t>Plinth Area 1 (20sq Mtr)</t>
  </si>
  <si>
    <t>Plinth Area 2 (24 sq Mtr)</t>
  </si>
  <si>
    <t>Plinth Area 3 (28 sq Mtr)</t>
  </si>
  <si>
    <t>Plinth Area 4 (32 sq Mtr)</t>
  </si>
  <si>
    <t>Total outlay (in Rs)</t>
  </si>
  <si>
    <t>Total Col. 19+Col.20+Col.21</t>
  </si>
  <si>
    <t>(Rs. In  Lakh)</t>
  </si>
  <si>
    <t>Total sanctioned</t>
  </si>
  <si>
    <t>Additional Food Items (per child)</t>
  </si>
  <si>
    <t>Contractual/Part time worker</t>
  </si>
  <si>
    <t>Full meal in lieu of MDM</t>
  </si>
  <si>
    <t>Children benefitted</t>
  </si>
  <si>
    <t>Meals served</t>
  </si>
  <si>
    <t>Name of the items</t>
  </si>
  <si>
    <t>In kind</t>
  </si>
  <si>
    <t>In any other form</t>
  </si>
  <si>
    <t>Additional Food Item</t>
  </si>
  <si>
    <t>Value
(In Rs)</t>
  </si>
  <si>
    <t xml:space="preserve">No. of schools received contribution </t>
  </si>
  <si>
    <t>2016-17</t>
  </si>
  <si>
    <t xml:space="preserve">No. of CCHs engaged  </t>
  </si>
  <si>
    <t xml:space="preserve">No. of CCHs engaged </t>
  </si>
  <si>
    <t xml:space="preserve">Procured (C) </t>
  </si>
  <si>
    <t>Table: AT-12 A</t>
  </si>
  <si>
    <t>Anticipated No. of working days for NCLP schools</t>
  </si>
  <si>
    <t xml:space="preserve">Cooking Cost </t>
  </si>
  <si>
    <t>Mid Day Meal Scheme</t>
  </si>
  <si>
    <t xml:space="preserve">Number of institutions </t>
  </si>
  <si>
    <t xml:space="preserve">Meals not served </t>
  </si>
  <si>
    <t>No. of working days</t>
  </si>
  <si>
    <t xml:space="preserve">Number of children </t>
  </si>
  <si>
    <t>Whether allowance is paid to children</t>
  </si>
  <si>
    <t xml:space="preserve">Foodgrains (Wheat/Rice/Coarse grain) </t>
  </si>
  <si>
    <t xml:space="preserve">Table: AT-12 A : Sanction and Utilisation of Central assistance towards replacement of Kitchen Devices  </t>
  </si>
  <si>
    <t xml:space="preserve">Proposed number of children  </t>
  </si>
  <si>
    <t>Note : State may indicate their plinth area and size of the kitchen-cum-stores if they have any other plinth area than mentioned in the table.</t>
  </si>
  <si>
    <t xml:space="preserve">No. of schools covered </t>
  </si>
  <si>
    <t xml:space="preserve">No. of children covered </t>
  </si>
  <si>
    <t>Health Check -ups carried out</t>
  </si>
  <si>
    <t>Mode of cooking (No. of Schools)</t>
  </si>
  <si>
    <t xml:space="preserve">LPG </t>
  </si>
  <si>
    <t>Solar cooker</t>
  </si>
  <si>
    <t>Fire wood</t>
  </si>
  <si>
    <t>Tasting of food (number of schools)</t>
  </si>
  <si>
    <t>Parents</t>
  </si>
  <si>
    <t xml:space="preserve">Name of the Accredited / Recognised lab engaged for testing </t>
  </si>
  <si>
    <t xml:space="preserve">Collected </t>
  </si>
  <si>
    <t>Tested</t>
  </si>
  <si>
    <t>Meeting norms</t>
  </si>
  <si>
    <t>Below norms</t>
  </si>
  <si>
    <t xml:space="preserve">Number of samples </t>
  </si>
  <si>
    <t>Result (No. of samples)</t>
  </si>
  <si>
    <t xml:space="preserve">Number of </t>
  </si>
  <si>
    <t>Schools inspected by Govt. officials</t>
  </si>
  <si>
    <t>Meetings of District level committee headed by the senior most Member of Parliament of Loksabha</t>
  </si>
  <si>
    <t>Meetings of District Steering cum Monitoring committee headed by District Megistrate</t>
  </si>
  <si>
    <t>Table: AT-10 A</t>
  </si>
  <si>
    <t>2017-18</t>
  </si>
  <si>
    <t>2015-16</t>
  </si>
  <si>
    <t>Constructed through convergence</t>
  </si>
  <si>
    <t>Procured through convergence</t>
  </si>
  <si>
    <t>Table AT- 13: Details of mode of cooking</t>
  </si>
  <si>
    <t>Table AT-13</t>
  </si>
  <si>
    <t>Table AT -14 : Quality, Safety and Hygiene</t>
  </si>
  <si>
    <t>Table: AT- 14</t>
  </si>
  <si>
    <t>Table AT -14 A : Testing of Food Samples by accredited labs</t>
  </si>
  <si>
    <t>Table: AT- 14 A</t>
  </si>
  <si>
    <t>Table AT -15 : Contribution by community in form of  Tithi Bhojan or any other similar practice</t>
  </si>
  <si>
    <t>Table: AT- 15</t>
  </si>
  <si>
    <t>Table AT -16 : Interuptions in serving of MDM and MDM allowance paid to children</t>
  </si>
  <si>
    <t>Table: AT- 16</t>
  </si>
  <si>
    <t>Table AT 21 :Details of engagement and apportionment of honorarium to cook cum helpers (CCH) between schools and centralized kitchen.</t>
  </si>
  <si>
    <t>Table - AT - 21</t>
  </si>
  <si>
    <t>Table AT -22 :Information on NGOs covering more than 20000 children, if any</t>
  </si>
  <si>
    <t>Table: AT- 22</t>
  </si>
  <si>
    <t>Table-AT- 23</t>
  </si>
  <si>
    <t>Table AT - 24 : Details of discrimination of any kind in MDMS</t>
  </si>
  <si>
    <t>Table - AT - 24</t>
  </si>
  <si>
    <t>Table AT- 25: Details of Grievance Redressal cell</t>
  </si>
  <si>
    <t>Table: AT- 25</t>
  </si>
  <si>
    <t>Table: AT-26</t>
  </si>
  <si>
    <t>Table: AT-26 A</t>
  </si>
  <si>
    <t>Table: AT-27</t>
  </si>
  <si>
    <t>Table: AT-27 A</t>
  </si>
  <si>
    <t>Table: AT-27 B</t>
  </si>
  <si>
    <t>Table: AT-28</t>
  </si>
  <si>
    <t xml:space="preserve">Table: AT-28 A </t>
  </si>
  <si>
    <t>Table: AT-29</t>
  </si>
  <si>
    <t>Table: AT-30</t>
  </si>
  <si>
    <t>Table: AT-2A</t>
  </si>
  <si>
    <t>No. of schools having parents roaster</t>
  </si>
  <si>
    <t>No. of schools having tasting register</t>
  </si>
  <si>
    <t xml:space="preserve">Table: AT-20 : Information on Cooking Agencies </t>
  </si>
  <si>
    <t xml:space="preserve">Table: AT-20 </t>
  </si>
  <si>
    <t>No. of Inst. For which daily data transferred to central server</t>
  </si>
  <si>
    <t>Table-AT- 23 A</t>
  </si>
  <si>
    <t>11 = 5+6+9+10</t>
  </si>
  <si>
    <t>Table AT -10 C :Details of IEC Activities</t>
  </si>
  <si>
    <t>Table - AT - 10 C</t>
  </si>
  <si>
    <t>Table: AT 10 D - Manpower dedicated for MDMS</t>
  </si>
  <si>
    <t>Table-AT- 10D</t>
  </si>
  <si>
    <t>Table: AT-31</t>
  </si>
  <si>
    <t>Table: AT-31 : Budget Provision for the Year 2017-18</t>
  </si>
  <si>
    <t>Contents</t>
  </si>
  <si>
    <t>Table No.</t>
  </si>
  <si>
    <t>Particulars</t>
  </si>
  <si>
    <t>AT- 1</t>
  </si>
  <si>
    <t>AT - 2</t>
  </si>
  <si>
    <t>AT - 2 A</t>
  </si>
  <si>
    <t>AT - 3</t>
  </si>
  <si>
    <t>AT- 3 A</t>
  </si>
  <si>
    <t>AT- 3 B</t>
  </si>
  <si>
    <t>AT-3 C</t>
  </si>
  <si>
    <t>AT - 4</t>
  </si>
  <si>
    <t>AT - 4 A</t>
  </si>
  <si>
    <t>Enrolment vis-a-vis availed for MDM  (Upper Primary, Classes VI - VIII)</t>
  </si>
  <si>
    <t>AT - 5</t>
  </si>
  <si>
    <t>AT - 5 A</t>
  </si>
  <si>
    <t>AT - 5 B</t>
  </si>
  <si>
    <t>AT - 5 C</t>
  </si>
  <si>
    <t>AT - 5 D</t>
  </si>
  <si>
    <t>AT - 6</t>
  </si>
  <si>
    <t>AT - 6 A</t>
  </si>
  <si>
    <t>AT - 6 B</t>
  </si>
  <si>
    <t>AT - 6 C</t>
  </si>
  <si>
    <t>AT - 7</t>
  </si>
  <si>
    <t>AT - 7 A</t>
  </si>
  <si>
    <t>AT - 8</t>
  </si>
  <si>
    <t>UTILIZATION OF CENTRAL ASSISTANCE TOWARDS HONORARIUM TO COOK-CUM-HELPERS (Primary classes I-V)</t>
  </si>
  <si>
    <t>AT - 8 A</t>
  </si>
  <si>
    <t>UTILIZATION OF CENTRAL ASSISTANCE TOWARDS HONORARIUM TO COOK-CUM-HELPERS (Upper Primary classes VI-VIII)</t>
  </si>
  <si>
    <t>AT - 9</t>
  </si>
  <si>
    <t>AT - 10</t>
  </si>
  <si>
    <t>AT - 10 A</t>
  </si>
  <si>
    <t>AT - 10 B</t>
  </si>
  <si>
    <t xml:space="preserve">Details of Social Audit </t>
  </si>
  <si>
    <t>AT - 10 C</t>
  </si>
  <si>
    <t>Details of IEC Activities</t>
  </si>
  <si>
    <t>AT - 10 D</t>
  </si>
  <si>
    <t>Manpower dedicated for MDMS</t>
  </si>
  <si>
    <t>AT - 11</t>
  </si>
  <si>
    <t xml:space="preserve">Sanction and Utilisation of Central assistance towards construction of Kitchen-cum-store (Primary &amp; Upper Primary,Classes I-VIII) </t>
  </si>
  <si>
    <t>AT - 11 A</t>
  </si>
  <si>
    <t>AT - 12</t>
  </si>
  <si>
    <t xml:space="preserve">Sanction and Utilisation of Central assistance towards procurement of Kitchen Devices (Primary &amp; Upper Primary,Classes I-VIII) </t>
  </si>
  <si>
    <t>AT - 12 A</t>
  </si>
  <si>
    <t>Sanction and Utilisation of Central assistance towards replacement of Kitchen Devices</t>
  </si>
  <si>
    <t>AT - 13</t>
  </si>
  <si>
    <t>Details of mode of cooking</t>
  </si>
  <si>
    <t>AT - 14</t>
  </si>
  <si>
    <t>Quality, Safety and Hygiene</t>
  </si>
  <si>
    <t>AT - 14 A</t>
  </si>
  <si>
    <t>Testing of Food Samples</t>
  </si>
  <si>
    <t>AT - 15</t>
  </si>
  <si>
    <t>Contribution by community in form of  Tithi Bhojan or any other similar practice</t>
  </si>
  <si>
    <t>AT - 16</t>
  </si>
  <si>
    <t>Interuptions in serving of MDM and MDM allowance paid to children</t>
  </si>
  <si>
    <t>AT - 17</t>
  </si>
  <si>
    <t>AT - 18</t>
  </si>
  <si>
    <t>Formation of School Management Committee (SMC) at School Level for Monitoring the Scheme</t>
  </si>
  <si>
    <t>AT - 19</t>
  </si>
  <si>
    <t>Responsibility of Implementation</t>
  </si>
  <si>
    <t>AT - 20</t>
  </si>
  <si>
    <t xml:space="preserve">Information on Cooking Agencies </t>
  </si>
  <si>
    <t>AT - 21</t>
  </si>
  <si>
    <t>Details of engagement and apportionment of honorarium to cook cum helpers (CCH) between schools and centralized kitchen.</t>
  </si>
  <si>
    <t>AT - 22</t>
  </si>
  <si>
    <t>Information on NGOs covering more than 20000 children, if any</t>
  </si>
  <si>
    <t>AT - 23</t>
  </si>
  <si>
    <t>AT - 23 A</t>
  </si>
  <si>
    <t>AT - 24</t>
  </si>
  <si>
    <t>Details of discrimination of any kind in MDMS</t>
  </si>
  <si>
    <t>AT - 25</t>
  </si>
  <si>
    <t>Details of Grievance Redressal cell</t>
  </si>
  <si>
    <t>AT - 26</t>
  </si>
  <si>
    <t>Number of School Working Days (Primary,Classes I-V) for 2017-18</t>
  </si>
  <si>
    <t>AT - 26 A</t>
  </si>
  <si>
    <t>AT - 27</t>
  </si>
  <si>
    <t>AT - 27 A</t>
  </si>
  <si>
    <t>AT - 27 B</t>
  </si>
  <si>
    <t>AT - 27 C</t>
  </si>
  <si>
    <t>AT - 27 D</t>
  </si>
  <si>
    <t>AT - 28</t>
  </si>
  <si>
    <t>AT - 28 A</t>
  </si>
  <si>
    <t>AT - 29</t>
  </si>
  <si>
    <t>AT - 30</t>
  </si>
  <si>
    <t>AT - 31</t>
  </si>
  <si>
    <t>Annual Work Plan and Budget 2018-19</t>
  </si>
  <si>
    <t>Table: AT-1: GENERAL INFORMATION for 2017-18</t>
  </si>
  <si>
    <t>Table: AT-2 :  Details of  Provisions  in the State Budget 2017-18</t>
  </si>
  <si>
    <t>Budget Released till 31.12.2017</t>
  </si>
  <si>
    <t>Table: AT-2A : Releasing of Funds from State to Directorate / Authority / District / Block / School level for 2017-18</t>
  </si>
  <si>
    <t>Table AT-3: No. of Institutions in the State vis a vis Institutions serving MDM during 2017-18</t>
  </si>
  <si>
    <t>During 01.04.17 to 31.12.2017</t>
  </si>
  <si>
    <t>Table: AT-3A: No. of Institutions covered  (Primary, Classes I-V)  during 2017-18</t>
  </si>
  <si>
    <t>Table: AT-3B: No. of Institutions covered (Upper Primary with Primary, Classes I-VIII) during 2017-18</t>
  </si>
  <si>
    <t>Table: AT-3C: No. of Institutions covered (Upper Primary without Primary, Classes VI-VIII) during 2017-18</t>
  </si>
  <si>
    <t>Table: AT-4: Enrolment vis-à-vis availed for MDM  (Primary,Classes I- V) during 2017-18</t>
  </si>
  <si>
    <t>Enrolment (As on 30.09.2017)</t>
  </si>
  <si>
    <t>During 01.04.17 to 31.12.17</t>
  </si>
  <si>
    <t>Table: AT-4A: Enrolment vis-a-vis availed for MDM  (Upper Primary, Classes VI - VIII) 2017-18</t>
  </si>
  <si>
    <t>TotalEnrolment (As on 30.09.2017)</t>
  </si>
  <si>
    <t>Table: AT-5:  PAB-MDM Approval vs. PERFORMANCE (Primary, Classes I - V) during 2017-18</t>
  </si>
  <si>
    <t>MDM-PAB Approval for 2017-18</t>
  </si>
  <si>
    <r>
      <t xml:space="preserve">No. of working days </t>
    </r>
    <r>
      <rPr>
        <b/>
        <sz val="8"/>
        <rFont val="Arial"/>
        <family val="2"/>
      </rPr>
      <t xml:space="preserve">(During 01.04.17 to 31.12.17)     </t>
    </r>
    <r>
      <rPr>
        <b/>
        <sz val="10"/>
        <rFont val="Arial"/>
        <family val="2"/>
      </rPr>
      <t xml:space="preserve">             </t>
    </r>
  </si>
  <si>
    <t xml:space="preserve">No. of working days (During 01.04.17 to 31.12.17)                  </t>
  </si>
  <si>
    <t>MDM-PAB Approval for2017-18</t>
  </si>
  <si>
    <t>Table: AT-5 C:  PAB-MDM Approval vs. PERFORMANCE (Primary, Classes I - V) during 2017-18 - Drought</t>
  </si>
  <si>
    <t>Table: AT-5 D:  PAB-MDM Approval vs. PERFORMANCE (Upper Primary, Classes VI to VIII) during 2017-18 - Drought</t>
  </si>
  <si>
    <t>Gross Allocation for the  FY 2017-18</t>
  </si>
  <si>
    <t>Opening Balance as on 01.4.17</t>
  </si>
  <si>
    <t>Opening Balance as on 01.04.17</t>
  </si>
  <si>
    <t>Table: AT-6B: PAYMENT OF COST OF FOOD GRAINS TO FCI (Primary and Upper Primary Classes I-VIII) during2017-18</t>
  </si>
  <si>
    <t>Allocation for cost of foodgrains for 2017-18</t>
  </si>
  <si>
    <t>Table: AT-6C: Utilisation of foodgrains (Coarse Grain) during 2017-18</t>
  </si>
  <si>
    <t xml:space="preserve">Allocation for 2017-18                                </t>
  </si>
  <si>
    <t xml:space="preserve">Opening Balance as on 01.04.2017                                     </t>
  </si>
  <si>
    <t>Allocation for 2017-18</t>
  </si>
  <si>
    <t>Opening Balance as on 01.04.2017</t>
  </si>
  <si>
    <t xml:space="preserve">Total Unspent Balance as on 31.12.2017                                            </t>
  </si>
  <si>
    <t>Allocation for FY 2017-18</t>
  </si>
  <si>
    <t>Unspent Balance as on 31.12.2017</t>
  </si>
  <si>
    <t>Table: AT-9 : Utilisation of Central Assitance towards Transportation Assistance (Primary &amp; Upper Primary,Classes I-VIII) during 2017-18</t>
  </si>
  <si>
    <t>Opening balance as on 01.04.17</t>
  </si>
  <si>
    <t>Table: AT-10 :  Utilisation of Central Assistance towards MME  (Primary &amp; Upper Primary,Classes I-VIII) during 2017-18</t>
  </si>
  <si>
    <t>Allocation for  2017-18</t>
  </si>
  <si>
    <t>Table: AT-10 A : Details of Meetings at district level during 2017-18</t>
  </si>
  <si>
    <t xml:space="preserve">Table AT - 10 B : Details of Social Audit during 2017-18 </t>
  </si>
  <si>
    <t>Annual Work Plan and Budget  2018-19</t>
  </si>
  <si>
    <t>*Total sanctioned during 2006-07  to 2017-18</t>
  </si>
  <si>
    <t>*Total sanction during 2006-07 to 2017-18</t>
  </si>
  <si>
    <t>Annual Work Plan and Budget2018-19</t>
  </si>
  <si>
    <t>Table: AT-17 : Coverage under Rashtriya Bal Swasthya Karykram (School Health Programme) - 2017-18</t>
  </si>
  <si>
    <t>Table AT - 23 Annual and Monthly data entry status in MDM-MIS during 2017-18</t>
  </si>
  <si>
    <t>Annual Work Plan &amp; Budget 2018-19</t>
  </si>
  <si>
    <t xml:space="preserve">Mid Day Meal Scheme </t>
  </si>
  <si>
    <t>Table AT - 23 A- Implementation of Automated Monitoring System  during 2017-18</t>
  </si>
  <si>
    <t>Kitchen devices sanctioned during 2006-07 to 2017-18 under MDM</t>
  </si>
  <si>
    <t>Table: AT-5 A:  PAB-MDM Approval vs. PERFORMANCE (Upper Primary, Classes VI to VIII) during 2017-18</t>
  </si>
  <si>
    <t>Table: AT-5 B:  PAB-MDM Approval vs. PERFORMANCE - STC (NCLP Schools) during 2017-18</t>
  </si>
  <si>
    <t xml:space="preserve">Total Unspent Balance as on 31.12.2017   </t>
  </si>
  <si>
    <t xml:space="preserve">Average number of children availed MDM </t>
  </si>
  <si>
    <t>Table: AT- 4B</t>
  </si>
  <si>
    <t xml:space="preserve">Table AT-4B: Information on Aadhaar Enrolment </t>
  </si>
  <si>
    <t>Total Enrolment</t>
  </si>
  <si>
    <t>Number of children having Aadhaar</t>
  </si>
  <si>
    <t>Number of children applied for Aadhaar</t>
  </si>
  <si>
    <t xml:space="preserve">Number of children without Aadhaar </t>
  </si>
  <si>
    <t>Number of proxy names deleted</t>
  </si>
  <si>
    <t>Table: AT- 10 E</t>
  </si>
  <si>
    <t>Table AT-10 E: Information on Kitchen Gardens</t>
  </si>
  <si>
    <t>Total no.  of institutions</t>
  </si>
  <si>
    <t>Total institutions where setting up of kitchen garden is possible</t>
  </si>
  <si>
    <t>No. of institutions already having kitchen gardens</t>
  </si>
  <si>
    <t>No. of institutions where setting up of kitchen garden is in progress</t>
  </si>
  <si>
    <t>No. of institutions where setting up of kitchen garden is proposed during 2018-19</t>
  </si>
  <si>
    <t>Amount paid to children (in Rs)</t>
  </si>
  <si>
    <t>Foodgrains provided to children (in MT)</t>
  </si>
  <si>
    <t>Covered through centralised kitchen</t>
  </si>
  <si>
    <t>Proposals for 2018-19</t>
  </si>
  <si>
    <t>Table: AT-26 : Number of School Working Days (Primary,Classes I-V) for 2018-19</t>
  </si>
  <si>
    <t>April,18</t>
  </si>
  <si>
    <t>May,18</t>
  </si>
  <si>
    <t>June,18</t>
  </si>
  <si>
    <t>July,18</t>
  </si>
  <si>
    <t>August,18</t>
  </si>
  <si>
    <t>September,18</t>
  </si>
  <si>
    <t>October,18</t>
  </si>
  <si>
    <t>November,18</t>
  </si>
  <si>
    <t>December,18</t>
  </si>
  <si>
    <t>January,19</t>
  </si>
  <si>
    <t>February,19</t>
  </si>
  <si>
    <t>March,19</t>
  </si>
  <si>
    <t>Table: AT-26A : Number of School Working Days (Upper Primary,Classes VI-VIII) for 2018-19</t>
  </si>
  <si>
    <t>Requirement of Pulses (in MTs)</t>
  </si>
  <si>
    <t>Pulse 1 (name)</t>
  </si>
  <si>
    <t>Pulse 2 (name)</t>
  </si>
  <si>
    <t>Pulse 3 (name)</t>
  </si>
  <si>
    <t>Pulse 4 (name)</t>
  </si>
  <si>
    <t>Pulse 5 (name)</t>
  </si>
  <si>
    <t>Table: AT-27: Proposal for coverage of children and working days  for 2018-19 (Primary Classes, I-V)</t>
  </si>
  <si>
    <t>Table: AT-27C : Proposal for coverage of children and working days  for Primary (Classes I-V) in Drought affected areas  during 2018-19</t>
  </si>
  <si>
    <t>Table: AT-27 A: Proposal for coverage of children and working days  for 2018-19 (Upper Primary,Classes VI-VIII)</t>
  </si>
  <si>
    <t>Table: AT-27 B: Proposal for coverage of children for NCLP Schools during 2018-19</t>
  </si>
  <si>
    <t>Table: AT-27C</t>
  </si>
  <si>
    <t>Table: AT-28: Requirement of kitchen-cum-stores in the Primary and Upper Primary schools for the year 2018-19</t>
  </si>
  <si>
    <t>Table: AT-28 A: Requirement of kitchen cum stores as per Plinth Area Norm in the Primary and Upper Primary schools for the year 2018-19</t>
  </si>
  <si>
    <t>Table: AT-29 : Requirement of Kitchen Devices during 2018-19 in Primary &amp; Upper Primary Schools</t>
  </si>
  <si>
    <t>Table: AT 30 :    Requirement of Cook cum Helpers for 2018-19</t>
  </si>
  <si>
    <t>Maximum number of institutions for which daily data transferred during the month</t>
  </si>
  <si>
    <t>Table: AT-6: Utilisation of foodgrains  (Primary, Classes I-V) during 2017-18</t>
  </si>
  <si>
    <t xml:space="preserve">Closing Balance*                 (col.4+5-6)                         </t>
  </si>
  <si>
    <t xml:space="preserve">Closing Balance*  (col.9+10-11)                         </t>
  </si>
  <si>
    <t>*: includes unspent balance at State, District, Block and school level (including NGOs/Private Agencies).</t>
  </si>
  <si>
    <t xml:space="preserve">Closing Balance*                  (col.4+5-6)                         </t>
  </si>
  <si>
    <t xml:space="preserve">Closing Balance* (col.9+10-11)                         </t>
  </si>
  <si>
    <t>Table: AT-6A: Utilisation of foodgrains  (Upper Primary, Classes VI-VIII) during 2017-18</t>
  </si>
  <si>
    <t>* State</t>
  </si>
  <si>
    <t>*State</t>
  </si>
  <si>
    <t xml:space="preserve">*State (col.7+10-13) </t>
  </si>
  <si>
    <t>*state share includes funds as well as monetary value of the commodities supplied by the State/UT</t>
  </si>
  <si>
    <t>Table: AT-7: Utilisation of Cooking Cost (Primary, Classes I-V) during 2017-18</t>
  </si>
  <si>
    <t>Table: AT-7A: Utilisation of Cooking cost (Upper Primary Classes, VI-VIII) for 2017-18</t>
  </si>
  <si>
    <t>* state share includes funds as well as monetary value of the commodities supplied by the State/UT</t>
  </si>
  <si>
    <t>Table - AT - 10 B</t>
  </si>
  <si>
    <t>*Total Sanction during 2012-13 to 2017-18</t>
  </si>
  <si>
    <t>Table: AT-27 D : Proposal for coverage of children and working days  for Upper Primary (Classes VI-VIII) in Drought affected areas  during 2018-19</t>
  </si>
  <si>
    <t>Table: AT-27 D</t>
  </si>
  <si>
    <t>Kitchen-cum-store sanctioned during 2006-07 to 2017-18</t>
  </si>
  <si>
    <t>Total No. of Cook-cum-helpers required in drought affected areas, if any</t>
  </si>
  <si>
    <t>Table: AT- 32</t>
  </si>
  <si>
    <t>Table: AT-32:  PAB-MDM Approval vs. PERFORMANCE (Primary Classes I to V) during 2017-18 - Drought</t>
  </si>
  <si>
    <t>Foodgrains</t>
  </si>
  <si>
    <t xml:space="preserve">Hon. to cook-cum-helpers </t>
  </si>
  <si>
    <t>Allocation</t>
  </si>
  <si>
    <t>Utilisation</t>
  </si>
  <si>
    <t>Allocation (Centre +State)</t>
  </si>
  <si>
    <t>Utilisation (Centre +State)</t>
  </si>
  <si>
    <t>Table: AT-32A</t>
  </si>
  <si>
    <t>Table: AT-32 A:  PAB-MDM Approval vs. PERFORMANCE (Upper Primary, Classes VI to VIII) during 2017-18 - Drought</t>
  </si>
  <si>
    <t>Secretary of the Nodal Department</t>
  </si>
  <si>
    <t>Information on Kitchen Garden</t>
  </si>
  <si>
    <t xml:space="preserve">AT - 10 E </t>
  </si>
  <si>
    <t>AT - 4 B</t>
  </si>
  <si>
    <t>Information on Aadhaar Enrolment</t>
  </si>
  <si>
    <t>AT - 32</t>
  </si>
  <si>
    <t>PAB-MDM Approval vs. PERFORMANCE (Primary Classes I to V) during 2017-18 - Drought</t>
  </si>
  <si>
    <t>AT - 32 A</t>
  </si>
  <si>
    <t>PAB-MDM Approval vs. PERFORMANCE (Upper Primary, Classes VI to VIII) during 2017-18 - Drought</t>
  </si>
  <si>
    <t>GENERAL INFORMATION for 2017-18</t>
  </si>
  <si>
    <t>Details of  Provisions  in the State Budget 2017-18</t>
  </si>
  <si>
    <t>Releasing of Funds from State to Directorate / Authority / District / Block / School level for 2017-18</t>
  </si>
  <si>
    <t>No. of Institutions in the State vis a vis Institutions serving MDM during 2017-18</t>
  </si>
  <si>
    <t>No. of Institutions covered  (Primary, Classes I-V)  during 2017-18</t>
  </si>
  <si>
    <t>No. of Institutions covered (Upper Primary with Primary, Classes I-VIII) during 2017-18</t>
  </si>
  <si>
    <t>No. of Institutions covered (Upper Primary without Primary, Classes VI-VIII) during 2017-18</t>
  </si>
  <si>
    <t>Enrolment vis-à-vis availed for MDM  (Primary,Classes I- V) during 2017-18</t>
  </si>
  <si>
    <t>PAB-MDM Approval vs. PERFORMANCE (Primary, Classes I - V) during 2017-18</t>
  </si>
  <si>
    <t>PAB-MDM Approval vs. PERFORMANCE (Upper Primary, Classes VI to VIII) during 2017-18</t>
  </si>
  <si>
    <t>PAB-MDM Approval vs. PERFORMANCE NCLP Schools during 2017-18</t>
  </si>
  <si>
    <t>PAB-MDM Approval vs. PERFORMANCE (Primary, Classes I - V) during 2017-18 - Drought</t>
  </si>
  <si>
    <t>Utilisation of foodgrains  (Primary, Classes I-V) during 2017-18</t>
  </si>
  <si>
    <t>Utilisation of foodgrains  (Upper Primary, Classes VI-VIII) during 2017-18</t>
  </si>
  <si>
    <t>PAYMENT OF COST OF FOOD GRAINS TO FCI (Primary and Upper Primary Classes I-VIII) during 2017-18</t>
  </si>
  <si>
    <t>Utilisation of foodgrains (Coarse Grain) during 2017-18</t>
  </si>
  <si>
    <t>Utilisation of Cooking Cost (Primary, Classes I-V) during 2017-18</t>
  </si>
  <si>
    <t>Utilisation of Cooking cost (Upper Primary Classes, VI-VIII) for 2017-18</t>
  </si>
  <si>
    <t>Utilisation of Central Assitance towards Transportation Assistance (Primary &amp; Upper Primary,Classes I-VIII) during 2017-18</t>
  </si>
  <si>
    <t>Utilisation of Central Assistance towards MME  (Primary &amp; Upper Primary,Classes I-VIII) during 2017-18</t>
  </si>
  <si>
    <t>Details of Meetings at district level during 2017-18</t>
  </si>
  <si>
    <t>Coverage under Rashtriya Bal Swasthya Karykram (School Health Programme) - 2017-18</t>
  </si>
  <si>
    <t>Annual and Monthly data entry status in MDM-MIS during 2017-18</t>
  </si>
  <si>
    <t>Implementation of Automated Monitoring System  during 2017-18</t>
  </si>
  <si>
    <t>Number of School Working Days (Upper Primary,Classes VI-VIII) for 2018-19</t>
  </si>
  <si>
    <t>Proposal for coverage of children and working days  for 2018-19  (Primary Classes, I-V)</t>
  </si>
  <si>
    <t>Proposal for coverage of children and working days  for 2018-19  (Upper Primary,Classes VI-VIII)</t>
  </si>
  <si>
    <t>Proposal for coverage of children for NCLP Schools during 2018-19</t>
  </si>
  <si>
    <t>Proposal for coverage of children and working days  for Primary (Classes I-V) in Drought affected areas  during 2018-19</t>
  </si>
  <si>
    <t>Proposal for coverage of children and working days  for  Upper Primary (Classes VI-VIII)in Drought affected areas  during 2018-19</t>
  </si>
  <si>
    <t>Requirement of kitchen-cum-stores in the Primary and Upper Primary schools for the year 2018-19</t>
  </si>
  <si>
    <t>Requirement of kitchen cum stores as per Plinth Area Norm in the Primary and Upper Primary schools for the year 2018-19</t>
  </si>
  <si>
    <t>Requirement of Kitchen Devices during 2018-19 in Primary &amp; Upper Primary Schools</t>
  </si>
  <si>
    <t>Requirement of Cook cum Helpers for 2018-19</t>
  </si>
  <si>
    <t>Budget Provision for the Year 2018-19</t>
  </si>
  <si>
    <t>* Honorarium of Cook-cum-Helper Rs. 151.75/- per day per 4 hours (Rs. 1,000/- disbursed from the Central Share and remaining amount disbursed from UT Share on monthly basis) Revised from time to time as per revised of minimum wages by Labour Department.</t>
  </si>
  <si>
    <t>Banana</t>
  </si>
  <si>
    <t>Raw Egg</t>
  </si>
  <si>
    <t>Salad</t>
  </si>
  <si>
    <t>01 Nos</t>
  </si>
  <si>
    <t>Trice a week</t>
  </si>
  <si>
    <t>State / UT: UT Administration of Daman &amp; Diu</t>
  </si>
  <si>
    <t>Gen. Col. 3-Col.7</t>
  </si>
  <si>
    <t>SC.  Col. 4-Col.8</t>
  </si>
  <si>
    <t>͢</t>
  </si>
  <si>
    <t>N.A.</t>
  </si>
  <si>
    <t>Daman</t>
  </si>
  <si>
    <t>Diu</t>
  </si>
  <si>
    <t xml:space="preserve"> --</t>
  </si>
  <si>
    <t>N.A</t>
  </si>
  <si>
    <t xml:space="preserve">Daman </t>
  </si>
  <si>
    <t>e-transfer</t>
  </si>
  <si>
    <t>MDM Co-ordinator, Daman</t>
  </si>
  <si>
    <t>Supervisor, MDM, Daman</t>
  </si>
  <si>
    <t>Asstt. Director of Education, DP, Daman</t>
  </si>
  <si>
    <t>Chief Executive Officer, DP, Daman</t>
  </si>
  <si>
    <t>Director of Education, Daman &amp; Diu</t>
  </si>
  <si>
    <t>Secretary Education, Daman &amp; Diu</t>
  </si>
  <si>
    <t>Advisor to Administrator, Daman &amp; Diu</t>
  </si>
  <si>
    <t>Hon'ble Administrator, Daman &amp; Diu</t>
  </si>
  <si>
    <t>Mahila Mandal</t>
  </si>
  <si>
    <t>Yes</t>
  </si>
  <si>
    <t>Video Film on MDM</t>
  </si>
  <si>
    <t xml:space="preserve">1  Supervisor </t>
  </si>
  <si>
    <t xml:space="preserve">1  MDM Co-ordinator </t>
  </si>
  <si>
    <t>2  Data Entry Operator</t>
  </si>
  <si>
    <t>3  Multi Tasking Staff</t>
  </si>
  <si>
    <t>No Lab Available in nearby area</t>
  </si>
  <si>
    <t>Biscuit, Apple, Santra, Amul Kool Milk, Sweet, Farsan</t>
  </si>
  <si>
    <t xml:space="preserve">Education Department. District Panchayat, Daman. </t>
  </si>
  <si>
    <t>NIL</t>
  </si>
  <si>
    <t>Education Department. District Panchayat, Diu.</t>
  </si>
  <si>
    <t>Note: -  7 Schools are combined as Primary with Upper Primary.</t>
  </si>
  <si>
    <t>Note: -  3 Schools are combined as Primary with Upper Primary i.e. Machhi Mahajan E.M.; Machhi Mahajan G.M. and Convent School.</t>
  </si>
  <si>
    <t>Pulse 1 (Toor Dal)</t>
  </si>
  <si>
    <t>Pulse 2 (Moog Dal)</t>
  </si>
  <si>
    <t>Pulse 3 (Moog)</t>
  </si>
  <si>
    <t>Pulse 4 (Deshi Chana)</t>
  </si>
  <si>
    <t xml:space="preserve">Note: - 3 schools have been merged with nearest schools due to less enrolment. </t>
  </si>
  <si>
    <t xml:space="preserve">      Central     (col6+9-12)</t>
  </si>
  <si>
    <t>Unspent balance as on 31.12.17  [Col: (4+5)-7]</t>
  </si>
  <si>
    <t>Financial ( Rs. in lakh)  [col. 4-col.6-col.8]</t>
  </si>
  <si>
    <t>Financial ( Rs. in lakh) [col. 4-col.6-col.8]</t>
  </si>
  <si>
    <t>32 by OIDC,      1 by District Panchayat and 4 by Govt. Aided Schools.</t>
  </si>
  <si>
    <t xml:space="preserve">   20 by OIDC,   1 by District Panchayat and   4 by Govt. Aided Schools.</t>
  </si>
  <si>
    <t>Others
(Please specify)</t>
  </si>
  <si>
    <t>Total 
(col 6+7) *</t>
  </si>
  <si>
    <t>Annual Work Plan and Budget 2017-18</t>
  </si>
  <si>
    <t>Table: AT-27: Proposal for coverage of children and working days  for 2017-18 (Primary Classes, I-V)</t>
  </si>
  <si>
    <t>Block / Taluka / Mandal</t>
  </si>
  <si>
    <t>Requirement of funds for Foodgrains (Rs. in lakhs)</t>
  </si>
  <si>
    <t>Requirement of Cooking Assistance (Rs. in lakh)</t>
  </si>
  <si>
    <t xml:space="preserve">***Requirement of Transport Assistance (Rs. in lakh) </t>
  </si>
  <si>
    <r>
      <t xml:space="preserve">Total  </t>
    </r>
    <r>
      <rPr>
        <b/>
        <i/>
        <sz val="10"/>
        <rFont val="Arial"/>
        <family val="2"/>
      </rPr>
      <t xml:space="preserve"> </t>
    </r>
  </si>
  <si>
    <t xml:space="preserve"># Rice </t>
  </si>
  <si>
    <t xml:space="preserve">## Wheat </t>
  </si>
  <si>
    <t>Coarse Grains</t>
  </si>
  <si>
    <t xml:space="preserve">$Central share   </t>
  </si>
  <si>
    <t xml:space="preserve">**State </t>
  </si>
  <si>
    <t xml:space="preserve">Tax per MT foodgrain, if any : </t>
  </si>
  <si>
    <t>*</t>
  </si>
  <si>
    <t>States / UTs will indicate their choice.</t>
  </si>
  <si>
    <t>#</t>
  </si>
  <si>
    <t>col. 10 x Rs.  3000.00 + VAT/Other taxes</t>
  </si>
  <si>
    <t>##</t>
  </si>
  <si>
    <t>col. 11x Rs. 2000.00 + VAT/Other taxes</t>
  </si>
  <si>
    <t>$</t>
  </si>
  <si>
    <t>(col.7 x col.8 x Rs. 3.72 for NER States and 3 hilly States), (col.7 x col. 8 x Rs. 4.13 for UTs) and (col. 7 x col. 8 x Rs. 2.48 for other States)</t>
  </si>
  <si>
    <t>**</t>
  </si>
  <si>
    <t>col.7 x col.8 x State's / UT's share</t>
  </si>
  <si>
    <t>***</t>
  </si>
  <si>
    <t xml:space="preserve">[col. 9]x Rs. PDS rate for Special Category States  </t>
  </si>
  <si>
    <t xml:space="preserve">[col. 9]x Rs. 750 for other States/UTs. </t>
  </si>
  <si>
    <t>Date: 12/01/2017</t>
  </si>
  <si>
    <t xml:space="preserve">Asstt. Director of Education, </t>
  </si>
  <si>
    <t>District Panchayat , Daman</t>
  </si>
  <si>
    <t>Table: AT-27 A: Proposal for coverage of children and working days  for 2017-18  (Upper Primary,Classes VI-VIII)</t>
  </si>
  <si>
    <t xml:space="preserve">***Requirement of Transport Assistance                           (Rs. in lakh) </t>
  </si>
  <si>
    <t>(col.7 x col.8 x Rs. 5.56 for NER States and 3 hilly States), (col.7 x col. 8 x Rs. 6.18 for UTs) and (col. 7 x col. 8 x Rs. 3.71 for other States)</t>
  </si>
  <si>
    <t>Annexure - C</t>
  </si>
  <si>
    <t>Monthwise Calculation Sheet for Requirement of use of  Pulses under Mid Day Meal Scheme for the year 2018-19</t>
  </si>
  <si>
    <t>Anticipated no. of working Days</t>
  </si>
  <si>
    <t>Toor Dal</t>
  </si>
  <si>
    <t>Moog Dal</t>
  </si>
  <si>
    <t>Moog</t>
  </si>
  <si>
    <t>Deshi Chana</t>
  </si>
  <si>
    <t>Tuesday to Saturday</t>
  </si>
  <si>
    <t>Monday</t>
  </si>
  <si>
    <t>Monday &amp; 
Thursday</t>
  </si>
  <si>
    <t>Saturday</t>
  </si>
  <si>
    <t>Note :-</t>
  </si>
  <si>
    <t>1. Type of Packging : 10 kgs Bags</t>
  </si>
  <si>
    <t>2. Delivery Point : Education Godown, Nani Daman for Daman District and Education Godown, Diu for Diu District.</t>
  </si>
  <si>
    <t>Primary Stage (Std. I to V)</t>
  </si>
  <si>
    <t>Sr. No.</t>
  </si>
  <si>
    <t>Ratio per student per Day (Pry.)</t>
  </si>
  <si>
    <t>No. of Students</t>
  </si>
  <si>
    <t xml:space="preserve">Requirement in Quintals </t>
  </si>
  <si>
    <t>Upper Primary Stage (Std. VI to VIII)</t>
  </si>
  <si>
    <t>Total (Std. I to VIII)</t>
  </si>
  <si>
    <t>Total Requirement in Quintals
 (Yearly)</t>
  </si>
  <si>
    <t xml:space="preserve">Total Requirement in Quintals 
(Monthly) </t>
  </si>
  <si>
    <t>2nd</t>
  </si>
  <si>
    <t xml:space="preserve">Yes  </t>
  </si>
  <si>
    <t xml:space="preserve">Yes, through complaint box and contact numbers of MDM Officials </t>
  </si>
  <si>
    <t>0260-2230399 and 
02875-252733</t>
  </si>
  <si>
    <t>Daman &amp; Diu</t>
  </si>
  <si>
    <t>Note: - All Govt. Primary &amp; Upper Primary Schools have same building.</t>
  </si>
  <si>
    <r>
      <t xml:space="preserve">Unspent Balance as on 31.12.17  [Col. 4+ Col.5+ -Col.7] </t>
    </r>
    <r>
      <rPr>
        <sz val="10"/>
        <rFont val="Arial"/>
        <family val="2"/>
      </rPr>
      <t xml:space="preserve"> </t>
    </r>
  </si>
  <si>
    <t>Table: AT- 10 F</t>
  </si>
  <si>
    <t>Table AT-10 F: Information on  Drinking water facilites</t>
  </si>
  <si>
    <t>During 01.04.17 to 31.03.2018</t>
  </si>
  <si>
    <t>Total Schools</t>
  </si>
  <si>
    <t>Schools having drinking water facilities</t>
  </si>
  <si>
    <t>Schools having safe drinking water facilities</t>
  </si>
  <si>
    <t>Number of Schools having facility of water filtration</t>
  </si>
  <si>
    <t>Types of filtration* used (number of schools)</t>
  </si>
  <si>
    <t>Any Innovation for purification of water</t>
  </si>
  <si>
    <t>Source of Funds used</t>
  </si>
  <si>
    <t>Membrane technology Purification</t>
  </si>
  <si>
    <t>UV purification or e-boiling</t>
  </si>
  <si>
    <t>Candle filter purifier</t>
  </si>
  <si>
    <t>Activated carbon filter purifier</t>
  </si>
  <si>
    <t>CSR</t>
  </si>
  <si>
    <t>Donations etc.</t>
  </si>
  <si>
    <t>RO</t>
  </si>
  <si>
    <t>UF</t>
  </si>
  <si>
    <t>Yes, Education Department, DP, Daman/Diu</t>
  </si>
  <si>
    <t>mdmdpdaman@gmail.com; mdm_diu@yahoo.com</t>
  </si>
  <si>
    <t>Total Holidays         (4+7)</t>
  </si>
  <si>
    <t>Engaged in 2017-18</t>
  </si>
  <si>
    <t>(For the Period 01.04.17 to 31.03 .18)</t>
  </si>
  <si>
    <t>During 01.04.17 to 31.03.18</t>
  </si>
  <si>
    <t>(For the Period 01.4.17 to 31.03.18)</t>
  </si>
  <si>
    <t>(For the Period 01.04.17 to 31.03.18)</t>
  </si>
  <si>
    <t>(As on 31st Mar, 2018)</t>
  </si>
  <si>
    <t xml:space="preserve">Note: - Additional Expenditure incurred from MME Component. </t>
  </si>
  <si>
    <t>ST.  Col. 5-Col.9</t>
  </si>
  <si>
    <t>STATE/UT : UT Adminstration of Daman &amp; Diu</t>
  </si>
  <si>
    <t>Note: Included Last year pending bill in Additional Expenditure and it was incurred from MME Component.</t>
  </si>
  <si>
    <t xml:space="preserve">                                                                                                                                                                               Government/UT Administration of Daman &amp; Diu</t>
  </si>
  <si>
    <t>Government/UT Administration of Daman &amp; Diu</t>
  </si>
  <si>
    <t xml:space="preserve">                          Government/UT Administration of Daman &amp; Diu</t>
  </si>
  <si>
    <t xml:space="preserve"> Government/UT Administration of Daman &amp; Diu</t>
  </si>
  <si>
    <t>Government/UT Administration of Daman &amp; Diu_</t>
  </si>
  <si>
    <t>Expendituer Incurred 
(in Rs.)</t>
  </si>
  <si>
    <t>Plan Proposal of UT Daman &amp; Diu for MME under MDM for the year 2018-19
                        U.T. Admiinistration of Daman &amp; Diu                     Annexure-1
                                                                                                                                         (Rs. In Lakhs)</t>
  </si>
  <si>
    <t>Particular</t>
  </si>
  <si>
    <t xml:space="preserve">Daman 
District </t>
  </si>
  <si>
    <t xml:space="preserve">Diu 
District </t>
  </si>
  <si>
    <t>School Level Expenses</t>
  </si>
  <si>
    <t>i</t>
  </si>
  <si>
    <t xml:space="preserve">Printing of Forms </t>
  </si>
  <si>
    <t>ii</t>
  </si>
  <si>
    <t>Stationary Items</t>
  </si>
  <si>
    <t>iii</t>
  </si>
  <si>
    <t>Hand wash Soap</t>
  </si>
  <si>
    <t>iv</t>
  </si>
  <si>
    <t>Plates</t>
  </si>
  <si>
    <t>v</t>
  </si>
  <si>
    <t>Glasses</t>
  </si>
  <si>
    <t>vi</t>
  </si>
  <si>
    <t>Mats</t>
  </si>
  <si>
    <t>vii</t>
  </si>
  <si>
    <t>Training of Cook-cum-Helpers</t>
  </si>
  <si>
    <t>viii</t>
  </si>
  <si>
    <t>Maintenance of Cooking Devise</t>
  </si>
  <si>
    <t>ix</t>
  </si>
  <si>
    <t>Other Alied Items i.e. Phynail, Acid, Brooms, Cleaning Lequid, etc.</t>
  </si>
  <si>
    <t>x</t>
  </si>
  <si>
    <t>Apron, Glous &amp; Cap for Cook-cum-Helpers</t>
  </si>
  <si>
    <t xml:space="preserve">Other than School Level Expenses </t>
  </si>
  <si>
    <t>Phy</t>
  </si>
  <si>
    <t>Fin</t>
  </si>
  <si>
    <t>&gt;</t>
  </si>
  <si>
    <t xml:space="preserve">Hiring Charges of Manpower </t>
  </si>
  <si>
    <t>MDM Co-ordinator</t>
  </si>
  <si>
    <t>Data Entry Operator</t>
  </si>
  <si>
    <t>Multi Tasking Staff</t>
  </si>
  <si>
    <t>Office Level Expenses</t>
  </si>
  <si>
    <t>Office Equipments(Purchase of table,Chair, Computer, Printer, 
Cartdrise/Reffilling of Cartdrise, Camara etc.)</t>
  </si>
  <si>
    <t>Printing of MDM logo</t>
  </si>
  <si>
    <t>Postage</t>
  </si>
  <si>
    <t>Honorarium to Experts</t>
  </si>
  <si>
    <t>Telephone &amp; Internet broadband (New &amp; Bills/Recharge)</t>
  </si>
  <si>
    <t>Travelling Expenses</t>
  </si>
  <si>
    <t>Advertisement Charges</t>
  </si>
  <si>
    <t>Tour</t>
  </si>
  <si>
    <t>Meeting (HM meeting, Official meeting, 
SMCs meeting Refreshment, Other charges)</t>
  </si>
  <si>
    <t>xi</t>
  </si>
  <si>
    <t>Hiring of Vehicle</t>
  </si>
  <si>
    <t>xii</t>
  </si>
  <si>
    <t>Misc. Expenses</t>
  </si>
  <si>
    <t>xiii</t>
  </si>
  <si>
    <t>External Monitoring &amp; Evaluation</t>
  </si>
  <si>
    <t>Grand Total (1 + 2)</t>
  </si>
  <si>
    <t xml:space="preserve">                                                                        (Signature)</t>
  </si>
  <si>
    <t xml:space="preserve">                                                                      Secretary of the Nodal Department </t>
  </si>
  <si>
    <t xml:space="preserve">                                                                         Government/UT Administration of Daman &amp; Diu</t>
  </si>
  <si>
    <t>District: Daman &amp; Diu</t>
  </si>
  <si>
    <t>Primary - 6900</t>
  </si>
  <si>
    <t>Middle - 6500</t>
  </si>
  <si>
    <t>Cook</t>
  </si>
  <si>
    <t>Note: Shortage of Rice utilized from Primary Stage.</t>
  </si>
  <si>
    <t>Unit 
Cost</t>
  </si>
  <si>
    <t>Sr.
No.</t>
  </si>
  <si>
    <t>2018-19</t>
  </si>
  <si>
    <t>4th qtr</t>
  </si>
  <si>
    <t>3rd qtr</t>
  </si>
  <si>
    <t>Pry.</t>
  </si>
  <si>
    <t>U.Pry.</t>
  </si>
  <si>
    <t>2nd qtr</t>
  </si>
  <si>
    <t>1st qtr</t>
  </si>
  <si>
    <t>Working Day</t>
  </si>
  <si>
    <t>Pry</t>
  </si>
  <si>
    <t>Upry</t>
  </si>
  <si>
    <t>Note: - Additional allocation of foodgrain 6.68 MTs for Diu District has been included.</t>
  </si>
  <si>
    <t>UB</t>
  </si>
  <si>
    <t>Total Exp</t>
  </si>
</sst>
</file>

<file path=xl/styles.xml><?xml version="1.0" encoding="utf-8"?>
<styleSheet xmlns="http://schemas.openxmlformats.org/spreadsheetml/2006/main">
  <fonts count="8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u/>
      <sz val="12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i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u/>
      <sz val="12"/>
      <color indexed="8"/>
      <name val="Arial"/>
      <family val="2"/>
    </font>
    <font>
      <b/>
      <i/>
      <sz val="11"/>
      <color indexed="8"/>
      <name val="Calibri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u/>
      <sz val="14"/>
      <color indexed="8"/>
      <name val="Arial"/>
      <family val="2"/>
    </font>
    <font>
      <b/>
      <sz val="10"/>
      <color indexed="8"/>
      <name val="Calibri"/>
      <family val="2"/>
    </font>
    <font>
      <i/>
      <u/>
      <sz val="11"/>
      <name val="Arial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i/>
      <sz val="10"/>
      <name val="Trebuchet MS"/>
      <family val="2"/>
    </font>
    <font>
      <b/>
      <sz val="7"/>
      <color indexed="8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i/>
      <sz val="12"/>
      <name val="Trebuchet MS"/>
      <family val="2"/>
    </font>
    <font>
      <b/>
      <sz val="8"/>
      <name val="Arial"/>
      <family val="2"/>
    </font>
    <font>
      <sz val="36"/>
      <name val="Arial"/>
      <family val="2"/>
    </font>
    <font>
      <sz val="2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  <font>
      <sz val="10"/>
      <name val="Calibri"/>
      <family val="2"/>
      <scheme val="minor"/>
    </font>
    <font>
      <sz val="12"/>
      <name val="Calibri"/>
      <family val="2"/>
    </font>
    <font>
      <u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Trebuchet MS"/>
      <family val="2"/>
    </font>
    <font>
      <b/>
      <sz val="12"/>
      <color theme="1"/>
      <name val="Cambria"/>
      <family val="1"/>
      <scheme val="maj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Arial"/>
      <family val="2"/>
    </font>
    <font>
      <sz val="12"/>
      <color indexed="8"/>
      <name val="Arial"/>
      <family val="2"/>
    </font>
    <font>
      <i/>
      <sz val="12"/>
      <name val="Trebuchet MS"/>
      <family val="2"/>
    </font>
    <font>
      <b/>
      <i/>
      <sz val="12"/>
      <color indexed="8"/>
      <name val="Arial"/>
      <family val="2"/>
    </font>
    <font>
      <b/>
      <sz val="9"/>
      <name val="Arial"/>
      <family val="2"/>
    </font>
    <font>
      <b/>
      <u/>
      <sz val="16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46" fillId="0" borderId="0"/>
    <xf numFmtId="0" fontId="9" fillId="0" borderId="0"/>
    <xf numFmtId="0" fontId="9" fillId="0" borderId="0"/>
    <xf numFmtId="0" fontId="9" fillId="0" borderId="0"/>
    <xf numFmtId="0" fontId="3" fillId="0" borderId="0"/>
  </cellStyleXfs>
  <cellXfs count="1150">
    <xf numFmtId="0" fontId="0" fillId="0" borderId="0" xfId="0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2" xfId="0" quotePrefix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8" fillId="0" borderId="0" xfId="0" applyFont="1"/>
    <xf numFmtId="0" fontId="4" fillId="0" borderId="0" xfId="0" applyFont="1"/>
    <xf numFmtId="0" fontId="9" fillId="0" borderId="0" xfId="0" applyFont="1"/>
    <xf numFmtId="0" fontId="4" fillId="0" borderId="0" xfId="0" applyFont="1" applyBorder="1" applyAlignment="1">
      <alignment horizontal="right"/>
    </xf>
    <xf numFmtId="0" fontId="9" fillId="0" borderId="2" xfId="0" applyFont="1" applyBorder="1" applyAlignment="1">
      <alignment horizontal="center"/>
    </xf>
    <xf numFmtId="0" fontId="9" fillId="0" borderId="2" xfId="0" applyFont="1" applyBorder="1"/>
    <xf numFmtId="0" fontId="9" fillId="0" borderId="2" xfId="0" quotePrefix="1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Border="1"/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4" fillId="0" borderId="6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9" fillId="0" borderId="5" xfId="0" applyFont="1" applyBorder="1"/>
    <xf numFmtId="0" fontId="9" fillId="0" borderId="6" xfId="0" applyFont="1" applyBorder="1"/>
    <xf numFmtId="0" fontId="4" fillId="0" borderId="2" xfId="0" applyFont="1" applyBorder="1"/>
    <xf numFmtId="0" fontId="4" fillId="0" borderId="0" xfId="0" applyFont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vertical="top"/>
    </xf>
    <xf numFmtId="0" fontId="4" fillId="0" borderId="0" xfId="0" applyFont="1" applyAlignment="1"/>
    <xf numFmtId="0" fontId="9" fillId="0" borderId="0" xfId="0" applyFont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9" fillId="0" borderId="0" xfId="0" applyFont="1" applyBorder="1" applyAlignment="1">
      <alignment horizontal="left" wrapText="1"/>
    </xf>
    <xf numFmtId="0" fontId="5" fillId="0" borderId="0" xfId="0" applyFont="1" applyAlignment="1"/>
    <xf numFmtId="0" fontId="13" fillId="0" borderId="0" xfId="0" applyFont="1" applyAlignment="1"/>
    <xf numFmtId="0" fontId="14" fillId="0" borderId="0" xfId="0" applyFont="1" applyAlignment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5" fillId="0" borderId="0" xfId="0" applyFont="1"/>
    <xf numFmtId="0" fontId="17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 vertical="top" wrapText="1"/>
    </xf>
    <xf numFmtId="0" fontId="15" fillId="0" borderId="2" xfId="0" applyFont="1" applyBorder="1"/>
    <xf numFmtId="0" fontId="15" fillId="0" borderId="2" xfId="0" applyFont="1" applyBorder="1" applyAlignment="1">
      <alignment horizontal="center"/>
    </xf>
    <xf numFmtId="0" fontId="17" fillId="0" borderId="0" xfId="0" applyFont="1"/>
    <xf numFmtId="0" fontId="15" fillId="0" borderId="0" xfId="0" applyFont="1" applyBorder="1"/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2" xfId="0" applyFont="1" applyBorder="1" applyAlignment="1">
      <alignment vertical="top" wrapText="1"/>
    </xf>
    <xf numFmtId="0" fontId="17" fillId="0" borderId="2" xfId="0" applyFont="1" applyFill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0" xfId="0" applyFont="1"/>
    <xf numFmtId="0" fontId="19" fillId="0" borderId="2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19" fillId="0" borderId="0" xfId="0" applyFont="1"/>
    <xf numFmtId="0" fontId="0" fillId="0" borderId="5" xfId="0" applyBorder="1"/>
    <xf numFmtId="0" fontId="19" fillId="0" borderId="2" xfId="0" quotePrefix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wrapText="1"/>
    </xf>
    <xf numFmtId="0" fontId="9" fillId="0" borderId="0" xfId="0" quotePrefix="1" applyFont="1" applyBorder="1" applyAlignment="1">
      <alignment horizontal="center"/>
    </xf>
    <xf numFmtId="0" fontId="21" fillId="0" borderId="0" xfId="1" applyFont="1"/>
    <xf numFmtId="0" fontId="22" fillId="0" borderId="2" xfId="1" applyFont="1" applyBorder="1" applyAlignment="1">
      <alignment horizontal="center" vertical="top" wrapText="1"/>
    </xf>
    <xf numFmtId="0" fontId="46" fillId="0" borderId="0" xfId="1"/>
    <xf numFmtId="0" fontId="46" fillId="0" borderId="0" xfId="1" applyAlignment="1">
      <alignment horizontal="left"/>
    </xf>
    <xf numFmtId="0" fontId="23" fillId="0" borderId="0" xfId="1" applyFont="1" applyAlignment="1">
      <alignment horizontal="left"/>
    </xf>
    <xf numFmtId="0" fontId="46" fillId="0" borderId="7" xfId="1" applyBorder="1" applyAlignment="1">
      <alignment horizontal="center"/>
    </xf>
    <xf numFmtId="0" fontId="20" fillId="0" borderId="0" xfId="1" applyFont="1"/>
    <xf numFmtId="0" fontId="20" fillId="0" borderId="0" xfId="1" applyFont="1" applyAlignment="1">
      <alignment horizontal="center"/>
    </xf>
    <xf numFmtId="0" fontId="46" fillId="0" borderId="2" xfId="1" applyBorder="1"/>
    <xf numFmtId="0" fontId="21" fillId="0" borderId="2" xfId="1" applyFont="1" applyBorder="1" applyAlignment="1">
      <alignment vertical="top" wrapText="1"/>
    </xf>
    <xf numFmtId="0" fontId="46" fillId="0" borderId="0" xfId="1" applyBorder="1"/>
    <xf numFmtId="0" fontId="4" fillId="0" borderId="0" xfId="0" applyFont="1" applyAlignment="1">
      <alignment vertical="top" wrapText="1"/>
    </xf>
    <xf numFmtId="0" fontId="24" fillId="0" borderId="3" xfId="1" applyFont="1" applyBorder="1" applyAlignment="1">
      <alignment horizontal="center" vertical="top" wrapText="1"/>
    </xf>
    <xf numFmtId="0" fontId="24" fillId="0" borderId="2" xfId="1" applyFont="1" applyBorder="1" applyAlignment="1">
      <alignment horizontal="center" vertical="top" wrapText="1"/>
    </xf>
    <xf numFmtId="0" fontId="9" fillId="0" borderId="0" xfId="2"/>
    <xf numFmtId="0" fontId="14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6" fillId="0" borderId="0" xfId="2" applyFont="1"/>
    <xf numFmtId="0" fontId="4" fillId="0" borderId="2" xfId="2" applyFont="1" applyBorder="1" applyAlignment="1">
      <alignment horizontal="center"/>
    </xf>
    <xf numFmtId="0" fontId="4" fillId="0" borderId="2" xfId="2" applyFont="1" applyBorder="1" applyAlignment="1">
      <alignment horizontal="center" vertical="top" wrapText="1"/>
    </xf>
    <xf numFmtId="0" fontId="9" fillId="0" borderId="2" xfId="2" applyBorder="1" applyAlignment="1">
      <alignment horizontal="center"/>
    </xf>
    <xf numFmtId="0" fontId="9" fillId="0" borderId="2" xfId="2" applyBorder="1"/>
    <xf numFmtId="0" fontId="9" fillId="0" borderId="2" xfId="2" quotePrefix="1" applyBorder="1" applyAlignment="1">
      <alignment horizontal="center"/>
    </xf>
    <xf numFmtId="0" fontId="9" fillId="0" borderId="0" xfId="2" applyFill="1" applyBorder="1" applyAlignment="1">
      <alignment horizontal="left"/>
    </xf>
    <xf numFmtId="0" fontId="4" fillId="0" borderId="0" xfId="2" applyFont="1" applyBorder="1" applyAlignment="1">
      <alignment horizontal="center"/>
    </xf>
    <xf numFmtId="0" fontId="9" fillId="0" borderId="0" xfId="2" applyBorder="1"/>
    <xf numFmtId="0" fontId="8" fillId="0" borderId="0" xfId="2" applyFont="1"/>
    <xf numFmtId="0" fontId="4" fillId="0" borderId="0" xfId="2" applyFont="1"/>
    <xf numFmtId="0" fontId="5" fillId="0" borderId="0" xfId="2" applyFont="1" applyAlignment="1"/>
    <xf numFmtId="0" fontId="19" fillId="0" borderId="7" xfId="0" applyFont="1" applyBorder="1" applyAlignment="1"/>
    <xf numFmtId="0" fontId="4" fillId="0" borderId="6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9" fillId="0" borderId="8" xfId="0" applyFont="1" applyBorder="1"/>
    <xf numFmtId="0" fontId="4" fillId="0" borderId="9" xfId="0" applyFont="1" applyFill="1" applyBorder="1" applyAlignment="1">
      <alignment horizontal="center" vertical="top" wrapText="1"/>
    </xf>
    <xf numFmtId="0" fontId="8" fillId="0" borderId="0" xfId="0" applyFont="1" applyAlignment="1"/>
    <xf numFmtId="0" fontId="21" fillId="0" borderId="2" xfId="1" applyFont="1" applyBorder="1"/>
    <xf numFmtId="0" fontId="21" fillId="0" borderId="0" xfId="1" applyFont="1" applyBorder="1"/>
    <xf numFmtId="0" fontId="4" fillId="0" borderId="10" xfId="0" applyFont="1" applyFill="1" applyBorder="1" applyAlignment="1">
      <alignment horizontal="center" vertical="top" wrapText="1"/>
    </xf>
    <xf numFmtId="0" fontId="19" fillId="0" borderId="0" xfId="0" applyFont="1" applyBorder="1" applyAlignment="1"/>
    <xf numFmtId="0" fontId="7" fillId="0" borderId="0" xfId="0" applyFont="1" applyAlignment="1"/>
    <xf numFmtId="0" fontId="12" fillId="0" borderId="0" xfId="0" applyFont="1" applyBorder="1"/>
    <xf numFmtId="0" fontId="26" fillId="0" borderId="0" xfId="1" applyFont="1"/>
    <xf numFmtId="0" fontId="46" fillId="0" borderId="2" xfId="1" applyBorder="1" applyAlignment="1">
      <alignment horizontal="center"/>
    </xf>
    <xf numFmtId="0" fontId="15" fillId="0" borderId="0" xfId="0" applyFont="1" applyBorder="1" applyAlignment="1"/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2" applyFont="1" applyBorder="1"/>
    <xf numFmtId="0" fontId="20" fillId="0" borderId="0" xfId="1" applyFont="1" applyBorder="1" applyAlignment="1">
      <alignment horizontal="center"/>
    </xf>
    <xf numFmtId="0" fontId="8" fillId="0" borderId="0" xfId="0" applyFont="1" applyBorder="1"/>
    <xf numFmtId="0" fontId="22" fillId="0" borderId="3" xfId="1" applyFont="1" applyBorder="1" applyAlignment="1">
      <alignment horizontal="center" vertical="top" wrapText="1"/>
    </xf>
    <xf numFmtId="0" fontId="8" fillId="0" borderId="2" xfId="0" applyFont="1" applyBorder="1"/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9" fillId="0" borderId="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2" applyFont="1" applyAlignment="1">
      <alignment horizontal="center"/>
    </xf>
    <xf numFmtId="0" fontId="20" fillId="0" borderId="2" xfId="1" applyFont="1" applyBorder="1" applyAlignment="1">
      <alignment horizontal="center"/>
    </xf>
    <xf numFmtId="0" fontId="20" fillId="0" borderId="0" xfId="1" applyFont="1" applyAlignment="1">
      <alignment horizontal="center" vertical="top" wrapText="1"/>
    </xf>
    <xf numFmtId="0" fontId="20" fillId="0" borderId="2" xfId="1" applyFont="1" applyBorder="1" applyAlignment="1">
      <alignment horizontal="center" vertical="top" wrapText="1"/>
    </xf>
    <xf numFmtId="0" fontId="13" fillId="0" borderId="0" xfId="2" applyFont="1" applyAlignment="1"/>
    <xf numFmtId="0" fontId="19" fillId="0" borderId="0" xfId="0" applyFont="1" applyBorder="1" applyAlignment="1">
      <alignment horizontal="center"/>
    </xf>
    <xf numFmtId="0" fontId="8" fillId="0" borderId="7" xfId="0" applyFont="1" applyBorder="1" applyAlignment="1"/>
    <xf numFmtId="0" fontId="9" fillId="0" borderId="0" xfId="2" applyAlignment="1">
      <alignment horizontal="left"/>
    </xf>
    <xf numFmtId="0" fontId="8" fillId="0" borderId="0" xfId="2" applyFont="1" applyAlignment="1">
      <alignment vertical="top" wrapText="1"/>
    </xf>
    <xf numFmtId="0" fontId="16" fillId="0" borderId="0" xfId="0" applyFont="1" applyAlignment="1">
      <alignment horizontal="left"/>
    </xf>
    <xf numFmtId="0" fontId="9" fillId="0" borderId="0" xfId="1" applyFont="1"/>
    <xf numFmtId="0" fontId="7" fillId="0" borderId="0" xfId="1" applyFont="1" applyAlignment="1">
      <alignment horizontal="center"/>
    </xf>
    <xf numFmtId="0" fontId="4" fillId="0" borderId="2" xfId="1" applyFont="1" applyBorder="1" applyAlignment="1">
      <alignment horizontal="center" vertical="top" wrapText="1"/>
    </xf>
    <xf numFmtId="0" fontId="9" fillId="0" borderId="2" xfId="1" applyFont="1" applyBorder="1"/>
    <xf numFmtId="0" fontId="4" fillId="0" borderId="2" xfId="1" applyFont="1" applyBorder="1"/>
    <xf numFmtId="0" fontId="9" fillId="0" borderId="2" xfId="1" applyFont="1" applyBorder="1" applyAlignment="1"/>
    <xf numFmtId="0" fontId="19" fillId="0" borderId="2" xfId="0" applyFont="1" applyBorder="1" applyAlignment="1">
      <alignment horizontal="center"/>
    </xf>
    <xf numFmtId="0" fontId="27" fillId="0" borderId="2" xfId="0" applyFont="1" applyBorder="1" applyAlignment="1">
      <alignment horizontal="center" vertical="top" wrapText="1"/>
    </xf>
    <xf numFmtId="0" fontId="28" fillId="0" borderId="0" xfId="0" applyFont="1" applyAlignment="1">
      <alignment vertical="top" wrapText="1"/>
    </xf>
    <xf numFmtId="0" fontId="29" fillId="0" borderId="3" xfId="1" applyFont="1" applyBorder="1" applyAlignment="1">
      <alignment horizontal="center" vertical="top" wrapText="1"/>
    </xf>
    <xf numFmtId="0" fontId="30" fillId="0" borderId="2" xfId="1" applyFont="1" applyBorder="1" applyAlignment="1">
      <alignment horizontal="center" vertical="top" wrapText="1"/>
    </xf>
    <xf numFmtId="0" fontId="26" fillId="0" borderId="0" xfId="1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4" fillId="0" borderId="0" xfId="0" applyFont="1" applyBorder="1" applyAlignment="1"/>
    <xf numFmtId="0" fontId="17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6" xfId="0" applyBorder="1"/>
    <xf numFmtId="0" fontId="8" fillId="0" borderId="0" xfId="0" applyFont="1" applyBorder="1" applyAlignment="1"/>
    <xf numFmtId="0" fontId="17" fillId="0" borderId="0" xfId="0" applyFont="1" applyAlignment="1">
      <alignment horizontal="center"/>
    </xf>
    <xf numFmtId="0" fontId="32" fillId="0" borderId="0" xfId="1" applyFont="1" applyAlignment="1">
      <alignment horizontal="center"/>
    </xf>
    <xf numFmtId="0" fontId="9" fillId="0" borderId="0" xfId="2" applyFont="1"/>
    <xf numFmtId="0" fontId="19" fillId="0" borderId="2" xfId="2" applyFont="1" applyBorder="1" applyAlignment="1">
      <alignment horizontal="center" wrapText="1"/>
    </xf>
    <xf numFmtId="0" fontId="19" fillId="0" borderId="0" xfId="0" applyFont="1" applyAlignment="1">
      <alignment horizontal="center" vertical="top" wrapText="1"/>
    </xf>
    <xf numFmtId="0" fontId="4" fillId="0" borderId="2" xfId="2" applyFont="1" applyBorder="1" applyAlignment="1">
      <alignment horizontal="left" vertical="center" wrapText="1"/>
    </xf>
    <xf numFmtId="0" fontId="4" fillId="0" borderId="2" xfId="2" applyFont="1" applyBorder="1" applyAlignment="1">
      <alignment horizontal="left" vertical="center"/>
    </xf>
    <xf numFmtId="0" fontId="10" fillId="0" borderId="2" xfId="2" applyFont="1" applyBorder="1" applyAlignment="1">
      <alignment horizontal="left" vertical="center" wrapText="1"/>
    </xf>
    <xf numFmtId="0" fontId="9" fillId="0" borderId="0" xfId="3"/>
    <xf numFmtId="0" fontId="9" fillId="0" borderId="0" xfId="3" applyFill="1" applyBorder="1" applyAlignment="1">
      <alignment horizontal="left"/>
    </xf>
    <xf numFmtId="0" fontId="8" fillId="0" borderId="0" xfId="3" applyFont="1"/>
    <xf numFmtId="0" fontId="9" fillId="0" borderId="0" xfId="4"/>
    <xf numFmtId="0" fontId="5" fillId="0" borderId="0" xfId="4" applyFont="1" applyAlignment="1">
      <alignment horizontal="right"/>
    </xf>
    <xf numFmtId="0" fontId="6" fillId="0" borderId="0" xfId="4" applyFont="1" applyAlignment="1">
      <alignment horizontal="right"/>
    </xf>
    <xf numFmtId="0" fontId="17" fillId="0" borderId="2" xfId="4" applyFont="1" applyBorder="1" applyAlignment="1">
      <alignment horizontal="center" vertical="top" wrapText="1"/>
    </xf>
    <xf numFmtId="0" fontId="17" fillId="0" borderId="2" xfId="4" applyFont="1" applyBorder="1" applyAlignment="1">
      <alignment horizontal="center" vertical="center" wrapText="1"/>
    </xf>
    <xf numFmtId="0" fontId="4" fillId="0" borderId="2" xfId="4" applyFont="1" applyBorder="1" applyAlignment="1">
      <alignment horizontal="center" vertical="center"/>
    </xf>
    <xf numFmtId="0" fontId="15" fillId="0" borderId="2" xfId="4" applyFont="1" applyBorder="1" applyAlignment="1">
      <alignment horizontal="left" vertical="top" wrapText="1"/>
    </xf>
    <xf numFmtId="0" fontId="15" fillId="0" borderId="0" xfId="4" applyFont="1" applyAlignment="1">
      <alignment horizontal="left"/>
    </xf>
    <xf numFmtId="0" fontId="48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/>
    <xf numFmtId="0" fontId="37" fillId="0" borderId="0" xfId="0" applyFont="1" applyBorder="1" applyAlignment="1"/>
    <xf numFmtId="0" fontId="37" fillId="0" borderId="1" xfId="0" applyFont="1" applyBorder="1" applyAlignment="1">
      <alignment vertical="top" wrapText="1"/>
    </xf>
    <xf numFmtId="0" fontId="37" fillId="2" borderId="1" xfId="0" applyFont="1" applyFill="1" applyBorder="1" applyAlignment="1">
      <alignment vertical="center" wrapText="1"/>
    </xf>
    <xf numFmtId="0" fontId="38" fillId="0" borderId="2" xfId="0" quotePrefix="1" applyFont="1" applyBorder="1" applyAlignment="1">
      <alignment horizontal="center" vertical="top" wrapText="1"/>
    </xf>
    <xf numFmtId="0" fontId="0" fillId="2" borderId="2" xfId="0" applyFill="1" applyBorder="1"/>
    <xf numFmtId="0" fontId="49" fillId="0" borderId="0" xfId="0" applyFont="1"/>
    <xf numFmtId="0" fontId="4" fillId="0" borderId="0" xfId="1" applyFont="1"/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horizontal="center"/>
    </xf>
    <xf numFmtId="0" fontId="19" fillId="0" borderId="0" xfId="1" applyFont="1" applyAlignment="1">
      <alignment horizontal="left"/>
    </xf>
    <xf numFmtId="0" fontId="8" fillId="0" borderId="0" xfId="1" applyFont="1"/>
    <xf numFmtId="0" fontId="4" fillId="0" borderId="0" xfId="1" applyFont="1" applyAlignment="1"/>
    <xf numFmtId="0" fontId="4" fillId="0" borderId="0" xfId="1" applyFont="1" applyBorder="1" applyAlignment="1"/>
    <xf numFmtId="0" fontId="4" fillId="0" borderId="0" xfId="1" applyFont="1" applyBorder="1"/>
    <xf numFmtId="0" fontId="4" fillId="0" borderId="0" xfId="1" applyFont="1" applyBorder="1" applyAlignment="1">
      <alignment horizontal="center" vertical="top" wrapText="1"/>
    </xf>
    <xf numFmtId="0" fontId="17" fillId="0" borderId="0" xfId="1" applyFont="1" applyBorder="1" applyAlignment="1">
      <alignment horizontal="left"/>
    </xf>
    <xf numFmtId="0" fontId="38" fillId="0" borderId="2" xfId="0" applyFont="1" applyBorder="1" applyAlignment="1">
      <alignment horizontal="center" vertical="top" wrapText="1"/>
    </xf>
    <xf numFmtId="0" fontId="4" fillId="0" borderId="2" xfId="1" applyFont="1" applyBorder="1" applyAlignment="1"/>
    <xf numFmtId="0" fontId="15" fillId="0" borderId="0" xfId="1" applyFont="1" applyBorder="1" applyAlignment="1"/>
    <xf numFmtId="0" fontId="4" fillId="0" borderId="2" xfId="1" applyFont="1" applyBorder="1" applyAlignment="1">
      <alignment vertical="top" wrapText="1"/>
    </xf>
    <xf numFmtId="0" fontId="4" fillId="0" borderId="0" xfId="1" applyFont="1" applyAlignment="1">
      <alignment vertical="top" wrapText="1"/>
    </xf>
    <xf numFmtId="0" fontId="19" fillId="0" borderId="0" xfId="1" applyFont="1"/>
    <xf numFmtId="0" fontId="17" fillId="0" borderId="0" xfId="1" applyFont="1" applyBorder="1" applyAlignment="1">
      <alignment wrapText="1"/>
    </xf>
    <xf numFmtId="0" fontId="4" fillId="2" borderId="2" xfId="1" quotePrefix="1" applyFont="1" applyFill="1" applyBorder="1" applyAlignment="1">
      <alignment horizontal="center" vertical="center" wrapText="1"/>
    </xf>
    <xf numFmtId="0" fontId="19" fillId="2" borderId="3" xfId="1" quotePrefix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4" fillId="0" borderId="2" xfId="1" applyFont="1" applyBorder="1" applyAlignment="1">
      <alignment horizontal="left"/>
    </xf>
    <xf numFmtId="0" fontId="34" fillId="0" borderId="0" xfId="0" applyFont="1" applyAlignment="1"/>
    <xf numFmtId="0" fontId="35" fillId="0" borderId="0" xfId="0" applyFont="1" applyAlignment="1"/>
    <xf numFmtId="0" fontId="38" fillId="0" borderId="0" xfId="0" applyFont="1" applyBorder="1" applyAlignment="1"/>
    <xf numFmtId="0" fontId="37" fillId="0" borderId="2" xfId="0" applyFont="1" applyBorder="1" applyAlignment="1">
      <alignment horizontal="center" vertical="top" wrapText="1"/>
    </xf>
    <xf numFmtId="0" fontId="47" fillId="0" borderId="2" xfId="0" applyFont="1" applyBorder="1" applyAlignment="1">
      <alignment horizontal="center" vertical="top" wrapText="1"/>
    </xf>
    <xf numFmtId="0" fontId="50" fillId="0" borderId="0" xfId="0" applyFont="1" applyBorder="1" applyAlignment="1">
      <alignment vertical="top"/>
    </xf>
    <xf numFmtId="0" fontId="48" fillId="0" borderId="2" xfId="0" applyFont="1" applyBorder="1" applyAlignment="1">
      <alignment horizontal="center"/>
    </xf>
    <xf numFmtId="0" fontId="52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Border="1" applyAlignment="1">
      <alignment horizontal="center" vertical="center"/>
    </xf>
    <xf numFmtId="0" fontId="55" fillId="0" borderId="2" xfId="0" applyFont="1" applyBorder="1" applyAlignment="1">
      <alignment horizontal="center" vertical="top" wrapText="1"/>
    </xf>
    <xf numFmtId="0" fontId="47" fillId="0" borderId="0" xfId="0" applyFont="1"/>
    <xf numFmtId="0" fontId="56" fillId="0" borderId="2" xfId="0" applyFont="1" applyBorder="1" applyAlignment="1">
      <alignment vertical="center" wrapText="1"/>
    </xf>
    <xf numFmtId="0" fontId="56" fillId="0" borderId="2" xfId="0" applyFont="1" applyBorder="1" applyAlignment="1">
      <alignment horizontal="left" vertical="center" wrapText="1" indent="2"/>
    </xf>
    <xf numFmtId="0" fontId="56" fillId="0" borderId="0" xfId="0" applyFont="1" applyBorder="1" applyAlignment="1">
      <alignment horizontal="left" vertical="center" wrapText="1" indent="2"/>
    </xf>
    <xf numFmtId="0" fontId="56" fillId="0" borderId="0" xfId="0" applyFont="1" applyBorder="1" applyAlignment="1">
      <alignment vertical="center" wrapText="1"/>
    </xf>
    <xf numFmtId="0" fontId="47" fillId="0" borderId="2" xfId="0" applyFont="1" applyBorder="1" applyAlignment="1">
      <alignment vertical="top" wrapText="1"/>
    </xf>
    <xf numFmtId="0" fontId="47" fillId="0" borderId="5" xfId="0" applyFont="1" applyBorder="1" applyAlignment="1">
      <alignment horizontal="center" vertical="top" wrapText="1"/>
    </xf>
    <xf numFmtId="0" fontId="56" fillId="0" borderId="5" xfId="0" applyFont="1" applyBorder="1" applyAlignment="1">
      <alignment vertical="center" wrapText="1"/>
    </xf>
    <xf numFmtId="0" fontId="47" fillId="0" borderId="2" xfId="0" applyFont="1" applyBorder="1"/>
    <xf numFmtId="0" fontId="56" fillId="0" borderId="2" xfId="0" applyFont="1" applyBorder="1" applyAlignment="1">
      <alignment horizontal="center" vertical="center" wrapText="1"/>
    </xf>
    <xf numFmtId="0" fontId="7" fillId="0" borderId="0" xfId="1" applyFont="1" applyAlignment="1"/>
    <xf numFmtId="0" fontId="34" fillId="0" borderId="0" xfId="0" applyFont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5" xfId="0" applyFont="1" applyBorder="1" applyAlignment="1">
      <alignment vertical="top" wrapText="1"/>
    </xf>
    <xf numFmtId="0" fontId="9" fillId="3" borderId="0" xfId="0" applyFont="1" applyFill="1"/>
    <xf numFmtId="0" fontId="14" fillId="3" borderId="0" xfId="0" applyFont="1" applyFill="1"/>
    <xf numFmtId="0" fontId="4" fillId="3" borderId="0" xfId="0" applyFont="1" applyFill="1"/>
    <xf numFmtId="0" fontId="4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 vertical="top"/>
    </xf>
    <xf numFmtId="0" fontId="17" fillId="0" borderId="0" xfId="0" applyFont="1" applyBorder="1" applyAlignment="1">
      <alignment horizontal="center"/>
    </xf>
    <xf numFmtId="0" fontId="4" fillId="0" borderId="2" xfId="2" applyFont="1" applyFill="1" applyBorder="1" applyAlignment="1">
      <alignment horizontal="left" vertical="center" wrapText="1"/>
    </xf>
    <xf numFmtId="0" fontId="9" fillId="2" borderId="0" xfId="1" applyFont="1" applyFill="1"/>
    <xf numFmtId="0" fontId="7" fillId="2" borderId="0" xfId="1" applyFont="1" applyFill="1" applyAlignment="1"/>
    <xf numFmtId="0" fontId="9" fillId="2" borderId="0" xfId="0" applyFont="1" applyFill="1"/>
    <xf numFmtId="0" fontId="4" fillId="2" borderId="0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0" fontId="9" fillId="2" borderId="2" xfId="0" quotePrefix="1" applyFont="1" applyFill="1" applyBorder="1" applyAlignment="1">
      <alignment horizontal="center"/>
    </xf>
    <xf numFmtId="0" fontId="9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4" fillId="2" borderId="0" xfId="0" applyFont="1" applyFill="1"/>
    <xf numFmtId="0" fontId="4" fillId="0" borderId="0" xfId="2" applyFont="1" applyAlignment="1"/>
    <xf numFmtId="0" fontId="19" fillId="0" borderId="0" xfId="2" applyFont="1" applyAlignment="1">
      <alignment horizontal="right"/>
    </xf>
    <xf numFmtId="0" fontId="47" fillId="0" borderId="2" xfId="1" applyFont="1" applyBorder="1"/>
    <xf numFmtId="0" fontId="55" fillId="0" borderId="2" xfId="1" applyFont="1" applyBorder="1"/>
    <xf numFmtId="0" fontId="47" fillId="0" borderId="0" xfId="1" applyFont="1" applyBorder="1"/>
    <xf numFmtId="0" fontId="47" fillId="0" borderId="2" xfId="1" applyFont="1" applyBorder="1" applyAlignment="1">
      <alignment horizontal="center"/>
    </xf>
    <xf numFmtId="0" fontId="36" fillId="2" borderId="0" xfId="0" applyFont="1" applyFill="1"/>
    <xf numFmtId="0" fontId="47" fillId="2" borderId="2" xfId="0" applyFont="1" applyFill="1" applyBorder="1" applyAlignment="1">
      <alignment horizontal="center" vertical="top" wrapText="1"/>
    </xf>
    <xf numFmtId="0" fontId="37" fillId="2" borderId="2" xfId="0" applyFont="1" applyFill="1" applyBorder="1" applyAlignment="1">
      <alignment horizontal="center" vertical="top" wrapText="1"/>
    </xf>
    <xf numFmtId="0" fontId="0" fillId="2" borderId="0" xfId="0" applyFill="1"/>
    <xf numFmtId="0" fontId="52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/>
    </xf>
    <xf numFmtId="0" fontId="36" fillId="0" borderId="2" xfId="0" quotePrefix="1" applyFont="1" applyBorder="1" applyAlignment="1">
      <alignment horizontal="center" vertical="top" wrapText="1"/>
    </xf>
    <xf numFmtId="0" fontId="12" fillId="2" borderId="0" xfId="0" applyFont="1" applyFill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2" fillId="0" borderId="0" xfId="0" applyFont="1" applyAlignment="1"/>
    <xf numFmtId="0" fontId="17" fillId="0" borderId="0" xfId="0" applyFont="1" applyAlignment="1"/>
    <xf numFmtId="0" fontId="58" fillId="0" borderId="2" xfId="0" applyFont="1" applyBorder="1"/>
    <xf numFmtId="0" fontId="47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0" xfId="1" applyFont="1" applyAlignment="1">
      <alignment horizontal="center" vertical="top" wrapText="1"/>
    </xf>
    <xf numFmtId="0" fontId="34" fillId="0" borderId="0" xfId="0" applyFont="1" applyAlignment="1">
      <alignment horizontal="center"/>
    </xf>
    <xf numFmtId="0" fontId="37" fillId="0" borderId="1" xfId="0" applyFont="1" applyBorder="1" applyAlignment="1">
      <alignment horizontal="center" vertical="top" wrapText="1"/>
    </xf>
    <xf numFmtId="0" fontId="4" fillId="2" borderId="0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9" fillId="2" borderId="5" xfId="0" applyFont="1" applyFill="1" applyBorder="1" applyAlignment="1"/>
    <xf numFmtId="0" fontId="37" fillId="2" borderId="1" xfId="0" applyFont="1" applyFill="1" applyBorder="1" applyAlignment="1">
      <alignment horizontal="center" vertical="top" wrapText="1"/>
    </xf>
    <xf numFmtId="0" fontId="4" fillId="0" borderId="0" xfId="5" applyFont="1"/>
    <xf numFmtId="0" fontId="4" fillId="0" borderId="0" xfId="5" applyFont="1" applyAlignment="1">
      <alignment horizontal="center" vertical="top" wrapText="1"/>
    </xf>
    <xf numFmtId="0" fontId="4" fillId="0" borderId="0" xfId="5" applyFont="1" applyAlignment="1"/>
    <xf numFmtId="0" fontId="4" fillId="0" borderId="0" xfId="5" applyFont="1" applyAlignment="1">
      <alignment horizontal="center"/>
    </xf>
    <xf numFmtId="0" fontId="34" fillId="2" borderId="0" xfId="0" applyFont="1" applyFill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2" xfId="2" applyFont="1" applyBorder="1" applyAlignment="1">
      <alignment horizontal="center" vertical="top" wrapText="1"/>
    </xf>
    <xf numFmtId="0" fontId="16" fillId="0" borderId="0" xfId="2" applyFont="1" applyAlignment="1">
      <alignment horizontal="left"/>
    </xf>
    <xf numFmtId="0" fontId="4" fillId="0" borderId="0" xfId="2" applyFont="1" applyAlignment="1">
      <alignment horizontal="center"/>
    </xf>
    <xf numFmtId="0" fontId="9" fillId="0" borderId="2" xfId="2" applyFont="1" applyBorder="1"/>
    <xf numFmtId="0" fontId="9" fillId="0" borderId="0" xfId="2" applyFont="1" applyBorder="1"/>
    <xf numFmtId="0" fontId="9" fillId="0" borderId="2" xfId="2" applyFont="1" applyBorder="1" applyAlignment="1">
      <alignment horizontal="center"/>
    </xf>
    <xf numFmtId="0" fontId="9" fillId="0" borderId="2" xfId="2" quotePrefix="1" applyFont="1" applyBorder="1" applyAlignment="1">
      <alignment horizontal="center"/>
    </xf>
    <xf numFmtId="0" fontId="4" fillId="0" borderId="2" xfId="2" applyFont="1" applyBorder="1"/>
    <xf numFmtId="0" fontId="4" fillId="0" borderId="0" xfId="2" applyFont="1" applyAlignment="1">
      <alignment horizontal="right" vertical="top" wrapText="1"/>
    </xf>
    <xf numFmtId="0" fontId="58" fillId="0" borderId="2" xfId="0" applyFont="1" applyFill="1" applyBorder="1"/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17" fillId="0" borderId="2" xfId="4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24" fillId="0" borderId="3" xfId="1" applyFont="1" applyBorder="1" applyAlignment="1">
      <alignment horizontal="center" vertical="top" wrapText="1"/>
    </xf>
    <xf numFmtId="2" fontId="15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2" fontId="15" fillId="4" borderId="2" xfId="0" applyNumberFormat="1" applyFont="1" applyFill="1" applyBorder="1" applyAlignment="1">
      <alignment horizontal="center" vertical="center"/>
    </xf>
    <xf numFmtId="0" fontId="9" fillId="4" borderId="2" xfId="0" applyFont="1" applyFill="1" applyBorder="1"/>
    <xf numFmtId="0" fontId="19" fillId="4" borderId="2" xfId="2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14" fillId="0" borderId="2" xfId="4" applyNumberFormat="1" applyFont="1" applyBorder="1" applyAlignment="1">
      <alignment horizontal="center" vertical="center" wrapText="1"/>
    </xf>
    <xf numFmtId="2" fontId="14" fillId="0" borderId="2" xfId="4" applyNumberFormat="1" applyFont="1" applyBorder="1" applyAlignment="1">
      <alignment horizontal="center" vertical="center" wrapText="1"/>
    </xf>
    <xf numFmtId="0" fontId="14" fillId="0" borderId="2" xfId="4" applyFont="1" applyBorder="1" applyAlignment="1">
      <alignment horizontal="center" vertical="center" wrapText="1"/>
    </xf>
    <xf numFmtId="0" fontId="14" fillId="0" borderId="2" xfId="4" applyFont="1" applyBorder="1" applyAlignment="1">
      <alignment horizontal="center" vertical="top" wrapText="1"/>
    </xf>
    <xf numFmtId="0" fontId="59" fillId="0" borderId="2" xfId="4" applyFont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" xfId="0" applyFont="1" applyBorder="1"/>
    <xf numFmtId="0" fontId="14" fillId="0" borderId="5" xfId="0" applyFont="1" applyBorder="1"/>
    <xf numFmtId="0" fontId="14" fillId="0" borderId="2" xfId="0" applyFont="1" applyBorder="1" applyAlignment="1">
      <alignment horizontal="center"/>
    </xf>
    <xf numFmtId="0" fontId="14" fillId="0" borderId="6" xfId="0" applyFont="1" applyBorder="1" applyAlignment="1">
      <alignment horizontal="center" vertical="center"/>
    </xf>
    <xf numFmtId="0" fontId="14" fillId="0" borderId="0" xfId="0" applyFont="1"/>
    <xf numFmtId="0" fontId="9" fillId="0" borderId="5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1" fontId="14" fillId="0" borderId="6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14" fillId="0" borderId="2" xfId="0" quotePrefix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" fontId="8" fillId="0" borderId="2" xfId="0" applyNumberFormat="1" applyFont="1" applyBorder="1" applyAlignment="1">
      <alignment horizontal="center" vertical="center"/>
    </xf>
    <xf numFmtId="2" fontId="14" fillId="0" borderId="5" xfId="0" applyNumberFormat="1" applyFont="1" applyBorder="1" applyAlignment="1">
      <alignment horizontal="center" vertical="center"/>
    </xf>
    <xf numFmtId="2" fontId="14" fillId="0" borderId="2" xfId="0" applyNumberFormat="1" applyFont="1" applyBorder="1" applyAlignment="1">
      <alignment horizontal="center" vertical="center"/>
    </xf>
    <xf numFmtId="0" fontId="8" fillId="0" borderId="2" xfId="1" applyFont="1" applyBorder="1" applyAlignment="1">
      <alignment horizontal="center"/>
    </xf>
    <xf numFmtId="0" fontId="14" fillId="0" borderId="2" xfId="1" applyFont="1" applyBorder="1" applyAlignment="1">
      <alignment horizontal="center"/>
    </xf>
    <xf numFmtId="0" fontId="14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" xfId="0" quotePrefix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center" wrapText="1"/>
    </xf>
    <xf numFmtId="0" fontId="61" fillId="0" borderId="2" xfId="0" applyFont="1" applyBorder="1" applyAlignment="1">
      <alignment horizontal="center" vertical="top"/>
    </xf>
    <xf numFmtId="0" fontId="61" fillId="0" borderId="2" xfId="0" applyFont="1" applyBorder="1" applyAlignment="1">
      <alignment horizontal="center" vertical="top" wrapText="1"/>
    </xf>
    <xf numFmtId="0" fontId="62" fillId="0" borderId="0" xfId="0" applyFont="1" applyBorder="1" applyAlignment="1">
      <alignment horizontal="center"/>
    </xf>
    <xf numFmtId="0" fontId="14" fillId="0" borderId="2" xfId="0" applyFont="1" applyBorder="1" applyAlignment="1">
      <alignment horizontal="left" vertical="center"/>
    </xf>
    <xf numFmtId="0" fontId="8" fillId="0" borderId="2" xfId="1" applyFont="1" applyBorder="1" applyAlignment="1">
      <alignment horizontal="center" vertical="top" wrapText="1"/>
    </xf>
    <xf numFmtId="0" fontId="61" fillId="0" borderId="2" xfId="0" applyFont="1" applyBorder="1" applyAlignment="1">
      <alignment horizontal="center"/>
    </xf>
    <xf numFmtId="0" fontId="14" fillId="0" borderId="0" xfId="0" applyFont="1" applyBorder="1"/>
    <xf numFmtId="0" fontId="62" fillId="0" borderId="2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42" fillId="0" borderId="2" xfId="0" quotePrefix="1" applyFont="1" applyBorder="1" applyAlignment="1">
      <alignment horizontal="center" vertical="center" wrapText="1"/>
    </xf>
    <xf numFmtId="0" fontId="42" fillId="2" borderId="2" xfId="0" quotePrefix="1" applyFont="1" applyFill="1" applyBorder="1" applyAlignment="1">
      <alignment horizontal="center" vertical="center" wrapText="1"/>
    </xf>
    <xf numFmtId="0" fontId="63" fillId="0" borderId="2" xfId="0" quotePrefix="1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top" wrapText="1"/>
    </xf>
    <xf numFmtId="0" fontId="63" fillId="0" borderId="2" xfId="0" quotePrefix="1" applyFont="1" applyBorder="1" applyAlignment="1">
      <alignment horizontal="center" vertical="top" wrapText="1"/>
    </xf>
    <xf numFmtId="0" fontId="42" fillId="0" borderId="2" xfId="0" quotePrefix="1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8" fillId="0" borderId="2" xfId="2" applyFont="1" applyBorder="1" applyAlignment="1">
      <alignment horizontal="center" vertical="top" wrapText="1"/>
    </xf>
    <xf numFmtId="0" fontId="14" fillId="0" borderId="2" xfId="2" applyFont="1" applyBorder="1" applyAlignment="1">
      <alignment horizontal="center"/>
    </xf>
    <xf numFmtId="0" fontId="14" fillId="0" borderId="2" xfId="2" quotePrefix="1" applyFont="1" applyBorder="1" applyAlignment="1">
      <alignment horizontal="center"/>
    </xf>
    <xf numFmtId="0" fontId="8" fillId="0" borderId="2" xfId="2" applyFont="1" applyBorder="1" applyAlignment="1">
      <alignment horizontal="center"/>
    </xf>
    <xf numFmtId="0" fontId="14" fillId="0" borderId="2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0" fontId="14" fillId="0" borderId="2" xfId="2" applyFont="1" applyBorder="1" applyAlignment="1">
      <alignment horizontal="center" vertical="center" wrapText="1"/>
    </xf>
    <xf numFmtId="0" fontId="14" fillId="0" borderId="2" xfId="2" quotePrefix="1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10" xfId="2" applyFont="1" applyFill="1" applyBorder="1" applyAlignment="1">
      <alignment horizontal="center" vertical="center" wrapText="1"/>
    </xf>
    <xf numFmtId="0" fontId="8" fillId="0" borderId="11" xfId="2" applyFont="1" applyFill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14" fillId="0" borderId="5" xfId="2" applyFont="1" applyBorder="1" applyAlignment="1">
      <alignment horizontal="center" vertical="center" wrapText="1"/>
    </xf>
    <xf numFmtId="0" fontId="14" fillId="0" borderId="4" xfId="2" applyFont="1" applyBorder="1" applyAlignment="1">
      <alignment horizontal="center" vertical="center"/>
    </xf>
    <xf numFmtId="0" fontId="14" fillId="0" borderId="5" xfId="2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 wrapText="1"/>
    </xf>
    <xf numFmtId="0" fontId="8" fillId="0" borderId="2" xfId="1" applyFont="1" applyBorder="1" applyAlignment="1"/>
    <xf numFmtId="0" fontId="8" fillId="0" borderId="2" xfId="1" applyFont="1" applyBorder="1"/>
    <xf numFmtId="0" fontId="14" fillId="0" borderId="2" xfId="1" applyFont="1" applyBorder="1" applyAlignment="1"/>
    <xf numFmtId="0" fontId="64" fillId="0" borderId="2" xfId="0" applyFont="1" applyBorder="1" applyAlignment="1">
      <alignment horizontal="center" vertical="center" wrapText="1"/>
    </xf>
    <xf numFmtId="0" fontId="64" fillId="0" borderId="3" xfId="0" applyFont="1" applyBorder="1" applyAlignment="1">
      <alignment horizontal="center" vertical="center" wrapText="1"/>
    </xf>
    <xf numFmtId="0" fontId="65" fillId="0" borderId="2" xfId="0" applyFont="1" applyBorder="1" applyAlignment="1">
      <alignment horizontal="center" vertical="center"/>
    </xf>
    <xf numFmtId="0" fontId="66" fillId="0" borderId="2" xfId="0" applyFont="1" applyBorder="1" applyAlignment="1">
      <alignment horizontal="center" vertical="center"/>
    </xf>
    <xf numFmtId="0" fontId="65" fillId="0" borderId="1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2" fontId="14" fillId="0" borderId="2" xfId="0" applyNumberFormat="1" applyFont="1" applyBorder="1" applyAlignment="1">
      <alignment horizontal="center"/>
    </xf>
    <xf numFmtId="2" fontId="14" fillId="0" borderId="5" xfId="0" applyNumberFormat="1" applyFont="1" applyBorder="1"/>
    <xf numFmtId="2" fontId="14" fillId="0" borderId="2" xfId="0" applyNumberFormat="1" applyFont="1" applyBorder="1"/>
    <xf numFmtId="2" fontId="8" fillId="0" borderId="2" xfId="0" applyNumberFormat="1" applyFont="1" applyBorder="1" applyAlignment="1">
      <alignment horizontal="center"/>
    </xf>
    <xf numFmtId="2" fontId="14" fillId="0" borderId="2" xfId="1" applyNumberFormat="1" applyFont="1" applyBorder="1" applyAlignment="1">
      <alignment horizontal="center" vertical="center"/>
    </xf>
    <xf numFmtId="2" fontId="14" fillId="2" borderId="2" xfId="1" applyNumberFormat="1" applyFont="1" applyFill="1" applyBorder="1" applyAlignment="1">
      <alignment horizontal="center" vertical="center"/>
    </xf>
    <xf numFmtId="2" fontId="60" fillId="0" borderId="2" xfId="1" applyNumberFormat="1" applyFont="1" applyBorder="1" applyAlignment="1">
      <alignment horizontal="center" vertical="center"/>
    </xf>
    <xf numFmtId="2" fontId="60" fillId="2" borderId="2" xfId="1" applyNumberFormat="1" applyFont="1" applyFill="1" applyBorder="1" applyAlignment="1">
      <alignment horizontal="center" vertical="center"/>
    </xf>
    <xf numFmtId="2" fontId="8" fillId="0" borderId="2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2" fontId="8" fillId="0" borderId="2" xfId="0" applyNumberFormat="1" applyFont="1" applyBorder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17" fillId="0" borderId="2" xfId="0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/>
    </xf>
    <xf numFmtId="0" fontId="67" fillId="0" borderId="2" xfId="0" applyFont="1" applyBorder="1" applyAlignment="1">
      <alignment horizontal="center" vertical="center"/>
    </xf>
    <xf numFmtId="0" fontId="6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68" fillId="0" borderId="2" xfId="1" applyFont="1" applyBorder="1" applyAlignment="1">
      <alignment horizontal="center" vertical="center" wrapText="1"/>
    </xf>
    <xf numFmtId="0" fontId="68" fillId="0" borderId="2" xfId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right"/>
    </xf>
    <xf numFmtId="0" fontId="4" fillId="2" borderId="2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37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9" fillId="0" borderId="2" xfId="0" quotePrefix="1" applyFont="1" applyBorder="1" applyAlignment="1">
      <alignment horizontal="center" vertical="top" wrapText="1"/>
    </xf>
    <xf numFmtId="0" fontId="69" fillId="0" borderId="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center" wrapText="1"/>
    </xf>
    <xf numFmtId="0" fontId="69" fillId="0" borderId="2" xfId="0" applyFont="1" applyBorder="1" applyAlignment="1">
      <alignment horizontal="center" vertical="center" wrapText="1"/>
    </xf>
    <xf numFmtId="0" fontId="14" fillId="0" borderId="2" xfId="1" applyFont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/>
    </xf>
    <xf numFmtId="2" fontId="15" fillId="2" borderId="2" xfId="0" applyNumberFormat="1" applyFont="1" applyFill="1" applyBorder="1" applyAlignment="1">
      <alignment horizontal="center"/>
    </xf>
    <xf numFmtId="2" fontId="14" fillId="2" borderId="2" xfId="0" applyNumberFormat="1" applyFont="1" applyFill="1" applyBorder="1" applyAlignment="1">
      <alignment horizontal="center"/>
    </xf>
    <xf numFmtId="0" fontId="4" fillId="2" borderId="2" xfId="0" quotePrefix="1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68" fillId="0" borderId="0" xfId="1" applyFont="1"/>
    <xf numFmtId="0" fontId="23" fillId="0" borderId="2" xfId="1" applyFont="1" applyBorder="1" applyAlignment="1">
      <alignment horizontal="center" vertical="top" wrapText="1"/>
    </xf>
    <xf numFmtId="0" fontId="70" fillId="0" borderId="1" xfId="1" applyFont="1" applyBorder="1" applyAlignment="1">
      <alignment horizontal="center"/>
    </xf>
    <xf numFmtId="0" fontId="70" fillId="0" borderId="10" xfId="1" applyFont="1" applyBorder="1" applyAlignment="1">
      <alignment horizontal="center" wrapText="1"/>
    </xf>
    <xf numFmtId="0" fontId="68" fillId="0" borderId="2" xfId="1" applyFont="1" applyBorder="1" applyAlignment="1">
      <alignment horizontal="center"/>
    </xf>
    <xf numFmtId="0" fontId="23" fillId="0" borderId="2" xfId="1" applyFont="1" applyBorder="1"/>
    <xf numFmtId="0" fontId="18" fillId="2" borderId="0" xfId="0" applyFont="1" applyFill="1" applyAlignment="1">
      <alignment wrapText="1"/>
    </xf>
    <xf numFmtId="0" fontId="4" fillId="2" borderId="2" xfId="0" applyFont="1" applyFill="1" applyBorder="1" applyAlignment="1">
      <alignment vertical="top" wrapText="1"/>
    </xf>
    <xf numFmtId="2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4" fillId="2" borderId="2" xfId="0" quotePrefix="1" applyFont="1" applyFill="1" applyBorder="1" applyAlignment="1">
      <alignment horizontal="center"/>
    </xf>
    <xf numFmtId="0" fontId="14" fillId="2" borderId="2" xfId="0" applyFont="1" applyFill="1" applyBorder="1"/>
    <xf numFmtId="2" fontId="8" fillId="2" borderId="2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left"/>
    </xf>
    <xf numFmtId="0" fontId="4" fillId="2" borderId="0" xfId="0" applyFont="1" applyFill="1" applyAlignment="1"/>
    <xf numFmtId="2" fontId="15" fillId="2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/>
    <xf numFmtId="0" fontId="15" fillId="2" borderId="2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/>
    <xf numFmtId="0" fontId="15" fillId="2" borderId="2" xfId="0" applyFont="1" applyFill="1" applyBorder="1" applyAlignment="1">
      <alignment horizontal="center" vertical="center"/>
    </xf>
    <xf numFmtId="2" fontId="15" fillId="2" borderId="2" xfId="0" applyNumberFormat="1" applyFont="1" applyFill="1" applyBorder="1" applyAlignment="1">
      <alignment horizontal="center" vertical="center"/>
    </xf>
    <xf numFmtId="2" fontId="15" fillId="2" borderId="2" xfId="0" applyNumberFormat="1" applyFont="1" applyFill="1" applyBorder="1"/>
    <xf numFmtId="0" fontId="4" fillId="2" borderId="0" xfId="0" applyFont="1" applyFill="1" applyAlignment="1">
      <alignment vertical="top" wrapText="1"/>
    </xf>
    <xf numFmtId="0" fontId="74" fillId="0" borderId="0" xfId="0" applyFont="1" applyBorder="1" applyAlignment="1">
      <alignment horizontal="center" vertical="center" wrapText="1"/>
    </xf>
    <xf numFmtId="0" fontId="74" fillId="0" borderId="2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4" fillId="0" borderId="2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17" fontId="76" fillId="0" borderId="2" xfId="0" applyNumberFormat="1" applyFont="1" applyBorder="1" applyAlignment="1">
      <alignment horizontal="center" vertical="center"/>
    </xf>
    <xf numFmtId="0" fontId="76" fillId="0" borderId="2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73" fillId="0" borderId="0" xfId="0" applyFont="1"/>
    <xf numFmtId="0" fontId="73" fillId="0" borderId="11" xfId="0" applyFont="1" applyBorder="1" applyAlignment="1">
      <alignment vertical="center"/>
    </xf>
    <xf numFmtId="0" fontId="73" fillId="0" borderId="0" xfId="0" applyFont="1" applyAlignment="1">
      <alignment vertical="center"/>
    </xf>
    <xf numFmtId="0" fontId="50" fillId="0" borderId="0" xfId="0" applyFont="1"/>
    <xf numFmtId="0" fontId="76" fillId="0" borderId="2" xfId="0" applyFont="1" applyBorder="1" applyAlignment="1">
      <alignment horizontal="center" vertical="center" wrapText="1"/>
    </xf>
    <xf numFmtId="0" fontId="76" fillId="0" borderId="2" xfId="0" applyFont="1" applyBorder="1" applyAlignment="1">
      <alignment horizontal="justify" vertical="center" wrapText="1"/>
    </xf>
    <xf numFmtId="2" fontId="76" fillId="0" borderId="2" xfId="0" applyNumberFormat="1" applyFont="1" applyBorder="1" applyAlignment="1">
      <alignment horizontal="center" vertical="center" wrapText="1"/>
    </xf>
    <xf numFmtId="0" fontId="66" fillId="0" borderId="0" xfId="0" applyFont="1"/>
    <xf numFmtId="0" fontId="74" fillId="0" borderId="2" xfId="0" applyFont="1" applyBorder="1" applyAlignment="1">
      <alignment horizontal="center"/>
    </xf>
    <xf numFmtId="2" fontId="66" fillId="0" borderId="3" xfId="0" applyNumberFormat="1" applyFont="1" applyBorder="1" applyAlignment="1">
      <alignment horizontal="center" vertical="center"/>
    </xf>
    <xf numFmtId="2" fontId="55" fillId="0" borderId="3" xfId="0" applyNumberFormat="1" applyFont="1" applyBorder="1" applyAlignment="1">
      <alignment horizontal="center" vertical="center"/>
    </xf>
    <xf numFmtId="0" fontId="55" fillId="2" borderId="2" xfId="0" applyFont="1" applyFill="1" applyBorder="1" applyAlignment="1">
      <alignment vertical="top" wrapText="1"/>
    </xf>
    <xf numFmtId="0" fontId="1" fillId="0" borderId="2" xfId="0" applyFont="1" applyBorder="1" applyAlignment="1">
      <alignment horizontal="center" vertical="center"/>
    </xf>
    <xf numFmtId="0" fontId="24" fillId="0" borderId="2" xfId="1" applyFont="1" applyBorder="1" applyAlignment="1">
      <alignment horizontal="center" vertical="center" wrapText="1"/>
    </xf>
    <xf numFmtId="0" fontId="24" fillId="0" borderId="5" xfId="1" applyFont="1" applyBorder="1" applyAlignment="1">
      <alignment horizontal="center" vertical="center" wrapText="1"/>
    </xf>
    <xf numFmtId="0" fontId="21" fillId="0" borderId="2" xfId="1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77" fillId="0" borderId="3" xfId="1" applyFont="1" applyBorder="1" applyAlignment="1">
      <alignment horizontal="center" vertical="center" wrapText="1"/>
    </xf>
    <xf numFmtId="0" fontId="77" fillId="0" borderId="2" xfId="1" applyFont="1" applyBorder="1" applyAlignment="1">
      <alignment horizontal="center" vertical="center" wrapText="1"/>
    </xf>
    <xf numFmtId="0" fontId="78" fillId="0" borderId="2" xfId="1" applyFont="1" applyBorder="1" applyAlignment="1">
      <alignment horizontal="center" vertical="center"/>
    </xf>
    <xf numFmtId="0" fontId="1" fillId="0" borderId="2" xfId="1" applyFont="1" applyBorder="1" applyAlignment="1">
      <alignment vertical="center"/>
    </xf>
    <xf numFmtId="0" fontId="77" fillId="0" borderId="2" xfId="1" applyFont="1" applyBorder="1" applyAlignment="1">
      <alignment horizontal="center" wrapText="1"/>
    </xf>
    <xf numFmtId="0" fontId="47" fillId="0" borderId="2" xfId="1" applyFont="1" applyBorder="1" applyAlignment="1">
      <alignment horizontal="center" vertical="center"/>
    </xf>
    <xf numFmtId="0" fontId="1" fillId="0" borderId="0" xfId="1" applyFont="1"/>
    <xf numFmtId="0" fontId="4" fillId="0" borderId="0" xfId="5" applyFont="1" applyAlignment="1">
      <alignment horizontal="center" vertical="top" wrapText="1"/>
    </xf>
    <xf numFmtId="0" fontId="9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9" fillId="0" borderId="0" xfId="2" applyAlignment="1">
      <alignment horizontal="center"/>
    </xf>
    <xf numFmtId="0" fontId="23" fillId="0" borderId="2" xfId="1" applyFont="1" applyBorder="1" applyAlignment="1">
      <alignment horizontal="center" vertical="top" wrapText="1"/>
    </xf>
    <xf numFmtId="0" fontId="17" fillId="0" borderId="5" xfId="4" applyFont="1" applyBorder="1" applyAlignment="1">
      <alignment horizontal="center" vertical="top" wrapText="1"/>
    </xf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36" fillId="0" borderId="0" xfId="2" applyFont="1"/>
    <xf numFmtId="0" fontId="37" fillId="0" borderId="0" xfId="2" applyFont="1" applyBorder="1" applyAlignment="1"/>
    <xf numFmtId="0" fontId="48" fillId="0" borderId="0" xfId="2" applyFont="1" applyAlignment="1">
      <alignment horizontal="center"/>
    </xf>
    <xf numFmtId="0" fontId="79" fillId="0" borderId="2" xfId="2" applyFont="1" applyBorder="1" applyAlignment="1">
      <alignment horizontal="center" vertical="top" wrapText="1"/>
    </xf>
    <xf numFmtId="0" fontId="9" fillId="2" borderId="2" xfId="2" applyFill="1" applyBorder="1" applyAlignment="1">
      <alignment horizontal="center"/>
    </xf>
    <xf numFmtId="0" fontId="9" fillId="2" borderId="2" xfId="2" applyFill="1" applyBorder="1"/>
    <xf numFmtId="0" fontId="17" fillId="0" borderId="2" xfId="0" applyFont="1" applyBorder="1" applyAlignment="1">
      <alignment vertical="center" wrapText="1"/>
    </xf>
    <xf numFmtId="2" fontId="9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/>
    </xf>
    <xf numFmtId="2" fontId="15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/>
    </xf>
    <xf numFmtId="0" fontId="71" fillId="0" borderId="0" xfId="0" applyFont="1" applyAlignment="1"/>
    <xf numFmtId="0" fontId="4" fillId="0" borderId="7" xfId="0" applyFont="1" applyBorder="1" applyAlignment="1"/>
    <xf numFmtId="0" fontId="4" fillId="0" borderId="7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4" fillId="0" borderId="0" xfId="0" applyFont="1" applyAlignment="1">
      <alignment horizontal="left"/>
    </xf>
    <xf numFmtId="2" fontId="15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2" fontId="15" fillId="0" borderId="5" xfId="0" applyNumberFormat="1" applyFont="1" applyBorder="1" applyAlignment="1">
      <alignment horizontal="center" vertical="center"/>
    </xf>
    <xf numFmtId="2" fontId="15" fillId="0" borderId="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2" fontId="15" fillId="4" borderId="3" xfId="0" applyNumberFormat="1" applyFont="1" applyFill="1" applyBorder="1" applyAlignment="1">
      <alignment horizontal="center" vertical="center"/>
    </xf>
    <xf numFmtId="0" fontId="15" fillId="0" borderId="0" xfId="4" applyFont="1" applyAlignment="1">
      <alignment horizontal="left"/>
    </xf>
    <xf numFmtId="0" fontId="4" fillId="0" borderId="0" xfId="1" applyFont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4" fillId="0" borderId="3" xfId="0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0" xfId="1" applyFont="1" applyAlignment="1">
      <alignment vertical="top" wrapText="1"/>
    </xf>
    <xf numFmtId="0" fontId="9" fillId="0" borderId="0" xfId="2" applyAlignment="1">
      <alignment horizontal="left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9" fillId="0" borderId="0" xfId="2" applyFont="1"/>
    <xf numFmtId="0" fontId="4" fillId="0" borderId="0" xfId="2" applyFont="1" applyAlignment="1">
      <alignment horizontal="left"/>
    </xf>
    <xf numFmtId="0" fontId="9" fillId="2" borderId="0" xfId="0" applyFont="1" applyFill="1" applyAlignment="1">
      <alignment horizontal="left"/>
    </xf>
    <xf numFmtId="0" fontId="74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6" fillId="0" borderId="5" xfId="0" applyFont="1" applyBorder="1" applyAlignment="1">
      <alignment horizontal="center" vertical="center" wrapText="1"/>
    </xf>
    <xf numFmtId="0" fontId="56" fillId="0" borderId="5" xfId="0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0" fontId="58" fillId="0" borderId="5" xfId="0" applyFont="1" applyBorder="1"/>
    <xf numFmtId="2" fontId="76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6" fillId="0" borderId="1" xfId="0" applyFont="1" applyBorder="1" applyAlignment="1">
      <alignment horizontal="center" vertical="center" wrapText="1"/>
    </xf>
    <xf numFmtId="0" fontId="56" fillId="0" borderId="12" xfId="0" applyFont="1" applyBorder="1" applyAlignment="1">
      <alignment vertical="center" wrapText="1"/>
    </xf>
    <xf numFmtId="0" fontId="47" fillId="0" borderId="1" xfId="0" applyFont="1" applyBorder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76" fillId="0" borderId="3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15" fillId="0" borderId="3" xfId="0" applyNumberFormat="1" applyFont="1" applyBorder="1" applyAlignment="1">
      <alignment horizontal="center" vertical="center"/>
    </xf>
    <xf numFmtId="0" fontId="8" fillId="0" borderId="0" xfId="2" applyFont="1" applyBorder="1" applyAlignment="1">
      <alignment horizontal="right" vertical="top" wrapText="1"/>
    </xf>
    <xf numFmtId="0" fontId="9" fillId="0" borderId="0" xfId="2" applyBorder="1" applyAlignment="1">
      <alignment horizontal="left"/>
    </xf>
    <xf numFmtId="0" fontId="0" fillId="2" borderId="0" xfId="0" applyFill="1" applyBorder="1"/>
    <xf numFmtId="0" fontId="4" fillId="0" borderId="0" xfId="0" applyFont="1" applyBorder="1" applyAlignment="1">
      <alignment horizontal="right" vertical="top" wrapText="1"/>
    </xf>
    <xf numFmtId="0" fontId="15" fillId="0" borderId="0" xfId="4" applyFont="1" applyBorder="1" applyAlignment="1">
      <alignment horizontal="left"/>
    </xf>
    <xf numFmtId="0" fontId="4" fillId="0" borderId="5" xfId="1" applyFont="1" applyBorder="1" applyAlignment="1">
      <alignment horizontal="left"/>
    </xf>
    <xf numFmtId="0" fontId="4" fillId="0" borderId="5" xfId="1" applyFont="1" applyBorder="1"/>
    <xf numFmtId="0" fontId="6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/>
    </xf>
    <xf numFmtId="0" fontId="4" fillId="0" borderId="6" xfId="1" applyFont="1" applyBorder="1"/>
    <xf numFmtId="0" fontId="7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 vertical="center" wrapText="1"/>
    </xf>
    <xf numFmtId="0" fontId="67" fillId="0" borderId="1" xfId="0" applyFont="1" applyBorder="1" applyAlignment="1">
      <alignment horizontal="center" vertical="center" wrapText="1"/>
    </xf>
    <xf numFmtId="0" fontId="6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0" fillId="0" borderId="1" xfId="0" applyBorder="1"/>
    <xf numFmtId="0" fontId="9" fillId="4" borderId="1" xfId="0" applyFont="1" applyFill="1" applyBorder="1"/>
    <xf numFmtId="0" fontId="9" fillId="0" borderId="0" xfId="4" applyBorder="1"/>
    <xf numFmtId="0" fontId="74" fillId="0" borderId="0" xfId="0" applyFont="1" applyBorder="1" applyAlignment="1">
      <alignment vertical="center"/>
    </xf>
    <xf numFmtId="0" fontId="76" fillId="0" borderId="0" xfId="0" applyFont="1"/>
    <xf numFmtId="0" fontId="74" fillId="0" borderId="2" xfId="0" applyFont="1" applyBorder="1" applyAlignment="1">
      <alignment vertical="center"/>
    </xf>
    <xf numFmtId="0" fontId="76" fillId="0" borderId="2" xfId="0" applyFont="1" applyBorder="1" applyAlignment="1">
      <alignment vertical="center"/>
    </xf>
    <xf numFmtId="0" fontId="76" fillId="0" borderId="0" xfId="0" applyFont="1" applyAlignment="1">
      <alignment vertical="center"/>
    </xf>
    <xf numFmtId="2" fontId="76" fillId="0" borderId="2" xfId="0" applyNumberFormat="1" applyFont="1" applyBorder="1" applyAlignment="1">
      <alignment horizontal="center" vertical="center"/>
    </xf>
    <xf numFmtId="2" fontId="74" fillId="0" borderId="2" xfId="0" applyNumberFormat="1" applyFont="1" applyBorder="1" applyAlignment="1">
      <alignment horizontal="center" vertical="center"/>
    </xf>
    <xf numFmtId="0" fontId="76" fillId="0" borderId="2" xfId="0" applyFont="1" applyBorder="1" applyAlignment="1">
      <alignment vertical="center" wrapText="1"/>
    </xf>
    <xf numFmtId="0" fontId="76" fillId="0" borderId="2" xfId="0" applyFont="1" applyBorder="1" applyAlignment="1">
      <alignment horizontal="center"/>
    </xf>
    <xf numFmtId="0" fontId="76" fillId="0" borderId="2" xfId="0" applyFont="1" applyBorder="1"/>
    <xf numFmtId="0" fontId="76" fillId="0" borderId="0" xfId="0" applyFont="1" applyAlignment="1">
      <alignment horizontal="center"/>
    </xf>
    <xf numFmtId="3" fontId="14" fillId="0" borderId="2" xfId="0" applyNumberFormat="1" applyFont="1" applyBorder="1" applyAlignment="1">
      <alignment horizontal="center" vertical="center"/>
    </xf>
    <xf numFmtId="0" fontId="5" fillId="0" borderId="0" xfId="3" applyFont="1" applyAlignment="1"/>
    <xf numFmtId="0" fontId="8" fillId="0" borderId="0" xfId="3" applyFont="1" applyAlignment="1"/>
    <xf numFmtId="0" fontId="14" fillId="0" borderId="0" xfId="3" applyFont="1" applyAlignment="1"/>
    <xf numFmtId="0" fontId="6" fillId="0" borderId="0" xfId="3" applyFont="1"/>
    <xf numFmtId="0" fontId="19" fillId="0" borderId="0" xfId="3" applyFont="1"/>
    <xf numFmtId="0" fontId="19" fillId="0" borderId="0" xfId="3" applyFont="1" applyBorder="1"/>
    <xf numFmtId="0" fontId="19" fillId="0" borderId="2" xfId="3" applyFont="1" applyBorder="1" applyAlignment="1">
      <alignment horizontal="center" vertical="center" wrapText="1"/>
    </xf>
    <xf numFmtId="0" fontId="19" fillId="0" borderId="2" xfId="3" applyFont="1" applyBorder="1" applyAlignment="1">
      <alignment horizontal="center" vertical="center"/>
    </xf>
    <xf numFmtId="0" fontId="4" fillId="0" borderId="0" xfId="3" applyFont="1" applyAlignment="1">
      <alignment vertical="center"/>
    </xf>
    <xf numFmtId="0" fontId="9" fillId="0" borderId="0" xfId="3" applyAlignment="1">
      <alignment vertical="center"/>
    </xf>
    <xf numFmtId="0" fontId="19" fillId="0" borderId="2" xfId="3" applyFont="1" applyBorder="1" applyAlignment="1">
      <alignment horizontal="center" vertical="top" wrapText="1"/>
    </xf>
    <xf numFmtId="0" fontId="19" fillId="0" borderId="2" xfId="3" applyFont="1" applyBorder="1" applyAlignment="1">
      <alignment horizontal="center"/>
    </xf>
    <xf numFmtId="0" fontId="4" fillId="0" borderId="2" xfId="3" applyFont="1" applyBorder="1"/>
    <xf numFmtId="0" fontId="4" fillId="0" borderId="0" xfId="3" applyFont="1"/>
    <xf numFmtId="0" fontId="4" fillId="0" borderId="2" xfId="3" applyFont="1" applyBorder="1" applyAlignment="1">
      <alignment horizontal="center" vertical="center"/>
    </xf>
    <xf numFmtId="0" fontId="4" fillId="0" borderId="2" xfId="3" applyFont="1" applyBorder="1" applyAlignment="1">
      <alignment horizontal="left" vertical="center"/>
    </xf>
    <xf numFmtId="2" fontId="9" fillId="0" borderId="2" xfId="3" applyNumberFormat="1" applyBorder="1" applyAlignment="1">
      <alignment horizontal="center" vertical="center"/>
    </xf>
    <xf numFmtId="2" fontId="9" fillId="4" borderId="2" xfId="3" applyNumberFormat="1" applyFill="1" applyBorder="1" applyAlignment="1">
      <alignment horizontal="center" vertical="center"/>
    </xf>
    <xf numFmtId="0" fontId="4" fillId="0" borderId="2" xfId="3" applyFont="1" applyBorder="1" applyAlignment="1">
      <alignment horizontal="left" vertical="center" wrapText="1"/>
    </xf>
    <xf numFmtId="2" fontId="9" fillId="2" borderId="2" xfId="3" applyNumberFormat="1" applyFont="1" applyFill="1" applyBorder="1" applyAlignment="1">
      <alignment horizontal="center" vertical="center"/>
    </xf>
    <xf numFmtId="2" fontId="9" fillId="2" borderId="2" xfId="3" applyNumberFormat="1" applyFill="1" applyBorder="1" applyAlignment="1">
      <alignment horizontal="center" vertical="center"/>
    </xf>
    <xf numFmtId="0" fontId="9" fillId="0" borderId="2" xfId="3" quotePrefix="1" applyBorder="1" applyAlignment="1">
      <alignment horizontal="center" vertical="center"/>
    </xf>
    <xf numFmtId="0" fontId="9" fillId="0" borderId="2" xfId="3" quotePrefix="1" applyBorder="1" applyAlignment="1">
      <alignment horizontal="left" vertical="center"/>
    </xf>
    <xf numFmtId="0" fontId="9" fillId="0" borderId="2" xfId="3" applyBorder="1" applyAlignment="1">
      <alignment vertical="center"/>
    </xf>
    <xf numFmtId="0" fontId="9" fillId="4" borderId="2" xfId="3" applyFill="1" applyBorder="1" applyAlignment="1">
      <alignment vertical="center"/>
    </xf>
    <xf numFmtId="2" fontId="4" fillId="0" borderId="2" xfId="3" applyNumberFormat="1" applyFont="1" applyBorder="1" applyAlignment="1">
      <alignment horizontal="center" vertical="center"/>
    </xf>
    <xf numFmtId="2" fontId="4" fillId="4" borderId="2" xfId="3" applyNumberFormat="1" applyFont="1" applyFill="1" applyBorder="1" applyAlignment="1">
      <alignment horizontal="center" vertical="center"/>
    </xf>
    <xf numFmtId="0" fontId="9" fillId="3" borderId="0" xfId="3" applyFill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8" fillId="0" borderId="0" xfId="2" applyFont="1" applyAlignment="1">
      <alignment horizontal="right" vertical="top" wrapText="1"/>
    </xf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/>
    <xf numFmtId="0" fontId="4" fillId="0" borderId="0" xfId="5" applyFont="1" applyAlignment="1">
      <alignment vertical="top" wrapText="1"/>
    </xf>
    <xf numFmtId="0" fontId="4" fillId="0" borderId="0" xfId="1" applyFont="1" applyAlignment="1">
      <alignment vertical="top" wrapText="1"/>
    </xf>
    <xf numFmtId="0" fontId="4" fillId="0" borderId="0" xfId="5" applyFont="1" applyAlignment="1"/>
    <xf numFmtId="0" fontId="0" fillId="0" borderId="0" xfId="0" applyAlignment="1">
      <alignment horizontal="left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76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0" xfId="2" applyFont="1" applyBorder="1" applyAlignment="1">
      <alignment vertical="top" wrapText="1"/>
    </xf>
    <xf numFmtId="0" fontId="9" fillId="0" borderId="0" xfId="2" applyBorder="1" applyAlignment="1"/>
    <xf numFmtId="0" fontId="8" fillId="0" borderId="0" xfId="2" applyFont="1" applyBorder="1"/>
    <xf numFmtId="0" fontId="0" fillId="0" borderId="0" xfId="0" applyAlignment="1"/>
    <xf numFmtId="0" fontId="4" fillId="2" borderId="0" xfId="0" applyFont="1" applyFill="1" applyBorder="1" applyAlignment="1"/>
    <xf numFmtId="0" fontId="8" fillId="0" borderId="0" xfId="3" applyFont="1" applyAlignment="1">
      <alignment vertical="top" wrapText="1"/>
    </xf>
    <xf numFmtId="0" fontId="4" fillId="0" borderId="0" xfId="2" applyFont="1" applyBorder="1" applyAlignment="1">
      <alignment horizontal="right" vertical="top" wrapText="1"/>
    </xf>
    <xf numFmtId="0" fontId="80" fillId="0" borderId="2" xfId="0" applyFont="1" applyFill="1" applyBorder="1" applyAlignment="1">
      <alignment vertical="center"/>
    </xf>
    <xf numFmtId="0" fontId="80" fillId="0" borderId="2" xfId="0" applyFont="1" applyBorder="1" applyAlignment="1">
      <alignment vertical="center"/>
    </xf>
    <xf numFmtId="2" fontId="80" fillId="0" borderId="2" xfId="0" applyNumberFormat="1" applyFont="1" applyBorder="1" applyAlignment="1">
      <alignment horizontal="center" vertical="center"/>
    </xf>
    <xf numFmtId="2" fontId="80" fillId="0" borderId="2" xfId="0" applyNumberFormat="1" applyFont="1" applyFill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Fill="1" applyBorder="1"/>
    <xf numFmtId="2" fontId="9" fillId="0" borderId="2" xfId="0" applyNumberFormat="1" applyFont="1" applyBorder="1" applyAlignment="1">
      <alignment horizontal="center" vertical="top" wrapText="1"/>
    </xf>
    <xf numFmtId="0" fontId="9" fillId="0" borderId="0" xfId="0" applyFont="1"/>
    <xf numFmtId="2" fontId="19" fillId="0" borderId="0" xfId="0" applyNumberFormat="1" applyFont="1"/>
    <xf numFmtId="2" fontId="9" fillId="0" borderId="0" xfId="0" applyNumberFormat="1" applyFont="1"/>
    <xf numFmtId="2" fontId="9" fillId="0" borderId="0" xfId="0" applyNumberFormat="1" applyFont="1" applyBorder="1" applyAlignment="1">
      <alignment horizontal="left" wrapText="1"/>
    </xf>
    <xf numFmtId="0" fontId="17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17" fillId="0" borderId="0" xfId="0" applyFont="1" applyBorder="1" applyAlignment="1">
      <alignment horizontal="left" wrapText="1"/>
    </xf>
    <xf numFmtId="2" fontId="15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2" fontId="15" fillId="0" borderId="5" xfId="0" applyNumberFormat="1" applyFont="1" applyBorder="1" applyAlignment="1">
      <alignment horizontal="center" vertical="center"/>
    </xf>
    <xf numFmtId="2" fontId="15" fillId="0" borderId="6" xfId="0" applyNumberFormat="1" applyFont="1" applyBorder="1" applyAlignment="1">
      <alignment horizontal="center" vertical="center"/>
    </xf>
    <xf numFmtId="2" fontId="17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9" fillId="0" borderId="2" xfId="0" quotePrefix="1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2" borderId="2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15" fillId="0" borderId="8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9" fillId="0" borderId="6" xfId="0" quotePrefix="1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17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7" fillId="0" borderId="1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9" fillId="0" borderId="5" xfId="0" quotePrefix="1" applyFont="1" applyBorder="1" applyAlignment="1">
      <alignment horizontal="center" vertical="top" wrapText="1"/>
    </xf>
    <xf numFmtId="0" fontId="19" fillId="0" borderId="9" xfId="0" quotePrefix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4" fillId="0" borderId="11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8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center" vertical="center"/>
    </xf>
    <xf numFmtId="2" fontId="15" fillId="0" borderId="13" xfId="0" applyNumberFormat="1" applyFont="1" applyBorder="1" applyAlignment="1">
      <alignment horizontal="center" vertical="center"/>
    </xf>
    <xf numFmtId="2" fontId="15" fillId="0" borderId="14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2" fontId="15" fillId="0" borderId="17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/>
    </xf>
    <xf numFmtId="2" fontId="15" fillId="0" borderId="7" xfId="0" applyNumberFormat="1" applyFont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4" borderId="10" xfId="0" applyNumberFormat="1" applyFont="1" applyFill="1" applyBorder="1" applyAlignment="1">
      <alignment horizontal="center" vertical="center"/>
    </xf>
    <xf numFmtId="2" fontId="15" fillId="4" borderId="3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2" fontId="15" fillId="4" borderId="1" xfId="0" applyNumberFormat="1" applyFont="1" applyFill="1" applyBorder="1" applyAlignment="1">
      <alignment horizontal="center" vertical="center"/>
    </xf>
    <xf numFmtId="0" fontId="4" fillId="0" borderId="0" xfId="4" applyFont="1" applyAlignment="1">
      <alignment horizontal="left"/>
    </xf>
    <xf numFmtId="0" fontId="14" fillId="0" borderId="5" xfId="4" applyFont="1" applyBorder="1" applyAlignment="1">
      <alignment horizontal="center" vertical="top" wrapText="1"/>
    </xf>
    <xf numFmtId="0" fontId="14" fillId="0" borderId="6" xfId="4" applyFont="1" applyBorder="1" applyAlignment="1">
      <alignment horizontal="center" vertical="top" wrapText="1"/>
    </xf>
    <xf numFmtId="0" fontId="15" fillId="0" borderId="0" xfId="4" applyFont="1" applyAlignment="1">
      <alignment horizontal="left"/>
    </xf>
    <xf numFmtId="0" fontId="15" fillId="0" borderId="3" xfId="4" applyFont="1" applyBorder="1" applyAlignment="1">
      <alignment horizontal="left"/>
    </xf>
    <xf numFmtId="0" fontId="8" fillId="0" borderId="0" xfId="2" applyFont="1" applyAlignment="1">
      <alignment horizontal="right" vertical="top" wrapText="1"/>
    </xf>
    <xf numFmtId="0" fontId="17" fillId="0" borderId="2" xfId="4" applyFont="1" applyBorder="1" applyAlignment="1">
      <alignment horizontal="center" vertical="top" wrapText="1"/>
    </xf>
    <xf numFmtId="0" fontId="17" fillId="0" borderId="2" xfId="4" applyFont="1" applyBorder="1" applyAlignment="1">
      <alignment horizontal="center" vertical="center" wrapText="1"/>
    </xf>
    <xf numFmtId="0" fontId="17" fillId="0" borderId="5" xfId="4" applyFont="1" applyBorder="1" applyAlignment="1">
      <alignment horizontal="center" vertical="center" wrapText="1"/>
    </xf>
    <xf numFmtId="0" fontId="17" fillId="0" borderId="9" xfId="4" applyFont="1" applyBorder="1" applyAlignment="1">
      <alignment horizontal="center" vertical="center" wrapText="1"/>
    </xf>
    <xf numFmtId="0" fontId="17" fillId="0" borderId="6" xfId="4" applyFont="1" applyBorder="1" applyAlignment="1">
      <alignment horizontal="center" vertical="center" wrapText="1"/>
    </xf>
    <xf numFmtId="0" fontId="17" fillId="0" borderId="12" xfId="4" applyFont="1" applyBorder="1" applyAlignment="1">
      <alignment horizontal="center" vertical="top" wrapText="1"/>
    </xf>
    <xf numFmtId="0" fontId="17" fillId="0" borderId="13" xfId="4" applyFont="1" applyBorder="1" applyAlignment="1">
      <alignment horizontal="center" vertical="top" wrapText="1"/>
    </xf>
    <xf numFmtId="0" fontId="17" fillId="0" borderId="14" xfId="4" applyFont="1" applyBorder="1" applyAlignment="1">
      <alignment horizontal="center" vertical="top" wrapText="1"/>
    </xf>
    <xf numFmtId="0" fontId="17" fillId="0" borderId="8" xfId="4" applyFont="1" applyBorder="1" applyAlignment="1">
      <alignment horizontal="center" vertical="top" wrapText="1"/>
    </xf>
    <xf numFmtId="0" fontId="17" fillId="0" borderId="7" xfId="4" applyFont="1" applyBorder="1" applyAlignment="1">
      <alignment horizontal="center" vertical="top" wrapText="1"/>
    </xf>
    <xf numFmtId="0" fontId="17" fillId="0" borderId="15" xfId="4" applyFont="1" applyBorder="1" applyAlignment="1">
      <alignment horizontal="center" vertical="top" wrapText="1"/>
    </xf>
    <xf numFmtId="0" fontId="17" fillId="0" borderId="1" xfId="4" applyFont="1" applyBorder="1" applyAlignment="1">
      <alignment horizontal="center" vertical="center" wrapText="1"/>
    </xf>
    <xf numFmtId="0" fontId="17" fillId="0" borderId="10" xfId="4" applyFont="1" applyBorder="1" applyAlignment="1">
      <alignment horizontal="center" vertical="center" wrapText="1"/>
    </xf>
    <xf numFmtId="0" fontId="17" fillId="0" borderId="3" xfId="4" applyFont="1" applyBorder="1" applyAlignment="1">
      <alignment horizontal="center" vertical="center" wrapText="1"/>
    </xf>
    <xf numFmtId="0" fontId="17" fillId="0" borderId="12" xfId="4" applyFont="1" applyBorder="1" applyAlignment="1">
      <alignment horizontal="center" vertical="center" wrapText="1"/>
    </xf>
    <xf numFmtId="0" fontId="17" fillId="0" borderId="13" xfId="4" applyFont="1" applyBorder="1" applyAlignment="1">
      <alignment horizontal="center" vertical="center" wrapText="1"/>
    </xf>
    <xf numFmtId="0" fontId="17" fillId="0" borderId="14" xfId="4" applyFont="1" applyBorder="1" applyAlignment="1">
      <alignment horizontal="center" vertical="center" wrapText="1"/>
    </xf>
    <xf numFmtId="0" fontId="17" fillId="0" borderId="8" xfId="4" applyFont="1" applyBorder="1" applyAlignment="1">
      <alignment horizontal="center" vertical="center" wrapText="1"/>
    </xf>
    <xf numFmtId="0" fontId="17" fillId="0" borderId="7" xfId="4" applyFont="1" applyBorder="1" applyAlignment="1">
      <alignment horizontal="center" vertical="center" wrapText="1"/>
    </xf>
    <xf numFmtId="0" fontId="17" fillId="0" borderId="15" xfId="4" applyFont="1" applyBorder="1" applyAlignment="1">
      <alignment horizontal="center" vertical="center" wrapText="1"/>
    </xf>
    <xf numFmtId="0" fontId="13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28" fillId="0" borderId="0" xfId="2" applyFont="1" applyAlignment="1">
      <alignment horizontal="center"/>
    </xf>
    <xf numFmtId="0" fontId="33" fillId="0" borderId="0" xfId="2" applyFont="1" applyAlignment="1">
      <alignment horizontal="center"/>
    </xf>
    <xf numFmtId="0" fontId="19" fillId="0" borderId="7" xfId="4" applyFont="1" applyBorder="1" applyAlignment="1">
      <alignment horizontal="center"/>
    </xf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center" wrapText="1"/>
    </xf>
    <xf numFmtId="0" fontId="19" fillId="0" borderId="7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4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4" fillId="0" borderId="0" xfId="5" applyFont="1" applyAlignment="1">
      <alignment horizontal="left" vertical="top" wrapText="1"/>
    </xf>
    <xf numFmtId="0" fontId="4" fillId="0" borderId="0" xfId="5" applyFont="1" applyAlignment="1">
      <alignment horizontal="right" vertical="top" wrapText="1"/>
    </xf>
    <xf numFmtId="0" fontId="9" fillId="0" borderId="0" xfId="0" applyFont="1"/>
    <xf numFmtId="0" fontId="4" fillId="0" borderId="13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19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2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10" xfId="1" applyFont="1" applyBorder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4" fillId="2" borderId="1" xfId="1" applyFont="1" applyFill="1" applyBorder="1" applyAlignment="1">
      <alignment horizontal="center" vertical="top" wrapText="1"/>
    </xf>
    <xf numFmtId="0" fontId="4" fillId="2" borderId="10" xfId="1" applyFont="1" applyFill="1" applyBorder="1" applyAlignment="1">
      <alignment horizontal="center" vertical="top" wrapText="1"/>
    </xf>
    <xf numFmtId="0" fontId="4" fillId="2" borderId="3" xfId="1" applyFont="1" applyFill="1" applyBorder="1" applyAlignment="1">
      <alignment horizontal="center" vertical="top" wrapText="1"/>
    </xf>
    <xf numFmtId="0" fontId="10" fillId="0" borderId="0" xfId="1" applyFont="1" applyBorder="1" applyAlignment="1">
      <alignment horizontal="left"/>
    </xf>
    <xf numFmtId="0" fontId="4" fillId="0" borderId="2" xfId="0" applyFont="1" applyBorder="1" applyAlignment="1">
      <alignment horizontal="right" vertical="top" wrapText="1"/>
    </xf>
    <xf numFmtId="0" fontId="19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10" fillId="0" borderId="0" xfId="0" applyFont="1" applyAlignment="1">
      <alignment horizontal="center" wrapText="1"/>
    </xf>
    <xf numFmtId="2" fontId="9" fillId="0" borderId="2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54" fillId="0" borderId="0" xfId="0" applyFont="1" applyBorder="1" applyAlignment="1">
      <alignment horizontal="center" vertical="top"/>
    </xf>
    <xf numFmtId="0" fontId="51" fillId="0" borderId="2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left"/>
    </xf>
    <xf numFmtId="0" fontId="51" fillId="0" borderId="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3" xfId="0" applyFont="1" applyBorder="1" applyAlignment="1">
      <alignment horizontal="center" vertical="center" wrapText="1"/>
    </xf>
    <xf numFmtId="0" fontId="51" fillId="2" borderId="2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top" wrapText="1"/>
    </xf>
    <xf numFmtId="0" fontId="37" fillId="0" borderId="3" xfId="0" applyFont="1" applyBorder="1" applyAlignment="1">
      <alignment horizontal="center" vertical="top" wrapText="1"/>
    </xf>
    <xf numFmtId="0" fontId="37" fillId="0" borderId="2" xfId="0" applyFont="1" applyBorder="1" applyAlignment="1">
      <alignment horizontal="center" vertical="top" wrapText="1"/>
    </xf>
    <xf numFmtId="0" fontId="37" fillId="0" borderId="5" xfId="0" applyFont="1" applyBorder="1" applyAlignment="1">
      <alignment horizontal="center" vertical="top" wrapText="1"/>
    </xf>
    <xf numFmtId="0" fontId="37" fillId="0" borderId="9" xfId="0" applyFont="1" applyBorder="1" applyAlignment="1">
      <alignment horizontal="center" vertical="top" wrapText="1"/>
    </xf>
    <xf numFmtId="0" fontId="37" fillId="0" borderId="6" xfId="0" applyFont="1" applyBorder="1" applyAlignment="1">
      <alignment horizontal="center" vertical="top" wrapText="1"/>
    </xf>
    <xf numFmtId="0" fontId="4" fillId="2" borderId="1" xfId="1" quotePrefix="1" applyFont="1" applyFill="1" applyBorder="1" applyAlignment="1">
      <alignment horizontal="center" vertical="center" wrapText="1"/>
    </xf>
    <xf numFmtId="0" fontId="4" fillId="2" borderId="3" xfId="1" quotePrefix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left" vertical="center"/>
    </xf>
    <xf numFmtId="0" fontId="4" fillId="0" borderId="9" xfId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7" fillId="0" borderId="0" xfId="1" applyFont="1" applyAlignment="1">
      <alignment horizontal="center"/>
    </xf>
    <xf numFmtId="0" fontId="7" fillId="0" borderId="0" xfId="1" applyFont="1" applyAlignment="1"/>
    <xf numFmtId="0" fontId="4" fillId="0" borderId="0" xfId="1" applyFont="1" applyBorder="1" applyAlignment="1">
      <alignment horizontal="center" vertical="top" wrapText="1"/>
    </xf>
    <xf numFmtId="0" fontId="4" fillId="2" borderId="5" xfId="1" quotePrefix="1" applyFont="1" applyFill="1" applyBorder="1" applyAlignment="1">
      <alignment horizontal="center" vertical="center" wrapText="1"/>
    </xf>
    <xf numFmtId="0" fontId="4" fillId="2" borderId="9" xfId="1" quotePrefix="1" applyFont="1" applyFill="1" applyBorder="1" applyAlignment="1">
      <alignment horizontal="center" vertical="center" wrapText="1"/>
    </xf>
    <xf numFmtId="0" fontId="4" fillId="2" borderId="6" xfId="1" quotePrefix="1" applyFont="1" applyFill="1" applyBorder="1" applyAlignment="1">
      <alignment horizontal="center" vertical="center" wrapText="1"/>
    </xf>
    <xf numFmtId="0" fontId="4" fillId="0" borderId="0" xfId="5" applyFont="1" applyAlignment="1">
      <alignment horizontal="center" vertical="top" wrapText="1"/>
    </xf>
    <xf numFmtId="0" fontId="4" fillId="0" borderId="0" xfId="5" applyFont="1" applyAlignment="1">
      <alignment horizontal="center"/>
    </xf>
    <xf numFmtId="0" fontId="36" fillId="0" borderId="7" xfId="0" applyFont="1" applyBorder="1" applyAlignment="1">
      <alignment horizontal="right"/>
    </xf>
    <xf numFmtId="0" fontId="37" fillId="0" borderId="2" xfId="2" applyFont="1" applyBorder="1" applyAlignment="1">
      <alignment horizontal="center" vertical="top" wrapText="1"/>
    </xf>
    <xf numFmtId="0" fontId="79" fillId="0" borderId="1" xfId="2" applyFont="1" applyBorder="1" applyAlignment="1">
      <alignment horizontal="center" vertical="top" wrapText="1"/>
    </xf>
    <xf numFmtId="0" fontId="79" fillId="0" borderId="10" xfId="2" applyFont="1" applyBorder="1" applyAlignment="1">
      <alignment horizontal="center" vertical="top" wrapText="1"/>
    </xf>
    <xf numFmtId="0" fontId="79" fillId="0" borderId="3" xfId="2" applyFont="1" applyBorder="1" applyAlignment="1">
      <alignment horizontal="center" vertical="top" wrapText="1"/>
    </xf>
    <xf numFmtId="0" fontId="79" fillId="0" borderId="2" xfId="2" applyFont="1" applyBorder="1" applyAlignment="1">
      <alignment horizontal="center" vertical="top" wrapText="1"/>
    </xf>
    <xf numFmtId="0" fontId="34" fillId="0" borderId="0" xfId="2" applyFont="1" applyAlignment="1">
      <alignment horizontal="center"/>
    </xf>
    <xf numFmtId="0" fontId="48" fillId="0" borderId="0" xfId="2" applyFont="1" applyAlignment="1">
      <alignment horizontal="right"/>
    </xf>
    <xf numFmtId="0" fontId="35" fillId="0" borderId="0" xfId="2" applyFont="1" applyAlignment="1">
      <alignment horizontal="center"/>
    </xf>
    <xf numFmtId="0" fontId="34" fillId="0" borderId="0" xfId="2" applyFont="1" applyAlignment="1">
      <alignment horizontal="center" wrapText="1"/>
    </xf>
    <xf numFmtId="0" fontId="19" fillId="0" borderId="7" xfId="2" applyFont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8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38" fillId="0" borderId="0" xfId="0" applyFont="1" applyBorder="1" applyAlignment="1">
      <alignment horizontal="center"/>
    </xf>
    <xf numFmtId="0" fontId="47" fillId="0" borderId="2" xfId="0" applyFont="1" applyBorder="1" applyAlignment="1">
      <alignment horizontal="center" vertical="top" wrapText="1"/>
    </xf>
    <xf numFmtId="0" fontId="19" fillId="2" borderId="7" xfId="0" applyFont="1" applyFill="1" applyBorder="1" applyAlignment="1">
      <alignment horizontal="right"/>
    </xf>
    <xf numFmtId="0" fontId="47" fillId="2" borderId="5" xfId="0" applyFont="1" applyFill="1" applyBorder="1" applyAlignment="1">
      <alignment horizontal="center" vertical="top" wrapText="1"/>
    </xf>
    <xf numFmtId="0" fontId="47" fillId="2" borderId="9" xfId="0" applyFont="1" applyFill="1" applyBorder="1" applyAlignment="1">
      <alignment horizontal="center" vertical="top" wrapText="1"/>
    </xf>
    <xf numFmtId="0" fontId="47" fillId="2" borderId="6" xfId="0" applyFont="1" applyFill="1" applyBorder="1" applyAlignment="1">
      <alignment horizontal="center" vertical="top" wrapText="1"/>
    </xf>
    <xf numFmtId="0" fontId="37" fillId="2" borderId="1" xfId="0" applyFont="1" applyFill="1" applyBorder="1" applyAlignment="1">
      <alignment horizontal="center" vertical="center" wrapText="1"/>
    </xf>
    <xf numFmtId="0" fontId="37" fillId="2" borderId="3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37" fillId="0" borderId="7" xfId="0" applyFont="1" applyBorder="1" applyAlignment="1">
      <alignment horizontal="right"/>
    </xf>
    <xf numFmtId="0" fontId="34" fillId="0" borderId="1" xfId="0" applyFont="1" applyBorder="1" applyAlignment="1">
      <alignment horizontal="center" vertical="top" wrapText="1"/>
    </xf>
    <xf numFmtId="0" fontId="34" fillId="0" borderId="3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0" xfId="2" applyFont="1" applyAlignment="1">
      <alignment horizontal="center"/>
    </xf>
    <xf numFmtId="0" fontId="8" fillId="2" borderId="2" xfId="2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0" fillId="0" borderId="0" xfId="2" applyFont="1" applyAlignment="1">
      <alignment horizontal="center"/>
    </xf>
    <xf numFmtId="0" fontId="8" fillId="0" borderId="5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8" fillId="0" borderId="1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16" xfId="2" applyFont="1" applyBorder="1" applyAlignment="1">
      <alignment horizontal="center" vertical="center"/>
    </xf>
    <xf numFmtId="0" fontId="6" fillId="0" borderId="0" xfId="2" applyFont="1" applyAlignment="1">
      <alignment horizontal="center"/>
    </xf>
    <xf numFmtId="0" fontId="9" fillId="0" borderId="0" xfId="2" applyAlignment="1">
      <alignment horizontal="center"/>
    </xf>
    <xf numFmtId="0" fontId="9" fillId="0" borderId="0" xfId="2" applyAlignment="1">
      <alignment horizontal="left"/>
    </xf>
    <xf numFmtId="0" fontId="4" fillId="0" borderId="5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34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37" fillId="2" borderId="2" xfId="0" applyFont="1" applyFill="1" applyBorder="1" applyAlignment="1">
      <alignment horizontal="center" vertical="top" wrapText="1"/>
    </xf>
    <xf numFmtId="0" fontId="17" fillId="0" borderId="0" xfId="1" applyFont="1" applyAlignment="1">
      <alignment horizontal="center"/>
    </xf>
    <xf numFmtId="0" fontId="34" fillId="0" borderId="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8" fillId="2" borderId="1" xfId="1" quotePrefix="1" applyFont="1" applyFill="1" applyBorder="1" applyAlignment="1">
      <alignment horizontal="center" vertical="center" wrapText="1"/>
    </xf>
    <xf numFmtId="0" fontId="8" fillId="2" borderId="3" xfId="1" quotePrefix="1" applyFont="1" applyFill="1" applyBorder="1" applyAlignment="1">
      <alignment horizontal="center" vertical="center" wrapText="1"/>
    </xf>
    <xf numFmtId="0" fontId="8" fillId="2" borderId="2" xfId="1" quotePrefix="1" applyFont="1" applyFill="1" applyBorder="1" applyAlignment="1">
      <alignment horizontal="center" vertical="center" wrapText="1"/>
    </xf>
    <xf numFmtId="0" fontId="4" fillId="0" borderId="13" xfId="1" applyFont="1" applyBorder="1" applyAlignment="1">
      <alignment horizontal="left"/>
    </xf>
    <xf numFmtId="0" fontId="19" fillId="0" borderId="0" xfId="1" applyFont="1" applyAlignment="1">
      <alignment horizontal="right"/>
    </xf>
    <xf numFmtId="0" fontId="34" fillId="0" borderId="10" xfId="0" applyFont="1" applyBorder="1" applyAlignment="1">
      <alignment horizontal="center" vertical="top" wrapText="1"/>
    </xf>
    <xf numFmtId="0" fontId="8" fillId="2" borderId="1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center" wrapText="1"/>
    </xf>
    <xf numFmtId="0" fontId="64" fillId="0" borderId="2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top"/>
    </xf>
    <xf numFmtId="0" fontId="64" fillId="0" borderId="1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3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0" fontId="54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right" vertical="top" wrapText="1"/>
    </xf>
    <xf numFmtId="0" fontId="17" fillId="0" borderId="2" xfId="0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9" fillId="3" borderId="0" xfId="0" applyFont="1" applyFill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1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4" fillId="2" borderId="2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center" wrapText="1"/>
    </xf>
    <xf numFmtId="0" fontId="31" fillId="0" borderId="0" xfId="1" applyFont="1" applyAlignment="1">
      <alignment horizontal="center"/>
    </xf>
    <xf numFmtId="0" fontId="24" fillId="0" borderId="1" xfId="1" applyFont="1" applyBorder="1" applyAlignment="1">
      <alignment horizontal="center" vertical="center" wrapText="1"/>
    </xf>
    <xf numFmtId="0" fontId="24" fillId="0" borderId="3" xfId="1" applyFont="1" applyBorder="1" applyAlignment="1">
      <alignment horizontal="center" vertical="center" wrapText="1"/>
    </xf>
    <xf numFmtId="0" fontId="24" fillId="0" borderId="5" xfId="1" applyFont="1" applyBorder="1" applyAlignment="1">
      <alignment horizontal="center" vertical="center" wrapText="1"/>
    </xf>
    <xf numFmtId="0" fontId="24" fillId="0" borderId="9" xfId="1" applyFont="1" applyBorder="1" applyAlignment="1">
      <alignment horizontal="center" vertical="center" wrapText="1"/>
    </xf>
    <xf numFmtId="0" fontId="24" fillId="0" borderId="14" xfId="1" applyFont="1" applyBorder="1" applyAlignment="1">
      <alignment horizontal="center" vertical="center" wrapText="1"/>
    </xf>
    <xf numFmtId="0" fontId="24" fillId="0" borderId="2" xfId="1" applyFont="1" applyBorder="1" applyAlignment="1">
      <alignment horizontal="center" vertical="center" wrapText="1"/>
    </xf>
    <xf numFmtId="0" fontId="24" fillId="0" borderId="6" xfId="1" applyFont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top" wrapText="1"/>
    </xf>
    <xf numFmtId="0" fontId="24" fillId="0" borderId="2" xfId="1" applyFont="1" applyBorder="1" applyAlignment="1">
      <alignment horizontal="center" vertical="top" wrapText="1"/>
    </xf>
    <xf numFmtId="0" fontId="24" fillId="0" borderId="1" xfId="1" applyFont="1" applyBorder="1" applyAlignment="1">
      <alignment horizontal="center" vertical="top" wrapText="1"/>
    </xf>
    <xf numFmtId="0" fontId="24" fillId="0" borderId="3" xfId="1" applyFont="1" applyBorder="1" applyAlignment="1">
      <alignment horizontal="center" vertical="top" wrapText="1"/>
    </xf>
    <xf numFmtId="0" fontId="20" fillId="0" borderId="5" xfId="1" applyFont="1" applyBorder="1" applyAlignment="1">
      <alignment horizontal="center" vertical="top" wrapText="1"/>
    </xf>
    <xf numFmtId="0" fontId="20" fillId="0" borderId="9" xfId="1" applyFont="1" applyBorder="1" applyAlignment="1">
      <alignment horizontal="center" vertical="top" wrapText="1"/>
    </xf>
    <xf numFmtId="0" fontId="20" fillId="0" borderId="6" xfId="1" applyFont="1" applyBorder="1" applyAlignment="1">
      <alignment horizontal="center" vertical="top" wrapText="1"/>
    </xf>
    <xf numFmtId="0" fontId="24" fillId="0" borderId="5" xfId="1" applyFont="1" applyBorder="1" applyAlignment="1">
      <alignment horizontal="center" vertical="top" wrapText="1"/>
    </xf>
    <xf numFmtId="0" fontId="24" fillId="0" borderId="9" xfId="1" applyFont="1" applyBorder="1" applyAlignment="1">
      <alignment horizontal="center" vertical="top" wrapText="1"/>
    </xf>
    <xf numFmtId="0" fontId="24" fillId="0" borderId="6" xfId="1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23" fillId="0" borderId="5" xfId="1" applyFont="1" applyBorder="1" applyAlignment="1">
      <alignment horizontal="center" wrapText="1"/>
    </xf>
    <xf numFmtId="0" fontId="23" fillId="0" borderId="9" xfId="1" applyFont="1" applyBorder="1" applyAlignment="1">
      <alignment horizontal="center" wrapText="1"/>
    </xf>
    <xf numFmtId="0" fontId="23" fillId="0" borderId="6" xfId="1" applyFont="1" applyBorder="1" applyAlignment="1">
      <alignment horizontal="center" wrapText="1"/>
    </xf>
    <xf numFmtId="0" fontId="25" fillId="0" borderId="0" xfId="1" applyFont="1" applyAlignment="1">
      <alignment horizontal="center"/>
    </xf>
    <xf numFmtId="0" fontId="23" fillId="0" borderId="2" xfId="1" applyFont="1" applyBorder="1" applyAlignment="1">
      <alignment horizontal="center" vertical="top" wrapText="1"/>
    </xf>
    <xf numFmtId="0" fontId="14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23" fillId="0" borderId="1" xfId="1" applyFont="1" applyBorder="1" applyAlignment="1">
      <alignment horizontal="center" vertical="top"/>
    </xf>
    <xf numFmtId="0" fontId="23" fillId="0" borderId="10" xfId="1" applyFont="1" applyBorder="1" applyAlignment="1">
      <alignment horizontal="center" vertical="top"/>
    </xf>
    <xf numFmtId="0" fontId="23" fillId="0" borderId="3" xfId="1" applyFont="1" applyBorder="1" applyAlignment="1">
      <alignment horizontal="center" vertical="top"/>
    </xf>
    <xf numFmtId="0" fontId="23" fillId="0" borderId="1" xfId="1" applyFont="1" applyBorder="1" applyAlignment="1">
      <alignment horizontal="center" vertical="top" wrapText="1"/>
    </xf>
    <xf numFmtId="0" fontId="23" fillId="0" borderId="10" xfId="1" applyFont="1" applyBorder="1" applyAlignment="1">
      <alignment horizontal="center" vertical="top" wrapText="1"/>
    </xf>
    <xf numFmtId="0" fontId="23" fillId="0" borderId="3" xfId="1" applyFont="1" applyBorder="1" applyAlignment="1">
      <alignment horizontal="center" vertical="top" wrapText="1"/>
    </xf>
    <xf numFmtId="0" fontId="23" fillId="0" borderId="12" xfId="1" applyFont="1" applyBorder="1" applyAlignment="1">
      <alignment horizontal="center" vertical="top" wrapText="1"/>
    </xf>
    <xf numFmtId="0" fontId="23" fillId="0" borderId="14" xfId="1" applyFont="1" applyBorder="1" applyAlignment="1">
      <alignment horizontal="center" vertical="top" wrapText="1"/>
    </xf>
    <xf numFmtId="0" fontId="23" fillId="0" borderId="11" xfId="1" applyFont="1" applyBorder="1" applyAlignment="1">
      <alignment horizontal="center" vertical="top" wrapText="1"/>
    </xf>
    <xf numFmtId="0" fontId="23" fillId="0" borderId="17" xfId="1" applyFont="1" applyBorder="1" applyAlignment="1">
      <alignment horizontal="center" vertical="top" wrapText="1"/>
    </xf>
    <xf numFmtId="0" fontId="23" fillId="0" borderId="2" xfId="1" applyFont="1" applyBorder="1" applyAlignment="1">
      <alignment horizontal="center" wrapText="1"/>
    </xf>
    <xf numFmtId="0" fontId="8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4" fillId="0" borderId="0" xfId="3" applyFont="1" applyAlignment="1">
      <alignment horizontal="left"/>
    </xf>
    <xf numFmtId="0" fontId="19" fillId="0" borderId="7" xfId="3" applyFont="1" applyBorder="1" applyAlignment="1">
      <alignment horizontal="center"/>
    </xf>
    <xf numFmtId="0" fontId="19" fillId="0" borderId="1" xfId="3" applyFont="1" applyBorder="1" applyAlignment="1">
      <alignment horizontal="center" vertical="center" wrapText="1"/>
    </xf>
    <xf numFmtId="0" fontId="19" fillId="0" borderId="10" xfId="3" applyFont="1" applyBorder="1" applyAlignment="1">
      <alignment horizontal="center" vertical="center" wrapText="1"/>
    </xf>
    <xf numFmtId="0" fontId="19" fillId="0" borderId="3" xfId="3" applyFont="1" applyBorder="1" applyAlignment="1">
      <alignment horizontal="center" vertical="center" wrapText="1"/>
    </xf>
    <xf numFmtId="0" fontId="10" fillId="0" borderId="5" xfId="3" applyFont="1" applyBorder="1" applyAlignment="1">
      <alignment horizontal="center" vertical="center" wrapText="1"/>
    </xf>
    <xf numFmtId="0" fontId="10" fillId="0" borderId="6" xfId="3" applyFont="1" applyBorder="1" applyAlignment="1">
      <alignment horizontal="center" vertical="center" wrapText="1"/>
    </xf>
    <xf numFmtId="0" fontId="19" fillId="0" borderId="2" xfId="3" applyFont="1" applyBorder="1" applyAlignment="1">
      <alignment horizontal="center" vertical="center" wrapText="1"/>
    </xf>
    <xf numFmtId="0" fontId="19" fillId="0" borderId="5" xfId="3" applyFont="1" applyBorder="1" applyAlignment="1">
      <alignment horizontal="center" vertical="center" wrapText="1"/>
    </xf>
    <xf numFmtId="0" fontId="19" fillId="0" borderId="9" xfId="3" applyFont="1" applyBorder="1" applyAlignment="1">
      <alignment horizontal="center" vertical="center" wrapText="1"/>
    </xf>
    <xf numFmtId="0" fontId="19" fillId="0" borderId="6" xfId="3" applyFont="1" applyBorder="1" applyAlignment="1">
      <alignment horizontal="center" vertical="center" wrapText="1"/>
    </xf>
    <xf numFmtId="0" fontId="19" fillId="0" borderId="5" xfId="3" applyFont="1" applyBorder="1" applyAlignment="1">
      <alignment horizontal="center" vertical="center"/>
    </xf>
    <xf numFmtId="0" fontId="19" fillId="0" borderId="9" xfId="3" applyFont="1" applyBorder="1" applyAlignment="1">
      <alignment horizontal="center" vertical="center"/>
    </xf>
    <xf numFmtId="0" fontId="19" fillId="0" borderId="6" xfId="3" applyFont="1" applyBorder="1" applyAlignment="1">
      <alignment horizontal="center" vertical="center"/>
    </xf>
    <xf numFmtId="0" fontId="9" fillId="0" borderId="0" xfId="2" applyFont="1"/>
    <xf numFmtId="0" fontId="4" fillId="0" borderId="0" xfId="2" applyFont="1" applyAlignment="1">
      <alignment horizontal="center" vertical="top" wrapText="1"/>
    </xf>
    <xf numFmtId="0" fontId="4" fillId="0" borderId="2" xfId="2" applyFont="1" applyBorder="1" applyAlignment="1">
      <alignment horizontal="center" vertical="top" wrapText="1"/>
    </xf>
    <xf numFmtId="0" fontId="4" fillId="0" borderId="2" xfId="2" applyFont="1" applyBorder="1" applyAlignment="1">
      <alignment horizontal="center"/>
    </xf>
    <xf numFmtId="0" fontId="4" fillId="0" borderId="0" xfId="2" applyFont="1" applyAlignment="1">
      <alignment horizontal="right" vertical="top" wrapText="1"/>
    </xf>
    <xf numFmtId="0" fontId="4" fillId="0" borderId="0" xfId="2" applyFont="1" applyAlignment="1">
      <alignment horizontal="left"/>
    </xf>
    <xf numFmtId="0" fontId="4" fillId="0" borderId="0" xfId="2" applyFont="1" applyAlignment="1">
      <alignment horizontal="center"/>
    </xf>
    <xf numFmtId="0" fontId="14" fillId="0" borderId="0" xfId="2" applyFont="1" applyAlignment="1">
      <alignment horizontal="center"/>
    </xf>
    <xf numFmtId="0" fontId="19" fillId="0" borderId="0" xfId="2" applyFont="1" applyBorder="1" applyAlignment="1">
      <alignment horizontal="right"/>
    </xf>
    <xf numFmtId="0" fontId="7" fillId="0" borderId="0" xfId="2" applyFont="1" applyAlignment="1">
      <alignment horizontal="center" wrapText="1"/>
    </xf>
    <xf numFmtId="0" fontId="4" fillId="2" borderId="13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9" fillId="2" borderId="0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/>
    </xf>
    <xf numFmtId="0" fontId="54" fillId="0" borderId="7" xfId="0" applyFont="1" applyBorder="1" applyAlignment="1">
      <alignment horizontal="center" vertical="center"/>
    </xf>
    <xf numFmtId="0" fontId="74" fillId="0" borderId="1" xfId="0" applyFont="1" applyBorder="1" applyAlignment="1">
      <alignment horizontal="center" vertical="center" wrapText="1"/>
    </xf>
    <xf numFmtId="0" fontId="74" fillId="0" borderId="3" xfId="0" applyFont="1" applyBorder="1" applyAlignment="1">
      <alignment horizontal="center" vertical="center" wrapText="1"/>
    </xf>
    <xf numFmtId="0" fontId="74" fillId="0" borderId="5" xfId="0" applyFont="1" applyBorder="1" applyAlignment="1">
      <alignment horizontal="center" vertical="center" wrapText="1"/>
    </xf>
    <xf numFmtId="0" fontId="74" fillId="0" borderId="9" xfId="0" applyFont="1" applyBorder="1" applyAlignment="1">
      <alignment horizontal="center" vertical="center" wrapText="1"/>
    </xf>
    <xf numFmtId="0" fontId="74" fillId="0" borderId="6" xfId="0" applyFont="1" applyBorder="1" applyAlignment="1">
      <alignment horizontal="center" vertical="center" wrapText="1"/>
    </xf>
    <xf numFmtId="0" fontId="72" fillId="0" borderId="7" xfId="0" applyFont="1" applyBorder="1" applyAlignment="1">
      <alignment horizontal="right"/>
    </xf>
    <xf numFmtId="0" fontId="73" fillId="0" borderId="2" xfId="0" applyFont="1" applyBorder="1" applyAlignment="1">
      <alignment horizontal="center" vertical="center" wrapText="1"/>
    </xf>
    <xf numFmtId="0" fontId="74" fillId="0" borderId="3" xfId="0" applyFont="1" applyBorder="1" applyAlignment="1">
      <alignment horizontal="center" vertical="center"/>
    </xf>
    <xf numFmtId="0" fontId="74" fillId="0" borderId="2" xfId="0" applyFont="1" applyBorder="1" applyAlignment="1">
      <alignment horizontal="center" vertical="center"/>
    </xf>
    <xf numFmtId="0" fontId="73" fillId="0" borderId="11" xfId="0" applyFont="1" applyBorder="1" applyAlignment="1">
      <alignment horizontal="left" vertical="center" wrapText="1"/>
    </xf>
    <xf numFmtId="0" fontId="73" fillId="0" borderId="0" xfId="0" applyFont="1" applyBorder="1" applyAlignment="1">
      <alignment horizontal="left" vertical="center" wrapText="1"/>
    </xf>
    <xf numFmtId="0" fontId="80" fillId="0" borderId="2" xfId="0" applyFont="1" applyBorder="1" applyAlignment="1">
      <alignment horizontal="center" vertical="center" wrapText="1"/>
    </xf>
    <xf numFmtId="0" fontId="76" fillId="0" borderId="0" xfId="0" applyFont="1" applyAlignment="1">
      <alignment horizontal="center"/>
    </xf>
  </cellXfs>
  <cellStyles count="6">
    <cellStyle name="Normal" xfId="0" builtinId="0"/>
    <cellStyle name="Normal 2" xfId="1"/>
    <cellStyle name="Normal 2 2" xfId="5"/>
    <cellStyle name="Normal 3" xfId="2"/>
    <cellStyle name="Normal 3 2" xfId="3"/>
    <cellStyle name="Normal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externalLink" Target="externalLinks/externalLink1.xml"/><Relationship Id="rId78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82550</xdr:colOff>
      <xdr:row>2</xdr:row>
      <xdr:rowOff>151261</xdr:rowOff>
    </xdr:from>
    <xdr:ext cx="9271663" cy="4551367"/>
    <xdr:sp macro="" textlink="">
      <xdr:nvSpPr>
        <xdr:cNvPr id="2" name="Rectangle 1"/>
        <xdr:cNvSpPr/>
      </xdr:nvSpPr>
      <xdr:spPr>
        <a:xfrm>
          <a:off x="82550" y="488446"/>
          <a:ext cx="9263856" cy="453122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>
            <a:lnSpc>
              <a:spcPts val="6300"/>
            </a:lnSpc>
          </a:pPr>
          <a:r>
            <a:rPr lang="en-US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Annual Work Plan &amp; Budget</a:t>
          </a:r>
        </a:p>
        <a:p>
          <a:pPr algn="ctr">
            <a:lnSpc>
              <a:spcPts val="6300"/>
            </a:lnSpc>
          </a:pPr>
          <a:r>
            <a:rPr lang="en-US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2018-19</a:t>
          </a:r>
        </a:p>
        <a:p>
          <a:pPr algn="ctr">
            <a:lnSpc>
              <a:spcPts val="6300"/>
            </a:lnSpc>
          </a:pPr>
          <a:endParaRPr lang="en-US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  <a:p>
          <a:pPr algn="ctr">
            <a:lnSpc>
              <a:spcPts val="5100"/>
            </a:lnSpc>
          </a:pPr>
          <a:r>
            <a:rPr lang="en-US" sz="4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State/UT:</a:t>
          </a:r>
          <a:r>
            <a:rPr lang="en-US" sz="4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 Daman &amp; Diu</a:t>
          </a:r>
        </a:p>
        <a:p>
          <a:pPr algn="ctr">
            <a:lnSpc>
              <a:spcPts val="5100"/>
            </a:lnSpc>
          </a:pPr>
          <a:r>
            <a:rPr lang="en-US" sz="4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Date of Submission: 01/05/2018</a:t>
          </a:r>
          <a:endParaRPr lang="en-US" sz="4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  <a:p>
          <a:pPr algn="ctr">
            <a:lnSpc>
              <a:spcPts val="6300"/>
            </a:lnSpc>
          </a:pPr>
          <a:endParaRPr lang="en-US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502920</xdr:colOff>
      <xdr:row>10</xdr:row>
      <xdr:rowOff>53340</xdr:rowOff>
    </xdr:from>
    <xdr:to>
      <xdr:col>7</xdr:col>
      <xdr:colOff>358140</xdr:colOff>
      <xdr:row>12</xdr:row>
      <xdr:rowOff>68580</xdr:rowOff>
    </xdr:to>
    <xdr:cxnSp macro="">
      <xdr:nvCxnSpPr>
        <xdr:cNvPr id="2" name="Straight Arrow Connector 1"/>
        <xdr:cNvCxnSpPr/>
      </xdr:nvCxnSpPr>
      <xdr:spPr>
        <a:xfrm flipV="1">
          <a:off x="502920" y="2872740"/>
          <a:ext cx="4290060" cy="3505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91440</xdr:colOff>
      <xdr:row>9</xdr:row>
      <xdr:rowOff>0</xdr:rowOff>
    </xdr:from>
    <xdr:to>
      <xdr:col>13</xdr:col>
      <xdr:colOff>647700</xdr:colOff>
      <xdr:row>10</xdr:row>
      <xdr:rowOff>60960</xdr:rowOff>
    </xdr:to>
    <xdr:cxnSp macro="">
      <xdr:nvCxnSpPr>
        <xdr:cNvPr id="3" name="Straight Arrow Connector 2"/>
        <xdr:cNvCxnSpPr/>
      </xdr:nvCxnSpPr>
      <xdr:spPr>
        <a:xfrm flipV="1">
          <a:off x="6035040" y="2651760"/>
          <a:ext cx="3459480" cy="2286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30</xdr:row>
      <xdr:rowOff>19050</xdr:rowOff>
    </xdr:from>
    <xdr:to>
      <xdr:col>3</xdr:col>
      <xdr:colOff>1390650</xdr:colOff>
      <xdr:row>37</xdr:row>
      <xdr:rowOff>85725</xdr:rowOff>
    </xdr:to>
    <xdr:cxnSp macro="">
      <xdr:nvCxnSpPr>
        <xdr:cNvPr id="3" name="Straight Arrow Connector 2"/>
        <xdr:cNvCxnSpPr/>
      </xdr:nvCxnSpPr>
      <xdr:spPr>
        <a:xfrm flipV="1">
          <a:off x="5743575" y="6915150"/>
          <a:ext cx="1219200" cy="14001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971550</xdr:colOff>
      <xdr:row>21</xdr:row>
      <xdr:rowOff>66675</xdr:rowOff>
    </xdr:from>
    <xdr:to>
      <xdr:col>5</xdr:col>
      <xdr:colOff>895350</xdr:colOff>
      <xdr:row>26</xdr:row>
      <xdr:rowOff>161925</xdr:rowOff>
    </xdr:to>
    <xdr:cxnSp macro="">
      <xdr:nvCxnSpPr>
        <xdr:cNvPr id="4" name="Straight Arrow Connector 3"/>
        <xdr:cNvCxnSpPr/>
      </xdr:nvCxnSpPr>
      <xdr:spPr>
        <a:xfrm flipV="1">
          <a:off x="8048625" y="4895850"/>
          <a:ext cx="1219200" cy="14001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373380</xdr:colOff>
      <xdr:row>12</xdr:row>
      <xdr:rowOff>137160</xdr:rowOff>
    </xdr:from>
    <xdr:to>
      <xdr:col>5</xdr:col>
      <xdr:colOff>502920</xdr:colOff>
      <xdr:row>14</xdr:row>
      <xdr:rowOff>38100</xdr:rowOff>
    </xdr:to>
    <xdr:cxnSp macro="">
      <xdr:nvCxnSpPr>
        <xdr:cNvPr id="3" name="Straight Arrow Connector 2"/>
        <xdr:cNvCxnSpPr/>
      </xdr:nvCxnSpPr>
      <xdr:spPr>
        <a:xfrm flipV="1">
          <a:off x="754380" y="2758440"/>
          <a:ext cx="2926080" cy="2362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251460</xdr:colOff>
      <xdr:row>10</xdr:row>
      <xdr:rowOff>83820</xdr:rowOff>
    </xdr:from>
    <xdr:to>
      <xdr:col>12</xdr:col>
      <xdr:colOff>373380</xdr:colOff>
      <xdr:row>11</xdr:row>
      <xdr:rowOff>152400</xdr:rowOff>
    </xdr:to>
    <xdr:cxnSp macro="">
      <xdr:nvCxnSpPr>
        <xdr:cNvPr id="4" name="Straight Arrow Connector 3"/>
        <xdr:cNvCxnSpPr/>
      </xdr:nvCxnSpPr>
      <xdr:spPr>
        <a:xfrm flipV="1">
          <a:off x="4526280" y="2369820"/>
          <a:ext cx="2926080" cy="2362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373380</xdr:colOff>
      <xdr:row>12</xdr:row>
      <xdr:rowOff>137160</xdr:rowOff>
    </xdr:from>
    <xdr:to>
      <xdr:col>5</xdr:col>
      <xdr:colOff>502920</xdr:colOff>
      <xdr:row>14</xdr:row>
      <xdr:rowOff>38100</xdr:rowOff>
    </xdr:to>
    <xdr:cxnSp macro="">
      <xdr:nvCxnSpPr>
        <xdr:cNvPr id="2" name="Straight Arrow Connector 1"/>
        <xdr:cNvCxnSpPr/>
      </xdr:nvCxnSpPr>
      <xdr:spPr>
        <a:xfrm flipV="1">
          <a:off x="754380" y="2758440"/>
          <a:ext cx="2926080" cy="2362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251460</xdr:colOff>
      <xdr:row>10</xdr:row>
      <xdr:rowOff>83820</xdr:rowOff>
    </xdr:from>
    <xdr:to>
      <xdr:col>12</xdr:col>
      <xdr:colOff>373380</xdr:colOff>
      <xdr:row>11</xdr:row>
      <xdr:rowOff>152400</xdr:rowOff>
    </xdr:to>
    <xdr:cxnSp macro="">
      <xdr:nvCxnSpPr>
        <xdr:cNvPr id="3" name="Straight Arrow Connector 2"/>
        <xdr:cNvCxnSpPr/>
      </xdr:nvCxnSpPr>
      <xdr:spPr>
        <a:xfrm flipV="1">
          <a:off x="4526280" y="2369820"/>
          <a:ext cx="2926080" cy="2362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373380</xdr:colOff>
      <xdr:row>12</xdr:row>
      <xdr:rowOff>137160</xdr:rowOff>
    </xdr:from>
    <xdr:to>
      <xdr:col>5</xdr:col>
      <xdr:colOff>502920</xdr:colOff>
      <xdr:row>14</xdr:row>
      <xdr:rowOff>38100</xdr:rowOff>
    </xdr:to>
    <xdr:cxnSp macro="">
      <xdr:nvCxnSpPr>
        <xdr:cNvPr id="2" name="Straight Arrow Connector 1"/>
        <xdr:cNvCxnSpPr/>
      </xdr:nvCxnSpPr>
      <xdr:spPr>
        <a:xfrm flipV="1">
          <a:off x="754380" y="2788920"/>
          <a:ext cx="2926080" cy="2362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251460</xdr:colOff>
      <xdr:row>10</xdr:row>
      <xdr:rowOff>83820</xdr:rowOff>
    </xdr:from>
    <xdr:to>
      <xdr:col>12</xdr:col>
      <xdr:colOff>373380</xdr:colOff>
      <xdr:row>11</xdr:row>
      <xdr:rowOff>152400</xdr:rowOff>
    </xdr:to>
    <xdr:cxnSp macro="">
      <xdr:nvCxnSpPr>
        <xdr:cNvPr id="3" name="Straight Arrow Connector 2"/>
        <xdr:cNvCxnSpPr/>
      </xdr:nvCxnSpPr>
      <xdr:spPr>
        <a:xfrm flipV="1">
          <a:off x="4526280" y="2400300"/>
          <a:ext cx="2926080" cy="2362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12</xdr:row>
      <xdr:rowOff>123825</xdr:rowOff>
    </xdr:from>
    <xdr:to>
      <xdr:col>9</xdr:col>
      <xdr:colOff>638175</xdr:colOff>
      <xdr:row>14</xdr:row>
      <xdr:rowOff>38100</xdr:rowOff>
    </xdr:to>
    <xdr:cxnSp macro="">
      <xdr:nvCxnSpPr>
        <xdr:cNvPr id="3" name="Straight Arrow Connector 2"/>
        <xdr:cNvCxnSpPr/>
      </xdr:nvCxnSpPr>
      <xdr:spPr>
        <a:xfrm flipV="1">
          <a:off x="885825" y="3629025"/>
          <a:ext cx="7105650" cy="3048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66675</xdr:colOff>
      <xdr:row>11</xdr:row>
      <xdr:rowOff>76200</xdr:rowOff>
    </xdr:from>
    <xdr:to>
      <xdr:col>18</xdr:col>
      <xdr:colOff>542925</xdr:colOff>
      <xdr:row>12</xdr:row>
      <xdr:rowOff>123825</xdr:rowOff>
    </xdr:to>
    <xdr:cxnSp macro="">
      <xdr:nvCxnSpPr>
        <xdr:cNvPr id="4" name="Straight Arrow Connector 3"/>
        <xdr:cNvCxnSpPr/>
      </xdr:nvCxnSpPr>
      <xdr:spPr>
        <a:xfrm flipV="1">
          <a:off x="9239250" y="3371850"/>
          <a:ext cx="5895975" cy="2571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12</xdr:row>
      <xdr:rowOff>118533</xdr:rowOff>
    </xdr:from>
    <xdr:to>
      <xdr:col>17</xdr:col>
      <xdr:colOff>381000</xdr:colOff>
      <xdr:row>13</xdr:row>
      <xdr:rowOff>38101</xdr:rowOff>
    </xdr:to>
    <xdr:cxnSp macro="">
      <xdr:nvCxnSpPr>
        <xdr:cNvPr id="2" name="Straight Arrow Connector 1"/>
        <xdr:cNvCxnSpPr/>
      </xdr:nvCxnSpPr>
      <xdr:spPr>
        <a:xfrm flipV="1">
          <a:off x="883708" y="3479800"/>
          <a:ext cx="8539692" cy="10583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584200</xdr:colOff>
      <xdr:row>11</xdr:row>
      <xdr:rowOff>76200</xdr:rowOff>
    </xdr:from>
    <xdr:to>
      <xdr:col>31</xdr:col>
      <xdr:colOff>135467</xdr:colOff>
      <xdr:row>12</xdr:row>
      <xdr:rowOff>135466</xdr:rowOff>
    </xdr:to>
    <xdr:cxnSp macro="">
      <xdr:nvCxnSpPr>
        <xdr:cNvPr id="4" name="Straight Arrow Connector 3"/>
        <xdr:cNvCxnSpPr/>
      </xdr:nvCxnSpPr>
      <xdr:spPr>
        <a:xfrm flipV="1">
          <a:off x="11184467" y="3251200"/>
          <a:ext cx="6985000" cy="24553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472440</xdr:colOff>
      <xdr:row>14</xdr:row>
      <xdr:rowOff>53340</xdr:rowOff>
    </xdr:from>
    <xdr:to>
      <xdr:col>5</xdr:col>
      <xdr:colOff>548640</xdr:colOff>
      <xdr:row>16</xdr:row>
      <xdr:rowOff>22860</xdr:rowOff>
    </xdr:to>
    <xdr:cxnSp macro="">
      <xdr:nvCxnSpPr>
        <xdr:cNvPr id="3" name="Straight Arrow Connector 2"/>
        <xdr:cNvCxnSpPr/>
      </xdr:nvCxnSpPr>
      <xdr:spPr>
        <a:xfrm flipV="1">
          <a:off x="982980" y="2948940"/>
          <a:ext cx="3505200" cy="3048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304800</xdr:colOff>
      <xdr:row>11</xdr:row>
      <xdr:rowOff>121920</xdr:rowOff>
    </xdr:from>
    <xdr:to>
      <xdr:col>11</xdr:col>
      <xdr:colOff>236220</xdr:colOff>
      <xdr:row>13</xdr:row>
      <xdr:rowOff>91440</xdr:rowOff>
    </xdr:to>
    <xdr:cxnSp macro="">
      <xdr:nvCxnSpPr>
        <xdr:cNvPr id="4" name="Straight Arrow Connector 3"/>
        <xdr:cNvCxnSpPr/>
      </xdr:nvCxnSpPr>
      <xdr:spPr>
        <a:xfrm flipV="1">
          <a:off x="5989320" y="2514600"/>
          <a:ext cx="3505200" cy="3048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472440</xdr:colOff>
      <xdr:row>14</xdr:row>
      <xdr:rowOff>53340</xdr:rowOff>
    </xdr:from>
    <xdr:to>
      <xdr:col>5</xdr:col>
      <xdr:colOff>548640</xdr:colOff>
      <xdr:row>16</xdr:row>
      <xdr:rowOff>22860</xdr:rowOff>
    </xdr:to>
    <xdr:cxnSp macro="">
      <xdr:nvCxnSpPr>
        <xdr:cNvPr id="2" name="Straight Arrow Connector 1"/>
        <xdr:cNvCxnSpPr/>
      </xdr:nvCxnSpPr>
      <xdr:spPr>
        <a:xfrm flipV="1">
          <a:off x="982980" y="2948940"/>
          <a:ext cx="3505200" cy="3048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304800</xdr:colOff>
      <xdr:row>11</xdr:row>
      <xdr:rowOff>121920</xdr:rowOff>
    </xdr:from>
    <xdr:to>
      <xdr:col>11</xdr:col>
      <xdr:colOff>236220</xdr:colOff>
      <xdr:row>13</xdr:row>
      <xdr:rowOff>91440</xdr:rowOff>
    </xdr:to>
    <xdr:cxnSp macro="">
      <xdr:nvCxnSpPr>
        <xdr:cNvPr id="3" name="Straight Arrow Connector 2"/>
        <xdr:cNvCxnSpPr/>
      </xdr:nvCxnSpPr>
      <xdr:spPr>
        <a:xfrm flipV="1">
          <a:off x="5989320" y="2514600"/>
          <a:ext cx="3505200" cy="3048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55059</xdr:rowOff>
    </xdr:from>
    <xdr:ext cx="5588000" cy="2628220"/>
    <xdr:sp macro="" textlink="">
      <xdr:nvSpPr>
        <xdr:cNvPr id="2" name="Rectangle 1"/>
        <xdr:cNvSpPr/>
      </xdr:nvSpPr>
      <xdr:spPr>
        <a:xfrm>
          <a:off x="0" y="531309"/>
          <a:ext cx="5588000" cy="262822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Performance during </a:t>
          </a:r>
        </a:p>
        <a:p>
          <a:pPr algn="ctr"/>
          <a:r>
            <a:rPr 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2017-18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206828</xdr:colOff>
      <xdr:row>16</xdr:row>
      <xdr:rowOff>163286</xdr:rowOff>
    </xdr:from>
    <xdr:to>
      <xdr:col>17</xdr:col>
      <xdr:colOff>359229</xdr:colOff>
      <xdr:row>19</xdr:row>
      <xdr:rowOff>119743</xdr:rowOff>
    </xdr:to>
    <xdr:cxnSp macro="">
      <xdr:nvCxnSpPr>
        <xdr:cNvPr id="2" name="Straight Arrow Connector 1"/>
        <xdr:cNvCxnSpPr/>
      </xdr:nvCxnSpPr>
      <xdr:spPr>
        <a:xfrm flipV="1">
          <a:off x="11133908" y="3866606"/>
          <a:ext cx="2026921" cy="50509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54429</xdr:colOff>
      <xdr:row>14</xdr:row>
      <xdr:rowOff>0</xdr:rowOff>
    </xdr:from>
    <xdr:to>
      <xdr:col>21</xdr:col>
      <xdr:colOff>522514</xdr:colOff>
      <xdr:row>15</xdr:row>
      <xdr:rowOff>174173</xdr:rowOff>
    </xdr:to>
    <xdr:cxnSp macro="">
      <xdr:nvCxnSpPr>
        <xdr:cNvPr id="3" name="Straight Arrow Connector 2"/>
        <xdr:cNvCxnSpPr/>
      </xdr:nvCxnSpPr>
      <xdr:spPr>
        <a:xfrm flipV="1">
          <a:off x="14090469" y="3154680"/>
          <a:ext cx="1687285" cy="44849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259080</xdr:colOff>
      <xdr:row>13</xdr:row>
      <xdr:rowOff>114300</xdr:rowOff>
    </xdr:from>
    <xdr:to>
      <xdr:col>5</xdr:col>
      <xdr:colOff>205740</xdr:colOff>
      <xdr:row>15</xdr:row>
      <xdr:rowOff>0</xdr:rowOff>
    </xdr:to>
    <xdr:cxnSp macro="">
      <xdr:nvCxnSpPr>
        <xdr:cNvPr id="2" name="Straight Arrow Connector 1"/>
        <xdr:cNvCxnSpPr/>
      </xdr:nvCxnSpPr>
      <xdr:spPr>
        <a:xfrm flipV="1">
          <a:off x="769620" y="3154680"/>
          <a:ext cx="3459480" cy="22098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304800</xdr:colOff>
      <xdr:row>12</xdr:row>
      <xdr:rowOff>7620</xdr:rowOff>
    </xdr:from>
    <xdr:to>
      <xdr:col>9</xdr:col>
      <xdr:colOff>701040</xdr:colOff>
      <xdr:row>13</xdr:row>
      <xdr:rowOff>60960</xdr:rowOff>
    </xdr:to>
    <xdr:cxnSp macro="">
      <xdr:nvCxnSpPr>
        <xdr:cNvPr id="3" name="Straight Arrow Connector 2"/>
        <xdr:cNvCxnSpPr/>
      </xdr:nvCxnSpPr>
      <xdr:spPr>
        <a:xfrm flipV="1">
          <a:off x="5311140" y="2880360"/>
          <a:ext cx="3459480" cy="22098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259080</xdr:colOff>
      <xdr:row>13</xdr:row>
      <xdr:rowOff>114300</xdr:rowOff>
    </xdr:from>
    <xdr:to>
      <xdr:col>5</xdr:col>
      <xdr:colOff>205740</xdr:colOff>
      <xdr:row>15</xdr:row>
      <xdr:rowOff>0</xdr:rowOff>
    </xdr:to>
    <xdr:cxnSp macro="">
      <xdr:nvCxnSpPr>
        <xdr:cNvPr id="2" name="Straight Arrow Connector 1"/>
        <xdr:cNvCxnSpPr/>
      </xdr:nvCxnSpPr>
      <xdr:spPr>
        <a:xfrm flipV="1">
          <a:off x="769620" y="3154680"/>
          <a:ext cx="3459480" cy="22098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304800</xdr:colOff>
      <xdr:row>12</xdr:row>
      <xdr:rowOff>7620</xdr:rowOff>
    </xdr:from>
    <xdr:to>
      <xdr:col>9</xdr:col>
      <xdr:colOff>701040</xdr:colOff>
      <xdr:row>13</xdr:row>
      <xdr:rowOff>60960</xdr:rowOff>
    </xdr:to>
    <xdr:cxnSp macro="">
      <xdr:nvCxnSpPr>
        <xdr:cNvPr id="3" name="Straight Arrow Connector 2"/>
        <xdr:cNvCxnSpPr/>
      </xdr:nvCxnSpPr>
      <xdr:spPr>
        <a:xfrm flipV="1">
          <a:off x="5311140" y="2880360"/>
          <a:ext cx="3459480" cy="22098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259080</xdr:colOff>
      <xdr:row>13</xdr:row>
      <xdr:rowOff>114300</xdr:rowOff>
    </xdr:from>
    <xdr:to>
      <xdr:col>5</xdr:col>
      <xdr:colOff>205740</xdr:colOff>
      <xdr:row>15</xdr:row>
      <xdr:rowOff>0</xdr:rowOff>
    </xdr:to>
    <xdr:cxnSp macro="">
      <xdr:nvCxnSpPr>
        <xdr:cNvPr id="2" name="Straight Arrow Connector 1"/>
        <xdr:cNvCxnSpPr/>
      </xdr:nvCxnSpPr>
      <xdr:spPr>
        <a:xfrm flipV="1">
          <a:off x="769620" y="2994660"/>
          <a:ext cx="3459480" cy="22098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304800</xdr:colOff>
      <xdr:row>12</xdr:row>
      <xdr:rowOff>7620</xdr:rowOff>
    </xdr:from>
    <xdr:to>
      <xdr:col>9</xdr:col>
      <xdr:colOff>701040</xdr:colOff>
      <xdr:row>13</xdr:row>
      <xdr:rowOff>60960</xdr:rowOff>
    </xdr:to>
    <xdr:cxnSp macro="">
      <xdr:nvCxnSpPr>
        <xdr:cNvPr id="3" name="Straight Arrow Connector 2"/>
        <xdr:cNvCxnSpPr/>
      </xdr:nvCxnSpPr>
      <xdr:spPr>
        <a:xfrm flipV="1">
          <a:off x="5311140" y="2720340"/>
          <a:ext cx="3459480" cy="22098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175260</xdr:colOff>
      <xdr:row>13</xdr:row>
      <xdr:rowOff>60960</xdr:rowOff>
    </xdr:from>
    <xdr:to>
      <xdr:col>6</xdr:col>
      <xdr:colOff>205740</xdr:colOff>
      <xdr:row>14</xdr:row>
      <xdr:rowOff>91440</xdr:rowOff>
    </xdr:to>
    <xdr:cxnSp macro="">
      <xdr:nvCxnSpPr>
        <xdr:cNvPr id="3" name="Straight Arrow Connector 2"/>
        <xdr:cNvCxnSpPr/>
      </xdr:nvCxnSpPr>
      <xdr:spPr>
        <a:xfrm flipV="1">
          <a:off x="556260" y="3101340"/>
          <a:ext cx="3352800" cy="1981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205740</xdr:colOff>
      <xdr:row>11</xdr:row>
      <xdr:rowOff>114300</xdr:rowOff>
    </xdr:from>
    <xdr:to>
      <xdr:col>11</xdr:col>
      <xdr:colOff>434340</xdr:colOff>
      <xdr:row>12</xdr:row>
      <xdr:rowOff>144780</xdr:rowOff>
    </xdr:to>
    <xdr:cxnSp macro="">
      <xdr:nvCxnSpPr>
        <xdr:cNvPr id="4" name="Straight Arrow Connector 3"/>
        <xdr:cNvCxnSpPr/>
      </xdr:nvCxnSpPr>
      <xdr:spPr>
        <a:xfrm flipV="1">
          <a:off x="4998720" y="2819400"/>
          <a:ext cx="3352800" cy="1981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13</xdr:row>
      <xdr:rowOff>107157</xdr:rowOff>
    </xdr:from>
    <xdr:to>
      <xdr:col>6</xdr:col>
      <xdr:colOff>738188</xdr:colOff>
      <xdr:row>15</xdr:row>
      <xdr:rowOff>59532</xdr:rowOff>
    </xdr:to>
    <xdr:cxnSp macro="">
      <xdr:nvCxnSpPr>
        <xdr:cNvPr id="5" name="Straight Arrow Connector 4"/>
        <xdr:cNvCxnSpPr/>
      </xdr:nvCxnSpPr>
      <xdr:spPr>
        <a:xfrm flipV="1">
          <a:off x="690563" y="3024188"/>
          <a:ext cx="6107906" cy="2857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226219</xdr:colOff>
      <xdr:row>11</xdr:row>
      <xdr:rowOff>116682</xdr:rowOff>
    </xdr:from>
    <xdr:to>
      <xdr:col>12</xdr:col>
      <xdr:colOff>1128713</xdr:colOff>
      <xdr:row>13</xdr:row>
      <xdr:rowOff>11907</xdr:rowOff>
    </xdr:to>
    <xdr:cxnSp macro="">
      <xdr:nvCxnSpPr>
        <xdr:cNvPr id="6" name="Straight Arrow Connector 5"/>
        <xdr:cNvCxnSpPr/>
      </xdr:nvCxnSpPr>
      <xdr:spPr>
        <a:xfrm flipV="1">
          <a:off x="8548688" y="2700338"/>
          <a:ext cx="5557838" cy="2286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502920</xdr:colOff>
      <xdr:row>10</xdr:row>
      <xdr:rowOff>106680</xdr:rowOff>
    </xdr:from>
    <xdr:to>
      <xdr:col>5</xdr:col>
      <xdr:colOff>845820</xdr:colOff>
      <xdr:row>12</xdr:row>
      <xdr:rowOff>68580</xdr:rowOff>
    </xdr:to>
    <xdr:cxnSp macro="">
      <xdr:nvCxnSpPr>
        <xdr:cNvPr id="3" name="Straight Arrow Connector 2"/>
        <xdr:cNvCxnSpPr/>
      </xdr:nvCxnSpPr>
      <xdr:spPr>
        <a:xfrm flipV="1">
          <a:off x="906780" y="3154680"/>
          <a:ext cx="2781300" cy="29718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342900</xdr:colOff>
      <xdr:row>9</xdr:row>
      <xdr:rowOff>68580</xdr:rowOff>
    </xdr:from>
    <xdr:to>
      <xdr:col>10</xdr:col>
      <xdr:colOff>236220</xdr:colOff>
      <xdr:row>11</xdr:row>
      <xdr:rowOff>30480</xdr:rowOff>
    </xdr:to>
    <xdr:cxnSp macro="">
      <xdr:nvCxnSpPr>
        <xdr:cNvPr id="4" name="Straight Arrow Connector 3"/>
        <xdr:cNvCxnSpPr/>
      </xdr:nvCxnSpPr>
      <xdr:spPr>
        <a:xfrm flipV="1">
          <a:off x="5128260" y="2948940"/>
          <a:ext cx="2781300" cy="29718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u/Diu%20District-upto%20March-18%20AWPB-format-2018-19-Final%20-%20Cop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istrict-Daman-2018-19-Fin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rst-Page"/>
      <sheetName val="Contents"/>
      <sheetName val="Sheet1"/>
      <sheetName val="AT-1-Gen_Info "/>
      <sheetName val="AT-2-S1 BUDGET"/>
      <sheetName val="AT_2A_fundflow"/>
      <sheetName val="AT-3"/>
      <sheetName val="AT3A_cvrg(Insti)_PY"/>
      <sheetName val="AT3B_cvrg(Insti)_UPY "/>
      <sheetName val="AT3C_cvrg(Insti)_UPY "/>
      <sheetName val="enrolment vs availed_PY"/>
      <sheetName val="enrolment vs availed_UPY"/>
      <sheetName val="AT-4B"/>
      <sheetName val="T5_PLAN_vs_PRFM"/>
      <sheetName val="T5A_PLAN_vs_PRFM "/>
      <sheetName val="T5B_PLAN_vs_PRFM  (2)"/>
      <sheetName val="T5C_Drought_PLAN_vs_PRFM "/>
      <sheetName val="T5D_Drought_PLAN_vs_PRFM  "/>
      <sheetName val="T6_FG_py_Utlsn"/>
      <sheetName val="T6A_FG_Upy_Utlsn "/>
      <sheetName val="T6B_Pay_FG_FCI_Pry"/>
      <sheetName val="T6C_Coarse_Grain"/>
      <sheetName val="T7_CC_PY_Utlsn"/>
      <sheetName val="T7ACC_UPY_Utlsn "/>
      <sheetName val="AT-8_Hon_CCH_Pry"/>
      <sheetName val="AT-8A_Hon_CCH_UPry"/>
      <sheetName val="AT9_TA"/>
      <sheetName val="AT10_MME"/>
      <sheetName val="AT10A_"/>
      <sheetName val="AT-10 B"/>
      <sheetName val="AT-10 C"/>
      <sheetName val="AT-10D"/>
      <sheetName val="AT-10 E"/>
      <sheetName val="AT-10 F"/>
      <sheetName val="AT11_KS Year wise"/>
      <sheetName val="AT11A_KS-District wise"/>
      <sheetName val="AT12_KD-New"/>
      <sheetName val="AT12A_KD-Replacement"/>
      <sheetName val="Mode of cooking"/>
      <sheetName val="AT-14"/>
      <sheetName val="AT-14 A"/>
      <sheetName val="AT-15"/>
      <sheetName val="AT-16"/>
      <sheetName val="AT_17_Coverage-RBSK "/>
      <sheetName val="AT18_Details_Community "/>
      <sheetName val="AT_19_Impl_Agency"/>
      <sheetName val="AT_20_CentralCookingagency "/>
      <sheetName val="AT-21"/>
      <sheetName val="AT-22"/>
      <sheetName val="AT-23 MIS"/>
      <sheetName val="AT-23A _AMS"/>
      <sheetName val="AT-24"/>
      <sheetName val="AT-25"/>
      <sheetName val="Sheet1 (2)"/>
      <sheetName val="AT26_NoWD"/>
      <sheetName val="AT26A_NoWD"/>
      <sheetName val="AT27_Req_FG_CA_Pry"/>
      <sheetName val="AT27A_Req_FG_CA_U Pry "/>
      <sheetName val="AT27B_Req_FG_CA_N CLP"/>
      <sheetName val="AT27C_Req_FG_Drought -Pry "/>
      <sheetName val="AT27D_Req_FG_Drought -UPry "/>
      <sheetName val="AT_28_RqmtKitchen"/>
      <sheetName val="AT-28A_RqmtPlinthArea"/>
      <sheetName val="AT29_K_D"/>
      <sheetName val="AT-30_Coook-cum-Helper"/>
      <sheetName val="AT_31_Budget_provision "/>
      <sheetName val="AT32_Drought Pry Util"/>
      <sheetName val="AT-32A Drought UPry Util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6">
          <cell r="G16">
            <v>2.3199999999999998</v>
          </cell>
          <cell r="H16">
            <v>0.1</v>
          </cell>
          <cell r="I16">
            <v>0.01</v>
          </cell>
        </row>
        <row r="17">
          <cell r="G17">
            <v>43.75</v>
          </cell>
          <cell r="H17">
            <v>1.84</v>
          </cell>
          <cell r="I17">
            <v>0.22</v>
          </cell>
        </row>
        <row r="18">
          <cell r="F18">
            <v>0.59</v>
          </cell>
          <cell r="H18">
            <v>0.03</v>
          </cell>
          <cell r="I18">
            <v>0</v>
          </cell>
        </row>
        <row r="19">
          <cell r="G19">
            <v>22.92</v>
          </cell>
          <cell r="H19">
            <v>0.97</v>
          </cell>
          <cell r="I19">
            <v>0.12</v>
          </cell>
        </row>
        <row r="20">
          <cell r="G20">
            <v>10.5</v>
          </cell>
          <cell r="H20">
            <v>0.44</v>
          </cell>
          <cell r="I20">
            <v>0.05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rst-Page"/>
      <sheetName val="Contents"/>
      <sheetName val="Sheet1"/>
      <sheetName val="AT-1-Gen_Info "/>
      <sheetName val="AT-2-S1 BUDGET"/>
      <sheetName val="AT_2A_fundflow"/>
      <sheetName val="AT-3"/>
      <sheetName val="AT3A_cvrg(Insti)_PY"/>
      <sheetName val="AT3B_cvrg(Insti)_UPY "/>
      <sheetName val="AT3C_cvrg(Insti)_UPY "/>
      <sheetName val="enrolment vs availed_PY"/>
      <sheetName val="enrolment vs availed_UPY"/>
      <sheetName val="AT-4B"/>
      <sheetName val="T5_PLAN_vs_PRFM"/>
      <sheetName val="T5A_PLAN_vs_PRFM "/>
      <sheetName val="T5B_PLAN_vs_PRFM  (2)"/>
      <sheetName val="T5C_Drought_PLAN_vs_PRFM "/>
      <sheetName val="T5D_Drought_PLAN_vs_PRFM  "/>
      <sheetName val="T6_FG_py_Utlsn"/>
      <sheetName val="T6A_FG_Upy_Utlsn "/>
      <sheetName val="T6B_Pay_FG_FCI_Pry"/>
      <sheetName val="T6C_Coarse_Grain"/>
      <sheetName val="T7_CC_PY_Utlsn"/>
      <sheetName val="T7ACC_UPY_Utlsn "/>
      <sheetName val="AT-8_Hon_CCH_Pry"/>
      <sheetName val="AT-8A_Hon_CCH_UPry"/>
      <sheetName val="AT9_TA"/>
      <sheetName val="AT10_MME"/>
      <sheetName val="AT10A_"/>
      <sheetName val="AT-10 B"/>
      <sheetName val="AT-10 C"/>
      <sheetName val="AT-10D"/>
      <sheetName val="AT-10 E"/>
      <sheetName val="AT-10 F"/>
      <sheetName val="AT11_KS Year wise"/>
      <sheetName val="AT11A_KS-District wise"/>
      <sheetName val="AT12_KD-New"/>
      <sheetName val="AT12A_KD-Replacement"/>
      <sheetName val="Mode of cooking"/>
      <sheetName val="AT-14"/>
      <sheetName val="AT-14 A"/>
      <sheetName val="AT-15"/>
      <sheetName val="AT-16"/>
      <sheetName val="AT_17_Coverage-RBSK "/>
      <sheetName val="AT18_Details_Community "/>
      <sheetName val="AT_19_Impl_Agency"/>
      <sheetName val="AT_20_CentralCookingagency "/>
      <sheetName val="AT-21"/>
      <sheetName val="AT-22"/>
      <sheetName val="AT-23 MIS"/>
      <sheetName val="AT-23A _AMS"/>
      <sheetName val="AT-24"/>
      <sheetName val="AT-25"/>
      <sheetName val="Sheet1 (2)"/>
      <sheetName val="AT26_NoWD"/>
      <sheetName val="AT26A_NoWD"/>
      <sheetName val="AT27_Req_FG_CA_Pry"/>
      <sheetName val="AT27A_Req_FG_CA_U Pry "/>
      <sheetName val="AT27B_Req_FG_CA_N CLP"/>
      <sheetName val="AT27C_Req_FG_Drought -Pry "/>
      <sheetName val="AT27D_Req_FG_Drought -UPry "/>
      <sheetName val="AT_28_RqmtKitchen"/>
      <sheetName val="AT-28A_RqmtPlinthArea"/>
      <sheetName val="AT29_K_D"/>
      <sheetName val="AT-30_Coook-cum-Helper"/>
      <sheetName val="AT_31_Budget_provision "/>
      <sheetName val="AT32_Drought Pry Util"/>
      <sheetName val="AT-32A Drought UPry Util"/>
      <sheetName val="Sheet Pry."/>
      <sheetName val="Sheet U.Pry."/>
      <sheetName val="UT"/>
      <sheetName val="Sheet3"/>
      <sheetName val="UT Fund"/>
      <sheetName val="NAFED"/>
      <sheetName val="Sheet2"/>
    </sheetNames>
    <sheetDataSet>
      <sheetData sheetId="0"/>
      <sheetData sheetId="1"/>
      <sheetData sheetId="2"/>
      <sheetData sheetId="3"/>
      <sheetData sheetId="4">
        <row r="16">
          <cell r="G16">
            <v>5.5690727272727276</v>
          </cell>
          <cell r="H16">
            <v>0.13720000000000002</v>
          </cell>
          <cell r="I16">
            <v>1.1537272727272727</v>
          </cell>
        </row>
        <row r="17">
          <cell r="G17">
            <v>96.882381818181813</v>
          </cell>
          <cell r="H17">
            <v>2.3868</v>
          </cell>
          <cell r="I17">
            <v>20.070818181818183</v>
          </cell>
        </row>
        <row r="18">
          <cell r="G18">
            <v>1.68</v>
          </cell>
          <cell r="H18">
            <v>0.04</v>
          </cell>
          <cell r="I18">
            <v>0.35</v>
          </cell>
        </row>
        <row r="19">
          <cell r="G19">
            <v>29.23</v>
          </cell>
          <cell r="H19">
            <v>0.72</v>
          </cell>
          <cell r="I19">
            <v>6.05</v>
          </cell>
        </row>
        <row r="20">
          <cell r="G20">
            <v>17.05</v>
          </cell>
          <cell r="H20">
            <v>0.42</v>
          </cell>
          <cell r="I20">
            <v>3.53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23:G27"/>
  <sheetViews>
    <sheetView zoomScaleSheetLayoutView="90" workbookViewId="0">
      <selection activeCell="T20" sqref="T20"/>
    </sheetView>
  </sheetViews>
  <sheetFormatPr defaultRowHeight="12.75"/>
  <cols>
    <col min="15" max="15" width="12.42578125" customWidth="1"/>
  </cols>
  <sheetData>
    <row r="23" spans="4:7">
      <c r="D23" s="14"/>
      <c r="E23" s="14"/>
      <c r="F23" s="14"/>
      <c r="G23" s="14"/>
    </row>
    <row r="24" spans="4:7">
      <c r="D24" s="14"/>
      <c r="E24" s="14"/>
      <c r="F24" s="14"/>
      <c r="G24" s="14"/>
    </row>
    <row r="25" spans="4:7">
      <c r="D25" s="14"/>
      <c r="E25" s="14"/>
      <c r="F25" s="14"/>
      <c r="G25" s="14"/>
    </row>
    <row r="26" spans="4:7">
      <c r="D26" s="14"/>
      <c r="E26" s="14"/>
      <c r="F26" s="14"/>
      <c r="G26" s="14"/>
    </row>
    <row r="27" spans="4:7">
      <c r="D27" s="14"/>
      <c r="E27" s="14"/>
      <c r="F27" s="14"/>
      <c r="G27" s="14"/>
    </row>
  </sheetData>
  <printOptions horizontalCentered="1" verticalCentered="1"/>
  <pageMargins left="0.70866141732283505" right="0.70866141732283505" top="0.23622047244094499" bottom="0" header="0.31496062992126" footer="0.31496062992126"/>
  <pageSetup paperSize="9" scale="9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zoomScaleSheetLayoutView="80" workbookViewId="0">
      <selection activeCell="M31" sqref="M31"/>
    </sheetView>
  </sheetViews>
  <sheetFormatPr defaultRowHeight="12.75"/>
  <cols>
    <col min="3" max="3" width="11.28515625" customWidth="1"/>
    <col min="5" max="5" width="9.5703125" customWidth="1"/>
    <col min="6" max="6" width="9.85546875" customWidth="1"/>
    <col min="7" max="7" width="8.85546875" customWidth="1"/>
    <col min="8" max="8" width="10.5703125" customWidth="1"/>
    <col min="9" max="9" width="9.85546875" customWidth="1"/>
    <col min="11" max="11" width="11.85546875" customWidth="1"/>
    <col min="12" max="12" width="9.42578125" customWidth="1"/>
    <col min="13" max="13" width="12" customWidth="1"/>
    <col min="14" max="14" width="14.140625" customWidth="1"/>
  </cols>
  <sheetData>
    <row r="1" spans="1:19" ht="12.75" customHeight="1">
      <c r="D1" s="747"/>
      <c r="E1" s="747"/>
      <c r="F1" s="747"/>
      <c r="G1" s="747"/>
      <c r="H1" s="747"/>
      <c r="I1" s="747"/>
      <c r="J1" s="747"/>
      <c r="M1" s="107" t="s">
        <v>265</v>
      </c>
    </row>
    <row r="2" spans="1:19" ht="15">
      <c r="A2" s="846" t="s">
        <v>0</v>
      </c>
      <c r="B2" s="846"/>
      <c r="C2" s="846"/>
      <c r="D2" s="846"/>
      <c r="E2" s="846"/>
      <c r="F2" s="846"/>
      <c r="G2" s="846"/>
      <c r="H2" s="846"/>
      <c r="I2" s="846"/>
      <c r="J2" s="846"/>
      <c r="K2" s="846"/>
      <c r="L2" s="846"/>
      <c r="M2" s="846"/>
      <c r="N2" s="846"/>
    </row>
    <row r="3" spans="1:19" ht="20.25">
      <c r="A3" s="744" t="s">
        <v>656</v>
      </c>
      <c r="B3" s="744"/>
      <c r="C3" s="744"/>
      <c r="D3" s="744"/>
      <c r="E3" s="744"/>
      <c r="F3" s="744"/>
      <c r="G3" s="744"/>
      <c r="H3" s="744"/>
      <c r="I3" s="744"/>
      <c r="J3" s="744"/>
      <c r="K3" s="744"/>
      <c r="L3" s="744"/>
      <c r="M3" s="744"/>
      <c r="N3" s="744"/>
    </row>
    <row r="4" spans="1:19" ht="11.25" customHeight="1"/>
    <row r="5" spans="1:19" ht="15.75">
      <c r="A5" s="745" t="s">
        <v>665</v>
      </c>
      <c r="B5" s="745"/>
      <c r="C5" s="745"/>
      <c r="D5" s="745"/>
      <c r="E5" s="745"/>
      <c r="F5" s="745"/>
      <c r="G5" s="745"/>
      <c r="H5" s="745"/>
      <c r="I5" s="745"/>
      <c r="J5" s="745"/>
      <c r="K5" s="745"/>
      <c r="L5" s="745"/>
      <c r="M5" s="745"/>
      <c r="N5" s="745"/>
    </row>
    <row r="7" spans="1:19">
      <c r="A7" s="746" t="s">
        <v>839</v>
      </c>
      <c r="B7" s="746"/>
      <c r="C7" s="746"/>
      <c r="D7" s="746"/>
      <c r="E7" s="746"/>
      <c r="L7" s="835" t="s">
        <v>970</v>
      </c>
      <c r="M7" s="835"/>
      <c r="N7" s="835"/>
      <c r="O7" s="114"/>
    </row>
    <row r="8" spans="1:19" ht="15.75" customHeight="1">
      <c r="A8" s="763" t="s">
        <v>2</v>
      </c>
      <c r="B8" s="763" t="s">
        <v>3</v>
      </c>
      <c r="C8" s="706" t="s">
        <v>4</v>
      </c>
      <c r="D8" s="706"/>
      <c r="E8" s="706"/>
      <c r="F8" s="708"/>
      <c r="G8" s="708"/>
      <c r="H8" s="779" t="s">
        <v>103</v>
      </c>
      <c r="I8" s="780"/>
      <c r="J8" s="780"/>
      <c r="K8" s="780"/>
      <c r="L8" s="781"/>
      <c r="M8" s="763" t="s">
        <v>138</v>
      </c>
      <c r="N8" s="721" t="s">
        <v>139</v>
      </c>
    </row>
    <row r="9" spans="1:19" ht="51">
      <c r="A9" s="836"/>
      <c r="B9" s="836"/>
      <c r="C9" s="5" t="s">
        <v>5</v>
      </c>
      <c r="D9" s="5" t="s">
        <v>6</v>
      </c>
      <c r="E9" s="5" t="s">
        <v>372</v>
      </c>
      <c r="F9" s="5" t="s">
        <v>101</v>
      </c>
      <c r="G9" s="5" t="s">
        <v>121</v>
      </c>
      <c r="H9" s="5" t="s">
        <v>5</v>
      </c>
      <c r="I9" s="5" t="s">
        <v>6</v>
      </c>
      <c r="J9" s="5" t="s">
        <v>372</v>
      </c>
      <c r="K9" s="7" t="s">
        <v>101</v>
      </c>
      <c r="L9" s="7" t="s">
        <v>122</v>
      </c>
      <c r="M9" s="836"/>
      <c r="N9" s="721"/>
      <c r="R9" s="9"/>
      <c r="S9" s="14"/>
    </row>
    <row r="10" spans="1:19" s="16" customForma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3">
        <v>11</v>
      </c>
      <c r="L10" s="113">
        <v>12</v>
      </c>
      <c r="M10" s="113">
        <v>13</v>
      </c>
      <c r="N10" s="3">
        <v>14</v>
      </c>
    </row>
    <row r="11" spans="1:19" ht="15">
      <c r="A11" s="8">
        <v>1</v>
      </c>
      <c r="B11" s="334" t="s">
        <v>844</v>
      </c>
      <c r="C11" s="334">
        <v>26</v>
      </c>
      <c r="D11" s="334">
        <v>4</v>
      </c>
      <c r="E11" s="334">
        <v>0</v>
      </c>
      <c r="F11" s="334">
        <v>0</v>
      </c>
      <c r="G11" s="334">
        <v>30</v>
      </c>
      <c r="H11" s="334">
        <v>26</v>
      </c>
      <c r="I11" s="334">
        <v>4</v>
      </c>
      <c r="J11" s="334">
        <v>0</v>
      </c>
      <c r="K11" s="334">
        <v>0</v>
      </c>
      <c r="L11" s="334">
        <v>30</v>
      </c>
      <c r="M11" s="334">
        <v>0</v>
      </c>
      <c r="N11" s="9"/>
    </row>
    <row r="12" spans="1:19" ht="15">
      <c r="A12" s="8">
        <v>2</v>
      </c>
      <c r="B12" s="342" t="s">
        <v>845</v>
      </c>
      <c r="C12" s="342">
        <v>12</v>
      </c>
      <c r="D12" s="342">
        <v>1</v>
      </c>
      <c r="E12" s="342">
        <v>0</v>
      </c>
      <c r="F12" s="342">
        <v>0</v>
      </c>
      <c r="G12" s="342">
        <v>13</v>
      </c>
      <c r="H12" s="342">
        <v>12</v>
      </c>
      <c r="I12" s="342">
        <v>1</v>
      </c>
      <c r="J12" s="342">
        <v>0</v>
      </c>
      <c r="K12" s="342">
        <v>0</v>
      </c>
      <c r="L12" s="342">
        <v>13</v>
      </c>
      <c r="M12" s="342">
        <v>0</v>
      </c>
      <c r="N12" s="9"/>
    </row>
    <row r="13" spans="1:19">
      <c r="A13" s="8">
        <v>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9">
      <c r="A14" s="11" t="s">
        <v>7</v>
      </c>
      <c r="B14" s="9"/>
      <c r="C14" s="9"/>
      <c r="D14" s="9"/>
      <c r="E14" s="9"/>
      <c r="F14" s="9"/>
      <c r="G14" s="72"/>
      <c r="H14" s="9"/>
      <c r="I14" s="158"/>
      <c r="J14" s="9"/>
      <c r="K14" s="9"/>
      <c r="L14" s="9"/>
      <c r="M14" s="9"/>
      <c r="N14" s="9"/>
    </row>
    <row r="15" spans="1:19" ht="15.75">
      <c r="A15" s="3" t="s">
        <v>18</v>
      </c>
      <c r="B15" s="9"/>
      <c r="C15" s="335">
        <f>SUM(C11:C14)</f>
        <v>38</v>
      </c>
      <c r="D15" s="335">
        <f t="shared" ref="D15:L15" si="0">SUM(D11:D14)</f>
        <v>5</v>
      </c>
      <c r="E15" s="335">
        <f t="shared" si="0"/>
        <v>0</v>
      </c>
      <c r="F15" s="335">
        <f t="shared" si="0"/>
        <v>0</v>
      </c>
      <c r="G15" s="335">
        <f t="shared" si="0"/>
        <v>43</v>
      </c>
      <c r="H15" s="335">
        <f t="shared" si="0"/>
        <v>38</v>
      </c>
      <c r="I15" s="335">
        <f t="shared" si="0"/>
        <v>5</v>
      </c>
      <c r="J15" s="335">
        <f t="shared" si="0"/>
        <v>0</v>
      </c>
      <c r="K15" s="335">
        <f t="shared" si="0"/>
        <v>0</v>
      </c>
      <c r="L15" s="335">
        <f t="shared" si="0"/>
        <v>43</v>
      </c>
      <c r="M15" s="335">
        <f>SUM(M11:M14)</f>
        <v>0</v>
      </c>
      <c r="N15" s="9"/>
    </row>
    <row r="16" spans="1:19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>
      <c r="A17" s="12" t="s">
        <v>8</v>
      </c>
    </row>
    <row r="18" spans="1:14">
      <c r="A18" t="s">
        <v>9</v>
      </c>
    </row>
    <row r="19" spans="1:14">
      <c r="A19" t="s">
        <v>10</v>
      </c>
      <c r="K19" s="13" t="s">
        <v>11</v>
      </c>
      <c r="L19" s="13" t="s">
        <v>11</v>
      </c>
      <c r="M19" s="13"/>
      <c r="N19" s="13" t="s">
        <v>11</v>
      </c>
    </row>
    <row r="20" spans="1:14">
      <c r="A20" s="17" t="s">
        <v>443</v>
      </c>
      <c r="J20" s="13"/>
      <c r="K20" s="13"/>
      <c r="L20" s="13"/>
    </row>
    <row r="21" spans="1:14">
      <c r="C21" s="17" t="s">
        <v>444</v>
      </c>
      <c r="E21" s="14"/>
      <c r="F21" s="14"/>
      <c r="G21" s="14"/>
      <c r="H21" s="14"/>
      <c r="I21" s="14"/>
      <c r="J21" s="14"/>
      <c r="K21" s="14"/>
      <c r="L21" s="14"/>
      <c r="M21" s="14"/>
    </row>
    <row r="22" spans="1:14"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15.75" customHeight="1">
      <c r="A24" s="15" t="s">
        <v>12</v>
      </c>
      <c r="B24" s="15"/>
      <c r="C24" s="15"/>
      <c r="D24" s="124"/>
      <c r="E24" s="124"/>
      <c r="F24" s="124"/>
      <c r="G24" s="124"/>
      <c r="H24" s="15"/>
      <c r="K24" s="16"/>
      <c r="L24" s="839" t="s">
        <v>13</v>
      </c>
      <c r="M24" s="839"/>
      <c r="N24" s="839"/>
    </row>
    <row r="25" spans="1:14" ht="15.75" customHeight="1">
      <c r="A25" s="839" t="s">
        <v>14</v>
      </c>
      <c r="B25" s="839"/>
      <c r="C25" s="839"/>
      <c r="D25" s="839"/>
      <c r="E25" s="839"/>
      <c r="F25" s="839"/>
      <c r="G25" s="839"/>
      <c r="H25" s="839"/>
      <c r="I25" s="839"/>
      <c r="J25" s="839"/>
      <c r="K25" s="839"/>
      <c r="L25" s="839"/>
      <c r="M25" s="839"/>
      <c r="N25" s="839"/>
    </row>
    <row r="26" spans="1:14" ht="15.75">
      <c r="A26" s="839" t="s">
        <v>980</v>
      </c>
      <c r="B26" s="839"/>
      <c r="C26" s="839"/>
      <c r="D26" s="839"/>
      <c r="E26" s="839"/>
      <c r="F26" s="839"/>
      <c r="G26" s="839"/>
      <c r="H26" s="839"/>
      <c r="I26" s="839"/>
      <c r="J26" s="839"/>
      <c r="K26" s="839"/>
      <c r="L26" s="839"/>
      <c r="M26" s="839"/>
      <c r="N26" s="839"/>
    </row>
    <row r="27" spans="1:14">
      <c r="K27" s="746" t="s">
        <v>85</v>
      </c>
      <c r="L27" s="746"/>
      <c r="M27" s="746"/>
      <c r="N27" s="746"/>
    </row>
    <row r="28" spans="1:14">
      <c r="A28" s="838"/>
      <c r="B28" s="838"/>
      <c r="C28" s="838"/>
      <c r="D28" s="838"/>
      <c r="E28" s="838"/>
      <c r="F28" s="838"/>
      <c r="G28" s="838"/>
      <c r="H28" s="838"/>
      <c r="I28" s="838"/>
      <c r="J28" s="838"/>
      <c r="K28" s="838"/>
      <c r="L28" s="838"/>
      <c r="M28" s="838"/>
      <c r="N28" s="838"/>
    </row>
  </sheetData>
  <mergeCells count="17">
    <mergeCell ref="D1:J1"/>
    <mergeCell ref="A2:N2"/>
    <mergeCell ref="A3:N3"/>
    <mergeCell ref="A5:N5"/>
    <mergeCell ref="L7:N7"/>
    <mergeCell ref="A7:E7"/>
    <mergeCell ref="A28:N28"/>
    <mergeCell ref="N8:N9"/>
    <mergeCell ref="L24:N24"/>
    <mergeCell ref="A25:N25"/>
    <mergeCell ref="A26:N26"/>
    <mergeCell ref="K27:N27"/>
    <mergeCell ref="A8:A9"/>
    <mergeCell ref="B8:B9"/>
    <mergeCell ref="C8:G8"/>
    <mergeCell ref="H8:L8"/>
    <mergeCell ref="M8:M9"/>
  </mergeCells>
  <phoneticPr fontId="0" type="noConversion"/>
  <printOptions horizontalCentered="1" verticalCentered="1"/>
  <pageMargins left="0.70866141732283505" right="0.70866141732283505" top="0.23622047244094499" bottom="0" header="0.31496062992126" footer="0.31496062992126"/>
  <pageSetup paperSize="9" scale="9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opLeftCell="A4" zoomScaleSheetLayoutView="80" workbookViewId="0">
      <selection activeCell="L15" sqref="L15"/>
    </sheetView>
  </sheetViews>
  <sheetFormatPr defaultColWidth="9.140625" defaultRowHeight="12.75"/>
  <cols>
    <col min="1" max="1" width="7.140625" style="17" customWidth="1"/>
    <col min="2" max="2" width="9" style="17" customWidth="1"/>
    <col min="3" max="3" width="10.28515625" style="17" customWidth="1"/>
    <col min="4" max="4" width="9.28515625" style="17" customWidth="1"/>
    <col min="5" max="6" width="9.140625" style="17"/>
    <col min="7" max="7" width="11.7109375" style="17" customWidth="1"/>
    <col min="8" max="8" width="11" style="17" customWidth="1"/>
    <col min="9" max="9" width="9.7109375" style="17" customWidth="1"/>
    <col min="10" max="10" width="9.5703125" style="17" customWidth="1"/>
    <col min="11" max="11" width="11.7109375" style="17" customWidth="1"/>
    <col min="12" max="12" width="10.7109375" style="17" customWidth="1"/>
    <col min="13" max="13" width="10.5703125" style="17" customWidth="1"/>
    <col min="14" max="14" width="8.7109375" style="17" customWidth="1"/>
    <col min="15" max="15" width="8.85546875" style="17" customWidth="1"/>
    <col min="16" max="16" width="9.140625" style="17"/>
    <col min="17" max="17" width="11" style="17" customWidth="1"/>
    <col min="18" max="16384" width="9.140625" style="17"/>
  </cols>
  <sheetData>
    <row r="1" spans="1:18" customFormat="1" ht="12.75" customHeight="1"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742" t="s">
        <v>61</v>
      </c>
      <c r="P1" s="742"/>
      <c r="Q1" s="742"/>
    </row>
    <row r="2" spans="1:18" customFormat="1" ht="15">
      <c r="A2" s="846" t="s">
        <v>0</v>
      </c>
      <c r="B2" s="846"/>
      <c r="C2" s="846"/>
      <c r="D2" s="846"/>
      <c r="E2" s="846"/>
      <c r="F2" s="846"/>
      <c r="G2" s="846"/>
      <c r="H2" s="846"/>
      <c r="I2" s="846"/>
      <c r="J2" s="846"/>
      <c r="K2" s="846"/>
      <c r="L2" s="846"/>
      <c r="M2" s="46"/>
      <c r="N2" s="46"/>
      <c r="O2" s="46"/>
      <c r="P2" s="46"/>
    </row>
    <row r="3" spans="1:18" customFormat="1" ht="20.25">
      <c r="A3" s="744" t="s">
        <v>656</v>
      </c>
      <c r="B3" s="744"/>
      <c r="C3" s="744"/>
      <c r="D3" s="744"/>
      <c r="E3" s="744"/>
      <c r="F3" s="744"/>
      <c r="G3" s="744"/>
      <c r="H3" s="744"/>
      <c r="I3" s="744"/>
      <c r="J3" s="744"/>
      <c r="K3" s="744"/>
      <c r="L3" s="744"/>
      <c r="M3" s="45"/>
      <c r="N3" s="45"/>
      <c r="O3" s="45"/>
      <c r="P3" s="45"/>
    </row>
    <row r="4" spans="1:18" customFormat="1" ht="11.25" customHeight="1"/>
    <row r="5" spans="1:18" customFormat="1" ht="15.75" customHeight="1">
      <c r="A5" s="847" t="s">
        <v>666</v>
      </c>
      <c r="B5" s="847"/>
      <c r="C5" s="847"/>
      <c r="D5" s="847"/>
      <c r="E5" s="847"/>
      <c r="F5" s="847"/>
      <c r="G5" s="847"/>
      <c r="H5" s="847"/>
      <c r="I5" s="847"/>
      <c r="J5" s="847"/>
      <c r="K5" s="847"/>
      <c r="L5" s="847"/>
      <c r="M5" s="847"/>
      <c r="N5" s="847"/>
      <c r="O5" s="847"/>
      <c r="P5" s="17"/>
    </row>
    <row r="7" spans="1:18" ht="17.45" customHeight="1">
      <c r="A7" s="746" t="s">
        <v>839</v>
      </c>
      <c r="B7" s="746"/>
      <c r="C7" s="746"/>
      <c r="D7" s="746"/>
      <c r="E7" s="746"/>
      <c r="N7" s="834" t="s">
        <v>970</v>
      </c>
      <c r="O7" s="834"/>
      <c r="P7" s="834"/>
      <c r="Q7" s="834"/>
    </row>
    <row r="8" spans="1:18" ht="24" customHeight="1">
      <c r="A8" s="783" t="s">
        <v>2</v>
      </c>
      <c r="B8" s="783" t="s">
        <v>3</v>
      </c>
      <c r="C8" s="765" t="s">
        <v>667</v>
      </c>
      <c r="D8" s="765"/>
      <c r="E8" s="765"/>
      <c r="F8" s="765"/>
      <c r="G8" s="765"/>
      <c r="H8" s="781" t="s">
        <v>710</v>
      </c>
      <c r="I8" s="765"/>
      <c r="J8" s="765"/>
      <c r="K8" s="765"/>
      <c r="L8" s="765"/>
      <c r="M8" s="849" t="s">
        <v>113</v>
      </c>
      <c r="N8" s="850"/>
      <c r="O8" s="850"/>
      <c r="P8" s="850"/>
      <c r="Q8" s="851"/>
    </row>
    <row r="9" spans="1:18" s="16" customFormat="1" ht="60" customHeight="1">
      <c r="A9" s="783"/>
      <c r="B9" s="783"/>
      <c r="C9" s="316" t="s">
        <v>218</v>
      </c>
      <c r="D9" s="316" t="s">
        <v>219</v>
      </c>
      <c r="E9" s="316" t="s">
        <v>372</v>
      </c>
      <c r="F9" s="316" t="s">
        <v>225</v>
      </c>
      <c r="G9" s="316" t="s">
        <v>121</v>
      </c>
      <c r="H9" s="412" t="s">
        <v>218</v>
      </c>
      <c r="I9" s="316" t="s">
        <v>219</v>
      </c>
      <c r="J9" s="316" t="s">
        <v>372</v>
      </c>
      <c r="K9" s="413" t="s">
        <v>225</v>
      </c>
      <c r="L9" s="316" t="s">
        <v>375</v>
      </c>
      <c r="M9" s="316" t="s">
        <v>218</v>
      </c>
      <c r="N9" s="316" t="s">
        <v>219</v>
      </c>
      <c r="O9" s="316" t="s">
        <v>372</v>
      </c>
      <c r="P9" s="413" t="s">
        <v>225</v>
      </c>
      <c r="Q9" s="316" t="s">
        <v>123</v>
      </c>
      <c r="R9" s="32"/>
    </row>
    <row r="10" spans="1:18" s="67" customFormat="1">
      <c r="A10" s="66">
        <v>1</v>
      </c>
      <c r="B10" s="66">
        <v>2</v>
      </c>
      <c r="C10" s="66">
        <v>3</v>
      </c>
      <c r="D10" s="66">
        <v>4</v>
      </c>
      <c r="E10" s="66">
        <v>5</v>
      </c>
      <c r="F10" s="66">
        <v>6</v>
      </c>
      <c r="G10" s="66">
        <v>7</v>
      </c>
      <c r="H10" s="66">
        <v>8</v>
      </c>
      <c r="I10" s="66">
        <v>9</v>
      </c>
      <c r="J10" s="66">
        <v>10</v>
      </c>
      <c r="K10" s="66">
        <v>11</v>
      </c>
      <c r="L10" s="66">
        <v>12</v>
      </c>
      <c r="M10" s="66">
        <v>13</v>
      </c>
      <c r="N10" s="66">
        <v>14</v>
      </c>
      <c r="O10" s="66">
        <v>15</v>
      </c>
      <c r="P10" s="66">
        <v>16</v>
      </c>
      <c r="Q10" s="66">
        <v>17</v>
      </c>
    </row>
    <row r="11" spans="1:18" ht="15">
      <c r="A11" s="19">
        <v>1</v>
      </c>
      <c r="B11" s="334" t="s">
        <v>844</v>
      </c>
      <c r="C11" s="334">
        <v>6953</v>
      </c>
      <c r="D11" s="334">
        <v>1843</v>
      </c>
      <c r="E11" s="334">
        <v>0</v>
      </c>
      <c r="F11" s="334">
        <v>0</v>
      </c>
      <c r="G11" s="334">
        <f>C11+D11+E11+F11</f>
        <v>8796</v>
      </c>
      <c r="H11" s="343">
        <v>5924</v>
      </c>
      <c r="I11" s="334">
        <v>1593</v>
      </c>
      <c r="J11" s="334">
        <v>0</v>
      </c>
      <c r="K11" s="334">
        <v>0</v>
      </c>
      <c r="L11" s="334">
        <f>SUM(H11:K11)</f>
        <v>7517</v>
      </c>
      <c r="M11" s="334">
        <v>1251437</v>
      </c>
      <c r="N11" s="334">
        <v>228950</v>
      </c>
      <c r="O11" s="334">
        <v>0</v>
      </c>
      <c r="P11" s="334">
        <v>0</v>
      </c>
      <c r="Q11" s="334">
        <f>SUM(M11:P11)</f>
        <v>1480387</v>
      </c>
    </row>
    <row r="12" spans="1:18" s="310" customFormat="1" ht="15">
      <c r="A12" s="342">
        <v>2</v>
      </c>
      <c r="B12" s="342" t="s">
        <v>845</v>
      </c>
      <c r="C12" s="410">
        <v>2193</v>
      </c>
      <c r="D12" s="410">
        <v>0</v>
      </c>
      <c r="E12" s="410">
        <v>0</v>
      </c>
      <c r="F12" s="410">
        <v>0</v>
      </c>
      <c r="G12" s="334">
        <f>C12+D12+E12+F12</f>
        <v>2193</v>
      </c>
      <c r="H12" s="411">
        <v>2115</v>
      </c>
      <c r="I12" s="410">
        <v>0</v>
      </c>
      <c r="J12" s="410">
        <v>0</v>
      </c>
      <c r="K12" s="342">
        <v>0</v>
      </c>
      <c r="L12" s="334">
        <f>SUM(H12:K12)</f>
        <v>2115</v>
      </c>
      <c r="M12" s="342">
        <v>462757</v>
      </c>
      <c r="N12" s="342">
        <v>0</v>
      </c>
      <c r="O12" s="342">
        <v>0</v>
      </c>
      <c r="P12" s="342">
        <v>0</v>
      </c>
      <c r="Q12" s="334">
        <f>SUM(M12:P12)</f>
        <v>462757</v>
      </c>
    </row>
    <row r="13" spans="1:18">
      <c r="A13" s="19">
        <v>3</v>
      </c>
      <c r="B13" s="20"/>
      <c r="C13" s="20"/>
      <c r="D13" s="20"/>
      <c r="E13" s="20"/>
      <c r="F13" s="20"/>
      <c r="G13" s="20"/>
      <c r="H13" s="30"/>
      <c r="I13" s="20"/>
      <c r="J13" s="20"/>
      <c r="K13" s="20"/>
      <c r="L13" s="20"/>
      <c r="M13" s="20"/>
      <c r="N13" s="20"/>
      <c r="O13" s="20"/>
      <c r="P13" s="20"/>
      <c r="Q13" s="20"/>
    </row>
    <row r="14" spans="1:18">
      <c r="A14" s="21" t="s">
        <v>7</v>
      </c>
      <c r="B14" s="20"/>
      <c r="C14" s="20"/>
      <c r="D14" s="20"/>
      <c r="E14" s="20"/>
      <c r="F14" s="20"/>
      <c r="G14" s="20"/>
      <c r="H14" s="30"/>
      <c r="I14" s="20"/>
      <c r="J14" s="20"/>
      <c r="K14" s="20"/>
      <c r="L14" s="20"/>
      <c r="M14" s="20"/>
      <c r="N14" s="20"/>
      <c r="O14" s="20"/>
      <c r="P14" s="20"/>
      <c r="Q14" s="20"/>
    </row>
    <row r="15" spans="1:18">
      <c r="A15" s="21" t="s">
        <v>7</v>
      </c>
      <c r="B15" s="443" t="s">
        <v>18</v>
      </c>
      <c r="C15" s="443">
        <f>SUM(C11:C14)</f>
        <v>9146</v>
      </c>
      <c r="D15" s="443">
        <f t="shared" ref="D15:Q15" si="0">SUM(D11:D14)</f>
        <v>1843</v>
      </c>
      <c r="E15" s="443">
        <f t="shared" si="0"/>
        <v>0</v>
      </c>
      <c r="F15" s="443">
        <f t="shared" si="0"/>
        <v>0</v>
      </c>
      <c r="G15" s="443">
        <f t="shared" si="0"/>
        <v>10989</v>
      </c>
      <c r="H15" s="443">
        <f t="shared" si="0"/>
        <v>8039</v>
      </c>
      <c r="I15" s="443">
        <f t="shared" si="0"/>
        <v>1593</v>
      </c>
      <c r="J15" s="443">
        <f t="shared" si="0"/>
        <v>0</v>
      </c>
      <c r="K15" s="443">
        <f t="shared" si="0"/>
        <v>0</v>
      </c>
      <c r="L15" s="443">
        <f t="shared" si="0"/>
        <v>9632</v>
      </c>
      <c r="M15" s="443">
        <f t="shared" si="0"/>
        <v>1714194</v>
      </c>
      <c r="N15" s="443">
        <f t="shared" si="0"/>
        <v>228950</v>
      </c>
      <c r="O15" s="443">
        <f t="shared" si="0"/>
        <v>0</v>
      </c>
      <c r="P15" s="443">
        <f t="shared" si="0"/>
        <v>0</v>
      </c>
      <c r="Q15" s="443">
        <f t="shared" si="0"/>
        <v>1943144</v>
      </c>
    </row>
    <row r="16" spans="1:18">
      <c r="A16" s="7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8">
      <c r="A17" s="12" t="s">
        <v>8</v>
      </c>
      <c r="B17"/>
      <c r="C17"/>
      <c r="D17"/>
    </row>
    <row r="18" spans="1:18">
      <c r="A18" t="s">
        <v>9</v>
      </c>
      <c r="B18"/>
      <c r="C18"/>
      <c r="D18"/>
    </row>
    <row r="19" spans="1:18">
      <c r="A19" t="s">
        <v>10</v>
      </c>
      <c r="B19"/>
      <c r="C19"/>
      <c r="D19"/>
      <c r="I19" s="13"/>
      <c r="J19" s="13"/>
      <c r="K19" s="13"/>
      <c r="L19" s="13"/>
    </row>
    <row r="20" spans="1:18" customFormat="1">
      <c r="A20" s="17" t="s">
        <v>443</v>
      </c>
      <c r="J20" s="13"/>
      <c r="K20" s="13"/>
      <c r="L20" s="13"/>
    </row>
    <row r="21" spans="1:18" customFormat="1">
      <c r="C21" s="17" t="s">
        <v>444</v>
      </c>
      <c r="E21" s="14"/>
      <c r="F21" s="14"/>
      <c r="G21" s="14"/>
      <c r="H21" s="14"/>
      <c r="I21" s="14"/>
      <c r="J21" s="14"/>
      <c r="K21" s="14"/>
      <c r="L21" s="14"/>
      <c r="M21" s="14"/>
    </row>
    <row r="22" spans="1:18">
      <c r="A22" s="16" t="s">
        <v>12</v>
      </c>
      <c r="B22" s="16"/>
      <c r="C22" s="16"/>
      <c r="D22" s="16"/>
      <c r="E22" s="16"/>
      <c r="F22" s="16"/>
      <c r="G22" s="16"/>
      <c r="I22" s="16"/>
      <c r="O22" s="768" t="s">
        <v>13</v>
      </c>
      <c r="P22" s="768"/>
      <c r="Q22" s="769"/>
    </row>
    <row r="23" spans="1:18" ht="12.75" customHeight="1">
      <c r="A23" s="853" t="s">
        <v>14</v>
      </c>
      <c r="B23" s="853"/>
      <c r="C23" s="853"/>
      <c r="D23" s="853"/>
      <c r="E23" s="853"/>
      <c r="F23" s="853"/>
      <c r="G23" s="853"/>
      <c r="H23" s="853"/>
      <c r="I23" s="853"/>
      <c r="J23" s="853"/>
      <c r="K23" s="853"/>
      <c r="L23" s="853"/>
      <c r="M23" s="853"/>
      <c r="N23" s="853"/>
      <c r="O23" s="853"/>
      <c r="P23" s="853"/>
      <c r="Q23" s="853"/>
      <c r="R23" s="23"/>
    </row>
    <row r="24" spans="1:18">
      <c r="A24" s="852" t="s">
        <v>978</v>
      </c>
      <c r="B24" s="852"/>
      <c r="C24" s="852"/>
      <c r="D24" s="852"/>
      <c r="E24" s="852"/>
      <c r="F24" s="852"/>
      <c r="G24" s="852"/>
      <c r="H24" s="852"/>
      <c r="I24" s="852"/>
      <c r="J24" s="852"/>
      <c r="K24" s="852"/>
      <c r="L24" s="852"/>
      <c r="M24" s="852"/>
      <c r="N24" s="852"/>
      <c r="O24" s="852"/>
      <c r="P24" s="852"/>
      <c r="Q24" s="852"/>
      <c r="R24" s="852"/>
    </row>
    <row r="25" spans="1:18" s="576" customFormat="1">
      <c r="A25" s="563"/>
      <c r="B25" s="563"/>
      <c r="C25" s="563"/>
      <c r="D25" s="121"/>
      <c r="E25" s="121"/>
      <c r="F25" s="121"/>
      <c r="G25" s="121"/>
      <c r="H25" s="563"/>
      <c r="I25" s="563"/>
      <c r="J25" s="563"/>
      <c r="K25" s="563"/>
      <c r="L25" s="563"/>
      <c r="M25" s="563"/>
      <c r="N25" s="563"/>
      <c r="O25" s="563"/>
      <c r="P25" s="563"/>
      <c r="Q25" s="563"/>
      <c r="R25" s="563"/>
    </row>
    <row r="26" spans="1:18" s="576" customFormat="1">
      <c r="A26" s="563"/>
      <c r="B26" s="563"/>
      <c r="C26" s="563"/>
      <c r="D26" s="121"/>
      <c r="E26" s="121"/>
      <c r="F26" s="121"/>
      <c r="G26" s="121"/>
      <c r="H26" s="563"/>
      <c r="I26" s="563"/>
      <c r="J26" s="563"/>
      <c r="K26" s="563"/>
      <c r="L26" s="563"/>
      <c r="M26" s="563"/>
      <c r="N26" s="563"/>
      <c r="O26" s="563"/>
      <c r="P26" s="563"/>
      <c r="Q26" s="563"/>
      <c r="R26" s="563"/>
    </row>
    <row r="27" spans="1:18" s="576" customFormat="1">
      <c r="A27" s="563"/>
      <c r="B27" s="563"/>
      <c r="C27" s="563"/>
      <c r="D27" s="121"/>
      <c r="E27" s="121"/>
      <c r="F27" s="121"/>
      <c r="G27" s="121"/>
      <c r="H27" s="563"/>
      <c r="I27" s="563"/>
      <c r="J27" s="563"/>
      <c r="K27" s="563"/>
      <c r="L27" s="563"/>
      <c r="M27" s="563"/>
      <c r="N27" s="563"/>
      <c r="O27" s="563"/>
      <c r="P27" s="563"/>
      <c r="Q27" s="563"/>
      <c r="R27" s="563"/>
    </row>
    <row r="28" spans="1:18">
      <c r="A28" s="16"/>
      <c r="B28" s="16"/>
      <c r="C28" s="16"/>
      <c r="D28" s="16"/>
      <c r="E28" s="16"/>
      <c r="F28" s="16"/>
      <c r="N28" s="746" t="s">
        <v>85</v>
      </c>
      <c r="O28" s="746"/>
      <c r="P28" s="746"/>
      <c r="Q28" s="746"/>
    </row>
    <row r="29" spans="1:18">
      <c r="A29" s="848"/>
      <c r="B29" s="848"/>
      <c r="C29" s="848"/>
      <c r="D29" s="848"/>
      <c r="E29" s="848"/>
      <c r="F29" s="848"/>
      <c r="G29" s="848"/>
      <c r="H29" s="848"/>
      <c r="I29" s="848"/>
      <c r="J29" s="848"/>
      <c r="K29" s="848"/>
      <c r="L29" s="848"/>
    </row>
  </sheetData>
  <mergeCells count="16">
    <mergeCell ref="A7:E7"/>
    <mergeCell ref="A5:O5"/>
    <mergeCell ref="A29:L29"/>
    <mergeCell ref="O1:Q1"/>
    <mergeCell ref="A2:L2"/>
    <mergeCell ref="A3:L3"/>
    <mergeCell ref="A8:A9"/>
    <mergeCell ref="B8:B9"/>
    <mergeCell ref="C8:G8"/>
    <mergeCell ref="H8:L8"/>
    <mergeCell ref="M8:Q8"/>
    <mergeCell ref="N28:Q28"/>
    <mergeCell ref="A24:R24"/>
    <mergeCell ref="O22:Q22"/>
    <mergeCell ref="A23:Q23"/>
    <mergeCell ref="N7:Q7"/>
  </mergeCells>
  <phoneticPr fontId="0" type="noConversion"/>
  <printOptions horizontalCentered="1" verticalCentered="1"/>
  <pageMargins left="0.70866141732283505" right="0.70866141732283505" top="0.23622047244094499" bottom="0" header="0.31496062992126" footer="0.31496062992126"/>
  <pageSetup paperSize="9"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topLeftCell="A4" zoomScaleSheetLayoutView="80" workbookViewId="0">
      <selection activeCell="L15" sqref="L15"/>
    </sheetView>
  </sheetViews>
  <sheetFormatPr defaultColWidth="9.140625" defaultRowHeight="12.75"/>
  <cols>
    <col min="1" max="1" width="7.140625" style="17" customWidth="1"/>
    <col min="2" max="2" width="9.140625" style="17" customWidth="1"/>
    <col min="3" max="3" width="9.5703125" style="17" customWidth="1"/>
    <col min="4" max="4" width="9.28515625" style="17" customWidth="1"/>
    <col min="5" max="6" width="9.140625" style="17"/>
    <col min="7" max="7" width="10.85546875" style="17" customWidth="1"/>
    <col min="8" max="8" width="10.28515625" style="17" customWidth="1"/>
    <col min="9" max="9" width="10.85546875" style="17" customWidth="1"/>
    <col min="10" max="10" width="10.28515625" style="17" customWidth="1"/>
    <col min="11" max="11" width="11.28515625" style="17" customWidth="1"/>
    <col min="12" max="12" width="11.7109375" style="17" customWidth="1"/>
    <col min="13" max="13" width="9.7109375" style="17" customWidth="1"/>
    <col min="14" max="14" width="8.7109375" style="17" customWidth="1"/>
    <col min="15" max="15" width="8.85546875" style="17" customWidth="1"/>
    <col min="16" max="16" width="9.140625" style="17"/>
    <col min="17" max="17" width="11" style="17" customWidth="1"/>
    <col min="18" max="18" width="9.140625" style="17" hidden="1" customWidth="1"/>
    <col min="19" max="16384" width="9.140625" style="17"/>
  </cols>
  <sheetData>
    <row r="1" spans="1:19" customFormat="1" ht="12.75" customHeight="1"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742" t="s">
        <v>62</v>
      </c>
      <c r="P1" s="742"/>
      <c r="Q1" s="742"/>
    </row>
    <row r="2" spans="1:19" customFormat="1" ht="15.75">
      <c r="A2" s="743" t="s">
        <v>0</v>
      </c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46"/>
      <c r="N2" s="46"/>
      <c r="O2" s="46"/>
      <c r="P2" s="46"/>
    </row>
    <row r="3" spans="1:19" customFormat="1" ht="20.25">
      <c r="A3" s="744" t="s">
        <v>656</v>
      </c>
      <c r="B3" s="744"/>
      <c r="C3" s="744"/>
      <c r="D3" s="744"/>
      <c r="E3" s="744"/>
      <c r="F3" s="744"/>
      <c r="G3" s="744"/>
      <c r="H3" s="744"/>
      <c r="I3" s="744"/>
      <c r="J3" s="744"/>
      <c r="K3" s="744"/>
      <c r="L3" s="744"/>
      <c r="M3" s="45"/>
      <c r="N3" s="45"/>
      <c r="O3" s="45"/>
      <c r="P3" s="45"/>
    </row>
    <row r="4" spans="1:19" customFormat="1" ht="11.25" customHeight="1"/>
    <row r="5" spans="1:19" customFormat="1" ht="15.75">
      <c r="A5" s="847" t="s">
        <v>669</v>
      </c>
      <c r="B5" s="847"/>
      <c r="C5" s="847"/>
      <c r="D5" s="847"/>
      <c r="E5" s="847"/>
      <c r="F5" s="847"/>
      <c r="G5" s="847"/>
      <c r="H5" s="847"/>
      <c r="I5" s="847"/>
      <c r="J5" s="847"/>
      <c r="K5" s="847"/>
      <c r="L5" s="847"/>
      <c r="M5" s="17"/>
      <c r="N5" s="17"/>
      <c r="O5" s="17"/>
      <c r="P5" s="17"/>
    </row>
    <row r="7" spans="1:19" ht="12.6" customHeight="1">
      <c r="A7" s="746" t="s">
        <v>839</v>
      </c>
      <c r="B7" s="746"/>
      <c r="C7" s="746"/>
      <c r="D7" s="746"/>
      <c r="E7" s="746"/>
      <c r="N7" s="834" t="s">
        <v>970</v>
      </c>
      <c r="O7" s="834"/>
      <c r="P7" s="834"/>
      <c r="Q7" s="834"/>
      <c r="R7" s="834"/>
    </row>
    <row r="8" spans="1:19" s="16" customFormat="1" ht="29.45" customHeight="1">
      <c r="A8" s="783" t="s">
        <v>2</v>
      </c>
      <c r="B8" s="783" t="s">
        <v>3</v>
      </c>
      <c r="C8" s="765" t="s">
        <v>670</v>
      </c>
      <c r="D8" s="765"/>
      <c r="E8" s="765"/>
      <c r="F8" s="765"/>
      <c r="G8" s="765"/>
      <c r="H8" s="781" t="s">
        <v>710</v>
      </c>
      <c r="I8" s="765"/>
      <c r="J8" s="765"/>
      <c r="K8" s="765"/>
      <c r="L8" s="765"/>
      <c r="M8" s="849" t="s">
        <v>113</v>
      </c>
      <c r="N8" s="850"/>
      <c r="O8" s="850"/>
      <c r="P8" s="850"/>
      <c r="Q8" s="851"/>
    </row>
    <row r="9" spans="1:19" s="16" customFormat="1" ht="38.25">
      <c r="A9" s="783"/>
      <c r="B9" s="783"/>
      <c r="C9" s="681" t="s">
        <v>218</v>
      </c>
      <c r="D9" s="681" t="s">
        <v>219</v>
      </c>
      <c r="E9" s="681" t="s">
        <v>372</v>
      </c>
      <c r="F9" s="682" t="s">
        <v>225</v>
      </c>
      <c r="G9" s="682" t="s">
        <v>121</v>
      </c>
      <c r="H9" s="681" t="s">
        <v>218</v>
      </c>
      <c r="I9" s="681" t="s">
        <v>219</v>
      </c>
      <c r="J9" s="681" t="s">
        <v>372</v>
      </c>
      <c r="K9" s="681" t="s">
        <v>225</v>
      </c>
      <c r="L9" s="681" t="s">
        <v>122</v>
      </c>
      <c r="M9" s="681" t="s">
        <v>218</v>
      </c>
      <c r="N9" s="681" t="s">
        <v>219</v>
      </c>
      <c r="O9" s="681" t="s">
        <v>372</v>
      </c>
      <c r="P9" s="682" t="s">
        <v>225</v>
      </c>
      <c r="Q9" s="681" t="s">
        <v>123</v>
      </c>
      <c r="R9" s="31"/>
      <c r="S9" s="32"/>
    </row>
    <row r="10" spans="1:19" s="16" customForma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7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3">
        <v>14</v>
      </c>
      <c r="O10" s="1">
        <v>15</v>
      </c>
      <c r="P10" s="5">
        <v>16</v>
      </c>
      <c r="Q10" s="5">
        <v>17</v>
      </c>
    </row>
    <row r="11" spans="1:19">
      <c r="A11" s="19">
        <v>1</v>
      </c>
      <c r="B11" s="154" t="s">
        <v>844</v>
      </c>
      <c r="C11" s="154">
        <v>3842</v>
      </c>
      <c r="D11" s="154">
        <v>1659</v>
      </c>
      <c r="E11" s="154">
        <v>0</v>
      </c>
      <c r="F11" s="345">
        <v>0</v>
      </c>
      <c r="G11" s="345">
        <f>SUM(C11:F11)</f>
        <v>5501</v>
      </c>
      <c r="H11" s="154">
        <v>3248</v>
      </c>
      <c r="I11" s="154">
        <v>1407</v>
      </c>
      <c r="J11" s="154">
        <v>0</v>
      </c>
      <c r="K11" s="154">
        <v>0</v>
      </c>
      <c r="L11" s="154">
        <f>SUM(H11:K11)</f>
        <v>4655</v>
      </c>
      <c r="M11" s="154">
        <v>706714</v>
      </c>
      <c r="N11" s="154">
        <v>278699</v>
      </c>
      <c r="O11" s="154">
        <v>0</v>
      </c>
      <c r="P11" s="154">
        <v>0</v>
      </c>
      <c r="Q11" s="154">
        <f>SUM(M11:P11)</f>
        <v>985413</v>
      </c>
    </row>
    <row r="12" spans="1:19" s="311" customFormat="1">
      <c r="A12" s="303">
        <v>2</v>
      </c>
      <c r="B12" s="303" t="s">
        <v>845</v>
      </c>
      <c r="C12" s="252">
        <v>1522</v>
      </c>
      <c r="D12" s="252">
        <v>455</v>
      </c>
      <c r="E12" s="252">
        <v>0</v>
      </c>
      <c r="F12" s="414">
        <v>0</v>
      </c>
      <c r="G12" s="415">
        <f>SUM(C12:F12)</f>
        <v>1977</v>
      </c>
      <c r="H12" s="252">
        <v>1411</v>
      </c>
      <c r="I12" s="252">
        <v>436</v>
      </c>
      <c r="J12" s="252">
        <v>0</v>
      </c>
      <c r="K12" s="252">
        <v>0</v>
      </c>
      <c r="L12" s="154">
        <f>SUM(H12:K12)</f>
        <v>1847</v>
      </c>
      <c r="M12" s="303">
        <v>311437</v>
      </c>
      <c r="N12" s="303">
        <v>91963</v>
      </c>
      <c r="O12" s="303">
        <v>0</v>
      </c>
      <c r="P12" s="303">
        <v>0</v>
      </c>
      <c r="Q12" s="154">
        <f>SUM(M12:P12)</f>
        <v>403400</v>
      </c>
    </row>
    <row r="13" spans="1:19">
      <c r="A13" s="19">
        <v>3</v>
      </c>
      <c r="B13" s="20"/>
      <c r="C13" s="20"/>
      <c r="D13" s="20"/>
      <c r="E13" s="20"/>
      <c r="F13" s="29"/>
      <c r="G13" s="29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9">
      <c r="A14" s="21" t="s">
        <v>7</v>
      </c>
      <c r="B14" s="20"/>
      <c r="C14" s="20"/>
      <c r="D14" s="20"/>
      <c r="E14" s="20"/>
      <c r="F14" s="29"/>
      <c r="G14" s="29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9" s="446" customFormat="1">
      <c r="A15" s="21" t="s">
        <v>7</v>
      </c>
      <c r="B15" s="443" t="s">
        <v>18</v>
      </c>
      <c r="C15" s="443">
        <f>SUM(C11:C14)</f>
        <v>5364</v>
      </c>
      <c r="D15" s="443">
        <f t="shared" ref="D15:Q15" si="0">SUM(D11:D14)</f>
        <v>2114</v>
      </c>
      <c r="E15" s="443">
        <f t="shared" si="0"/>
        <v>0</v>
      </c>
      <c r="F15" s="443">
        <f t="shared" si="0"/>
        <v>0</v>
      </c>
      <c r="G15" s="443">
        <f t="shared" si="0"/>
        <v>7478</v>
      </c>
      <c r="H15" s="443">
        <f t="shared" si="0"/>
        <v>4659</v>
      </c>
      <c r="I15" s="443">
        <f t="shared" si="0"/>
        <v>1843</v>
      </c>
      <c r="J15" s="443">
        <f t="shared" si="0"/>
        <v>0</v>
      </c>
      <c r="K15" s="443">
        <f t="shared" si="0"/>
        <v>0</v>
      </c>
      <c r="L15" s="443">
        <f t="shared" si="0"/>
        <v>6502</v>
      </c>
      <c r="M15" s="443">
        <f t="shared" si="0"/>
        <v>1018151</v>
      </c>
      <c r="N15" s="443">
        <f t="shared" si="0"/>
        <v>370662</v>
      </c>
      <c r="O15" s="443">
        <f t="shared" si="0"/>
        <v>0</v>
      </c>
      <c r="P15" s="443">
        <f t="shared" si="0"/>
        <v>0</v>
      </c>
      <c r="Q15" s="443">
        <f t="shared" si="0"/>
        <v>1388813</v>
      </c>
    </row>
    <row r="16" spans="1:19">
      <c r="A16" s="7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23">
      <c r="A17" s="12" t="s">
        <v>8</v>
      </c>
      <c r="B17"/>
      <c r="C17"/>
      <c r="D17"/>
    </row>
    <row r="18" spans="1:23">
      <c r="A18" t="s">
        <v>9</v>
      </c>
      <c r="B18"/>
      <c r="C18"/>
      <c r="D18"/>
    </row>
    <row r="19" spans="1:23">
      <c r="A19" t="s">
        <v>10</v>
      </c>
      <c r="B19"/>
      <c r="C19"/>
      <c r="D19"/>
      <c r="I19" s="13"/>
      <c r="J19" s="13"/>
      <c r="K19" s="13"/>
      <c r="L19" s="13"/>
    </row>
    <row r="20" spans="1:23" customFormat="1">
      <c r="A20" s="17" t="s">
        <v>443</v>
      </c>
      <c r="J20" s="13"/>
      <c r="K20" s="13"/>
      <c r="L20" s="13"/>
    </row>
    <row r="21" spans="1:23" customFormat="1">
      <c r="C21" s="17" t="s">
        <v>445</v>
      </c>
      <c r="E21" s="14"/>
      <c r="F21" s="14"/>
      <c r="G21" s="14"/>
      <c r="H21" s="14"/>
      <c r="I21" s="14"/>
      <c r="J21" s="14"/>
      <c r="K21" s="14"/>
      <c r="L21" s="14"/>
      <c r="M21" s="14"/>
    </row>
    <row r="23" spans="1:23">
      <c r="A23" s="32" t="s">
        <v>12</v>
      </c>
      <c r="B23" s="32"/>
      <c r="C23" s="32"/>
      <c r="D23" s="32"/>
      <c r="E23" s="32"/>
      <c r="F23" s="32"/>
      <c r="G23" s="32"/>
      <c r="H23" s="23"/>
      <c r="I23" s="32"/>
      <c r="J23" s="23"/>
      <c r="K23" s="23"/>
      <c r="L23" s="23"/>
      <c r="M23" s="23"/>
      <c r="N23" s="23"/>
      <c r="O23" s="853" t="s">
        <v>13</v>
      </c>
      <c r="P23" s="853"/>
      <c r="Q23" s="854"/>
    </row>
    <row r="24" spans="1:23" ht="12.75" customHeight="1">
      <c r="A24" s="853" t="s">
        <v>14</v>
      </c>
      <c r="B24" s="853"/>
      <c r="C24" s="853"/>
      <c r="D24" s="853"/>
      <c r="E24" s="853"/>
      <c r="F24" s="853"/>
      <c r="G24" s="853"/>
      <c r="H24" s="853"/>
      <c r="I24" s="853"/>
      <c r="J24" s="853"/>
      <c r="K24" s="853"/>
      <c r="L24" s="853"/>
      <c r="M24" s="853"/>
      <c r="N24" s="853"/>
      <c r="O24" s="853"/>
      <c r="P24" s="853"/>
      <c r="Q24" s="853"/>
    </row>
    <row r="25" spans="1:23">
      <c r="A25" s="766" t="s">
        <v>978</v>
      </c>
      <c r="B25" s="766"/>
      <c r="C25" s="766"/>
      <c r="D25" s="766"/>
      <c r="E25" s="766"/>
      <c r="F25" s="766"/>
      <c r="G25" s="766"/>
      <c r="H25" s="766"/>
      <c r="I25" s="766"/>
      <c r="J25" s="766"/>
      <c r="K25" s="766"/>
      <c r="L25" s="766"/>
      <c r="M25" s="766"/>
      <c r="N25" s="766"/>
      <c r="O25" s="766"/>
      <c r="P25" s="766"/>
      <c r="Q25" s="766"/>
      <c r="R25" s="766"/>
      <c r="S25" s="766"/>
    </row>
    <row r="26" spans="1:23">
      <c r="A26" s="16"/>
      <c r="B26" s="16"/>
      <c r="C26" s="16"/>
      <c r="D26" s="16"/>
      <c r="E26" s="16"/>
      <c r="F26" s="16"/>
      <c r="N26" s="746" t="s">
        <v>85</v>
      </c>
      <c r="O26" s="746"/>
      <c r="P26" s="746"/>
      <c r="Q26" s="746"/>
    </row>
    <row r="27" spans="1:23">
      <c r="A27" s="848"/>
      <c r="B27" s="848"/>
      <c r="C27" s="848"/>
      <c r="D27" s="848"/>
      <c r="E27" s="848"/>
      <c r="F27" s="848"/>
      <c r="G27" s="848"/>
      <c r="H27" s="848"/>
      <c r="I27" s="848"/>
      <c r="J27" s="848"/>
      <c r="K27" s="848"/>
      <c r="L27" s="848"/>
    </row>
    <row r="28" spans="1:23">
      <c r="W28" s="576"/>
    </row>
  </sheetData>
  <mergeCells count="16">
    <mergeCell ref="A7:E7"/>
    <mergeCell ref="A27:L27"/>
    <mergeCell ref="O1:Q1"/>
    <mergeCell ref="A2:L2"/>
    <mergeCell ref="A3:L3"/>
    <mergeCell ref="A5:L5"/>
    <mergeCell ref="M8:Q8"/>
    <mergeCell ref="A24:Q24"/>
    <mergeCell ref="A8:A9"/>
    <mergeCell ref="B8:B9"/>
    <mergeCell ref="N7:R7"/>
    <mergeCell ref="C8:G8"/>
    <mergeCell ref="N26:Q26"/>
    <mergeCell ref="H8:L8"/>
    <mergeCell ref="O23:Q23"/>
    <mergeCell ref="A25:S25"/>
  </mergeCells>
  <phoneticPr fontId="0" type="noConversion"/>
  <printOptions horizontalCentered="1" verticalCentered="1"/>
  <pageMargins left="0.70866141732283505" right="0.70866141732283505" top="0.23622047244094499" bottom="0" header="0.31496062992126" footer="0.31496062992126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SheetLayoutView="100" workbookViewId="0">
      <selection activeCell="O14" sqref="O14"/>
    </sheetView>
  </sheetViews>
  <sheetFormatPr defaultRowHeight="12.75"/>
  <cols>
    <col min="1" max="1" width="6" customWidth="1"/>
    <col min="2" max="2" width="15.5703125" customWidth="1"/>
    <col min="3" max="3" width="17.28515625" customWidth="1"/>
    <col min="4" max="4" width="19" customWidth="1"/>
    <col min="5" max="5" width="19.7109375" customWidth="1"/>
    <col min="6" max="6" width="18.85546875" customWidth="1"/>
    <col min="7" max="7" width="15.28515625" customWidth="1"/>
  </cols>
  <sheetData>
    <row r="1" spans="1:7" ht="18">
      <c r="A1" s="831" t="s">
        <v>0</v>
      </c>
      <c r="B1" s="831"/>
      <c r="C1" s="831"/>
      <c r="D1" s="831"/>
      <c r="E1" s="831"/>
      <c r="G1" s="179" t="s">
        <v>711</v>
      </c>
    </row>
    <row r="2" spans="1:7" ht="21">
      <c r="A2" s="832" t="s">
        <v>656</v>
      </c>
      <c r="B2" s="832"/>
      <c r="C2" s="832"/>
      <c r="D2" s="832"/>
      <c r="E2" s="832"/>
      <c r="F2" s="832"/>
      <c r="G2" s="832"/>
    </row>
    <row r="3" spans="1:7" ht="15">
      <c r="A3" s="181"/>
      <c r="B3" s="181"/>
    </row>
    <row r="4" spans="1:7" ht="18" customHeight="1">
      <c r="A4" s="833" t="s">
        <v>712</v>
      </c>
      <c r="B4" s="833"/>
      <c r="C4" s="833"/>
      <c r="D4" s="833"/>
      <c r="E4" s="833"/>
      <c r="F4" s="833"/>
      <c r="G4" s="833"/>
    </row>
    <row r="5" spans="1:7">
      <c r="A5" s="746" t="s">
        <v>839</v>
      </c>
      <c r="B5" s="746"/>
      <c r="C5" s="746"/>
      <c r="D5" s="746"/>
      <c r="E5" s="746"/>
    </row>
    <row r="6" spans="1:7" ht="15">
      <c r="A6" s="182"/>
      <c r="B6" s="182"/>
      <c r="F6" s="105" t="s">
        <v>970</v>
      </c>
      <c r="G6" s="114"/>
    </row>
    <row r="7" spans="1:7" ht="42" customHeight="1">
      <c r="A7" s="183" t="s">
        <v>2</v>
      </c>
      <c r="B7" s="183" t="s">
        <v>3</v>
      </c>
      <c r="C7" s="286" t="s">
        <v>713</v>
      </c>
      <c r="D7" s="286" t="s">
        <v>714</v>
      </c>
      <c r="E7" s="286" t="s">
        <v>715</v>
      </c>
      <c r="F7" s="286" t="s">
        <v>716</v>
      </c>
      <c r="G7" s="267" t="s">
        <v>717</v>
      </c>
    </row>
    <row r="8" spans="1:7" s="179" customFormat="1" ht="15">
      <c r="A8" s="185" t="s">
        <v>273</v>
      </c>
      <c r="B8" s="185" t="s">
        <v>274</v>
      </c>
      <c r="C8" s="185" t="s">
        <v>275</v>
      </c>
      <c r="D8" s="185" t="s">
        <v>276</v>
      </c>
      <c r="E8" s="185" t="s">
        <v>277</v>
      </c>
      <c r="F8" s="185" t="s">
        <v>278</v>
      </c>
      <c r="G8" s="185" t="s">
        <v>279</v>
      </c>
    </row>
    <row r="9" spans="1:7" ht="15">
      <c r="A9" s="334">
        <v>1</v>
      </c>
      <c r="B9" s="334" t="s">
        <v>844</v>
      </c>
      <c r="C9" s="333">
        <v>14297</v>
      </c>
      <c r="D9" s="333">
        <v>14297</v>
      </c>
      <c r="E9" s="333">
        <v>0</v>
      </c>
      <c r="F9" s="333">
        <v>0</v>
      </c>
      <c r="G9" s="334">
        <v>0</v>
      </c>
    </row>
    <row r="10" spans="1:7" ht="15">
      <c r="A10" s="334">
        <v>2</v>
      </c>
      <c r="B10" s="334" t="s">
        <v>845</v>
      </c>
      <c r="C10" s="333">
        <v>4170</v>
      </c>
      <c r="D10" s="333">
        <v>4170</v>
      </c>
      <c r="E10" s="333">
        <v>0</v>
      </c>
      <c r="F10" s="333">
        <v>0</v>
      </c>
      <c r="G10" s="334">
        <v>0</v>
      </c>
    </row>
    <row r="11" spans="1:7" ht="15">
      <c r="A11" s="334"/>
      <c r="B11" s="334"/>
      <c r="C11" s="333"/>
      <c r="D11" s="333"/>
      <c r="E11" s="333"/>
      <c r="F11" s="333"/>
      <c r="G11" s="334"/>
    </row>
    <row r="12" spans="1:7" s="16" customFormat="1" ht="15.75">
      <c r="A12" s="335" t="s">
        <v>18</v>
      </c>
      <c r="B12" s="335"/>
      <c r="C12" s="336">
        <f>SUM(C9:C11)</f>
        <v>18467</v>
      </c>
      <c r="D12" s="336">
        <f t="shared" ref="D12:G12" si="0">SUM(D9:D11)</f>
        <v>18467</v>
      </c>
      <c r="E12" s="336">
        <f t="shared" si="0"/>
        <v>0</v>
      </c>
      <c r="F12" s="336">
        <f t="shared" si="0"/>
        <v>0</v>
      </c>
      <c r="G12" s="336">
        <f t="shared" si="0"/>
        <v>0</v>
      </c>
    </row>
    <row r="13" spans="1:7">
      <c r="A13" s="9"/>
      <c r="B13" s="9"/>
      <c r="C13" s="186"/>
      <c r="D13" s="186"/>
      <c r="E13" s="186"/>
      <c r="F13" s="186"/>
      <c r="G13" s="9"/>
    </row>
    <row r="14" spans="1:7">
      <c r="A14" s="9"/>
      <c r="B14" s="9"/>
      <c r="C14" s="186"/>
      <c r="D14" s="186"/>
      <c r="E14" s="186"/>
      <c r="F14" s="186"/>
      <c r="G14" s="9"/>
    </row>
    <row r="18" spans="1:13" ht="15" customHeight="1">
      <c r="A18" s="287"/>
      <c r="B18" s="287"/>
      <c r="C18" s="287"/>
      <c r="D18" s="287"/>
      <c r="E18" s="856" t="s">
        <v>13</v>
      </c>
      <c r="F18" s="856"/>
      <c r="G18" s="288"/>
      <c r="H18" s="288"/>
      <c r="I18" s="288"/>
    </row>
    <row r="19" spans="1:13" ht="15" customHeight="1">
      <c r="A19" s="287"/>
      <c r="B19" s="287"/>
      <c r="C19" s="287"/>
      <c r="D19" s="287"/>
      <c r="E19" s="856" t="s">
        <v>14</v>
      </c>
      <c r="F19" s="856"/>
      <c r="G19" s="288"/>
      <c r="H19" s="288"/>
      <c r="I19" s="288"/>
    </row>
    <row r="20" spans="1:13" ht="15" customHeight="1">
      <c r="A20" s="287"/>
      <c r="B20" s="287"/>
      <c r="C20" s="287"/>
      <c r="D20" s="287"/>
      <c r="E20" s="855" t="s">
        <v>981</v>
      </c>
      <c r="F20" s="855"/>
      <c r="G20" s="855"/>
      <c r="H20" s="288"/>
      <c r="I20" s="288"/>
    </row>
    <row r="21" spans="1:13">
      <c r="A21" s="287" t="s">
        <v>12</v>
      </c>
      <c r="C21" s="287"/>
      <c r="D21" s="287"/>
      <c r="E21" s="287"/>
      <c r="F21" s="289" t="s">
        <v>85</v>
      </c>
      <c r="G21" s="290"/>
      <c r="H21" s="287"/>
      <c r="I21" s="287"/>
    </row>
    <row r="22" spans="1:13">
      <c r="A22" s="287"/>
      <c r="B22" s="287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</row>
    <row r="23" spans="1:13">
      <c r="D23" s="14"/>
      <c r="E23" s="14"/>
      <c r="F23" s="14"/>
      <c r="G23" s="14"/>
    </row>
    <row r="24" spans="1:13">
      <c r="D24" s="14"/>
      <c r="E24" s="14"/>
      <c r="F24" s="14"/>
      <c r="G24" s="14"/>
    </row>
    <row r="25" spans="1:13">
      <c r="D25" s="14"/>
      <c r="E25" s="14"/>
      <c r="F25" s="14"/>
      <c r="G25" s="14"/>
    </row>
    <row r="26" spans="1:13">
      <c r="D26" s="14"/>
      <c r="E26" s="14"/>
      <c r="F26" s="14"/>
      <c r="G26" s="14"/>
    </row>
    <row r="27" spans="1:13">
      <c r="D27" s="14"/>
      <c r="E27" s="14"/>
      <c r="F27" s="14"/>
      <c r="G27" s="14"/>
    </row>
  </sheetData>
  <mergeCells count="7">
    <mergeCell ref="E20:G20"/>
    <mergeCell ref="A1:E1"/>
    <mergeCell ref="E18:F18"/>
    <mergeCell ref="E19:F19"/>
    <mergeCell ref="A2:G2"/>
    <mergeCell ref="A4:G4"/>
    <mergeCell ref="A5:E5"/>
  </mergeCells>
  <printOptions horizontalCentered="1" verticalCentered="1"/>
  <pageMargins left="0.70866141732283505" right="0.70866141732283505" top="0.23622047244094499" bottom="0" header="0.31496062992126" footer="0.31496062992126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opLeftCell="D1" zoomScaleSheetLayoutView="90" workbookViewId="0">
      <selection activeCell="J12" sqref="J12:J13"/>
    </sheetView>
  </sheetViews>
  <sheetFormatPr defaultColWidth="9.140625" defaultRowHeight="12.75"/>
  <cols>
    <col min="1" max="1" width="7.42578125" style="17" customWidth="1"/>
    <col min="2" max="2" width="17.140625" style="17" customWidth="1"/>
    <col min="3" max="3" width="11" style="17" customWidth="1"/>
    <col min="4" max="4" width="10" style="17" customWidth="1"/>
    <col min="5" max="5" width="13.140625" style="17" customWidth="1"/>
    <col min="6" max="6" width="15.140625" style="17" customWidth="1"/>
    <col min="7" max="7" width="13.28515625" style="17" customWidth="1"/>
    <col min="8" max="8" width="14.7109375" style="17" customWidth="1"/>
    <col min="9" max="9" width="16.7109375" style="17" customWidth="1"/>
    <col min="10" max="10" width="19.28515625" style="17" customWidth="1"/>
    <col min="11" max="16384" width="9.140625" style="17"/>
  </cols>
  <sheetData>
    <row r="1" spans="1:21" customFormat="1">
      <c r="E1" s="747"/>
      <c r="F1" s="747"/>
      <c r="G1" s="747"/>
      <c r="H1" s="747"/>
      <c r="I1" s="747"/>
      <c r="J1" s="141" t="s">
        <v>63</v>
      </c>
    </row>
    <row r="2" spans="1:21" customFormat="1" ht="15">
      <c r="A2" s="846" t="s">
        <v>0</v>
      </c>
      <c r="B2" s="846"/>
      <c r="C2" s="846"/>
      <c r="D2" s="846"/>
      <c r="E2" s="846"/>
      <c r="F2" s="846"/>
      <c r="G2" s="846"/>
      <c r="H2" s="846"/>
      <c r="I2" s="846"/>
      <c r="J2" s="846"/>
    </row>
    <row r="3" spans="1:21" customFormat="1" ht="20.25">
      <c r="A3" s="744" t="s">
        <v>656</v>
      </c>
      <c r="B3" s="744"/>
      <c r="C3" s="744"/>
      <c r="D3" s="744"/>
      <c r="E3" s="744"/>
      <c r="F3" s="744"/>
      <c r="G3" s="744"/>
      <c r="H3" s="744"/>
      <c r="I3" s="744"/>
      <c r="J3" s="744"/>
    </row>
    <row r="4" spans="1:21" customFormat="1" ht="14.25" customHeight="1"/>
    <row r="5" spans="1:21" ht="31.5" customHeight="1">
      <c r="A5" s="847" t="s">
        <v>671</v>
      </c>
      <c r="B5" s="847"/>
      <c r="C5" s="847"/>
      <c r="D5" s="847"/>
      <c r="E5" s="847"/>
      <c r="F5" s="847"/>
      <c r="G5" s="847"/>
      <c r="H5" s="847"/>
      <c r="I5" s="847"/>
      <c r="J5" s="847"/>
    </row>
    <row r="6" spans="1:21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ht="0.75" customHeight="1"/>
    <row r="8" spans="1:21">
      <c r="A8" s="746" t="s">
        <v>839</v>
      </c>
      <c r="B8" s="746"/>
      <c r="C8" s="746"/>
      <c r="D8" s="746"/>
      <c r="E8" s="746"/>
      <c r="H8" s="834" t="s">
        <v>970</v>
      </c>
      <c r="I8" s="834"/>
      <c r="J8" s="834"/>
      <c r="K8" s="114"/>
      <c r="L8" s="114"/>
    </row>
    <row r="9" spans="1:21">
      <c r="A9" s="721" t="s">
        <v>2</v>
      </c>
      <c r="B9" s="721" t="s">
        <v>3</v>
      </c>
      <c r="C9" s="708" t="s">
        <v>672</v>
      </c>
      <c r="D9" s="717"/>
      <c r="E9" s="717"/>
      <c r="F9" s="709"/>
      <c r="G9" s="706" t="s">
        <v>104</v>
      </c>
      <c r="H9" s="706"/>
      <c r="I9" s="706"/>
      <c r="J9" s="706"/>
      <c r="K9" s="23"/>
      <c r="L9" s="23"/>
      <c r="N9" s="848" t="s">
        <v>1051</v>
      </c>
      <c r="O9" s="848"/>
      <c r="Q9" s="20">
        <f>Q15-H16</f>
        <v>-500</v>
      </c>
      <c r="R9" s="23"/>
      <c r="S9" s="17">
        <f>S15-'T5A_PLAN_vs_PRFM '!H17</f>
        <v>-1678</v>
      </c>
    </row>
    <row r="10" spans="1:21" ht="50.25" customHeight="1">
      <c r="A10" s="721"/>
      <c r="B10" s="721"/>
      <c r="C10" s="5" t="s">
        <v>188</v>
      </c>
      <c r="D10" s="5" t="s">
        <v>16</v>
      </c>
      <c r="E10" s="278" t="s">
        <v>673</v>
      </c>
      <c r="F10" s="7" t="s">
        <v>206</v>
      </c>
      <c r="G10" s="5" t="s">
        <v>188</v>
      </c>
      <c r="H10" s="27" t="s">
        <v>17</v>
      </c>
      <c r="I10" s="109" t="s">
        <v>114</v>
      </c>
      <c r="J10" s="5" t="s">
        <v>207</v>
      </c>
      <c r="N10" s="695" t="s">
        <v>1052</v>
      </c>
      <c r="O10" s="695" t="s">
        <v>1053</v>
      </c>
      <c r="Q10" s="848" t="s">
        <v>1047</v>
      </c>
      <c r="R10" s="848"/>
      <c r="S10" s="848" t="s">
        <v>1048</v>
      </c>
      <c r="T10" s="848"/>
      <c r="U10" s="695" t="s">
        <v>1051</v>
      </c>
    </row>
    <row r="11" spans="1:2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6">
        <v>8</v>
      </c>
      <c r="I11" s="5">
        <v>9</v>
      </c>
      <c r="J11" s="5">
        <v>10</v>
      </c>
      <c r="N11" s="17">
        <v>63</v>
      </c>
      <c r="O11" s="17">
        <v>63</v>
      </c>
      <c r="P11" s="695" t="s">
        <v>1045</v>
      </c>
      <c r="Q11" s="17">
        <v>597411</v>
      </c>
      <c r="R11" s="17">
        <v>8783</v>
      </c>
      <c r="S11" s="17">
        <v>426685</v>
      </c>
      <c r="T11" s="695">
        <v>6496</v>
      </c>
    </row>
    <row r="12" spans="1:21" ht="15">
      <c r="A12" s="19">
        <v>1</v>
      </c>
      <c r="B12" s="303" t="s">
        <v>844</v>
      </c>
      <c r="C12" s="334">
        <v>37</v>
      </c>
      <c r="D12" s="334">
        <v>6700</v>
      </c>
      <c r="E12" s="334">
        <v>220</v>
      </c>
      <c r="F12" s="346">
        <f>D12*E12</f>
        <v>1474000</v>
      </c>
      <c r="G12" s="334">
        <v>35</v>
      </c>
      <c r="H12" s="343">
        <v>1480387</v>
      </c>
      <c r="I12" s="343">
        <v>221</v>
      </c>
      <c r="J12" s="347">
        <f>H12/I12</f>
        <v>6698.5837104072398</v>
      </c>
      <c r="N12" s="17">
        <v>51</v>
      </c>
      <c r="O12" s="17">
        <v>51</v>
      </c>
      <c r="P12" s="695" t="s">
        <v>1046</v>
      </c>
      <c r="Q12" s="17">
        <v>449520</v>
      </c>
      <c r="R12" s="17">
        <v>8814</v>
      </c>
      <c r="S12" s="17">
        <v>324692</v>
      </c>
      <c r="T12" s="695">
        <v>6367</v>
      </c>
    </row>
    <row r="13" spans="1:21" ht="15">
      <c r="A13" s="19">
        <v>2</v>
      </c>
      <c r="B13" s="313" t="s">
        <v>845</v>
      </c>
      <c r="C13" s="334">
        <v>19</v>
      </c>
      <c r="D13" s="334">
        <v>2200</v>
      </c>
      <c r="E13" s="334">
        <v>220</v>
      </c>
      <c r="F13" s="346">
        <f>D13*E13</f>
        <v>484000</v>
      </c>
      <c r="G13" s="334">
        <v>18</v>
      </c>
      <c r="H13" s="334">
        <v>462757</v>
      </c>
      <c r="I13" s="334">
        <v>221</v>
      </c>
      <c r="J13" s="347">
        <f>H13/I13</f>
        <v>2093.9230769230771</v>
      </c>
      <c r="N13" s="17">
        <v>70</v>
      </c>
      <c r="O13" s="17">
        <v>70</v>
      </c>
      <c r="P13" s="695" t="s">
        <v>1049</v>
      </c>
      <c r="Q13" s="17">
        <v>625908</v>
      </c>
      <c r="R13" s="17">
        <v>8942</v>
      </c>
      <c r="S13" s="17">
        <v>444716</v>
      </c>
      <c r="T13" s="695">
        <v>6353</v>
      </c>
    </row>
    <row r="14" spans="1:21">
      <c r="A14" s="19">
        <v>3</v>
      </c>
      <c r="B14" s="20"/>
      <c r="C14" s="20"/>
      <c r="D14" s="20"/>
      <c r="E14" s="20" t="s">
        <v>11</v>
      </c>
      <c r="F14" s="29"/>
      <c r="G14" s="20"/>
      <c r="H14" s="30"/>
      <c r="I14" s="30"/>
      <c r="J14" s="30"/>
      <c r="N14" s="17">
        <v>35</v>
      </c>
      <c r="O14" s="17">
        <v>33</v>
      </c>
      <c r="P14" s="696" t="s">
        <v>1050</v>
      </c>
      <c r="Q14" s="696">
        <v>269805</v>
      </c>
      <c r="R14" s="696">
        <v>8176</v>
      </c>
      <c r="S14" s="695">
        <v>191042</v>
      </c>
      <c r="T14" s="695">
        <v>5458</v>
      </c>
    </row>
    <row r="15" spans="1:21">
      <c r="A15" s="21" t="s">
        <v>7</v>
      </c>
      <c r="B15" s="20"/>
      <c r="C15" s="154"/>
      <c r="D15" s="154"/>
      <c r="E15" s="154"/>
      <c r="F15" s="345"/>
      <c r="G15" s="154"/>
      <c r="H15" s="416"/>
      <c r="I15" s="416"/>
      <c r="J15" s="416"/>
      <c r="N15" s="17">
        <f>SUM(N11:N14)</f>
        <v>219</v>
      </c>
      <c r="O15" s="695">
        <f>SUM(O11:O14)</f>
        <v>217</v>
      </c>
      <c r="Q15" s="17">
        <f>SUM(Q11:Q14)</f>
        <v>1942644</v>
      </c>
      <c r="R15" s="695">
        <f t="shared" ref="R15:T15" si="0">SUM(R11:R14)</f>
        <v>34715</v>
      </c>
      <c r="S15" s="695">
        <f t="shared" si="0"/>
        <v>1387135</v>
      </c>
      <c r="T15" s="695">
        <f t="shared" si="0"/>
        <v>24674</v>
      </c>
    </row>
    <row r="16" spans="1:21">
      <c r="A16" s="3" t="s">
        <v>18</v>
      </c>
      <c r="B16" s="31"/>
      <c r="C16" s="314">
        <f>SUM(C12:C15)</f>
        <v>56</v>
      </c>
      <c r="D16" s="314">
        <f t="shared" ref="D16:J16" si="1">SUM(D12:D15)</f>
        <v>8900</v>
      </c>
      <c r="E16" s="314"/>
      <c r="F16" s="314">
        <f t="shared" si="1"/>
        <v>1958000</v>
      </c>
      <c r="G16" s="314">
        <f t="shared" si="1"/>
        <v>53</v>
      </c>
      <c r="H16" s="314">
        <f t="shared" si="1"/>
        <v>1943144</v>
      </c>
      <c r="I16" s="314"/>
      <c r="J16" s="417">
        <f t="shared" si="1"/>
        <v>8792.506787330316</v>
      </c>
      <c r="R16" s="17">
        <f>R15/4</f>
        <v>8678.75</v>
      </c>
      <c r="T16" s="17">
        <f>T15/4</f>
        <v>6168.5</v>
      </c>
    </row>
    <row r="17" spans="1:10">
      <c r="A17" s="858" t="s">
        <v>876</v>
      </c>
      <c r="B17" s="858"/>
      <c r="C17" s="858"/>
      <c r="D17" s="858"/>
      <c r="E17" s="858"/>
      <c r="F17" s="858"/>
      <c r="G17" s="858"/>
      <c r="H17" s="858"/>
      <c r="I17" s="858"/>
      <c r="J17" s="858"/>
    </row>
    <row r="18" spans="1:10">
      <c r="A18" s="13"/>
      <c r="B18" s="32"/>
      <c r="C18" s="32"/>
      <c r="D18" s="23"/>
      <c r="E18" s="23"/>
      <c r="F18" s="23"/>
      <c r="G18" s="23"/>
      <c r="H18" s="23"/>
      <c r="I18" s="23"/>
      <c r="J18" s="23"/>
    </row>
    <row r="19" spans="1:10">
      <c r="A19" s="13"/>
      <c r="B19" s="32"/>
      <c r="C19" s="32"/>
      <c r="D19" s="23"/>
      <c r="E19" s="23"/>
      <c r="F19" s="23"/>
      <c r="G19" s="23"/>
      <c r="H19" s="23"/>
      <c r="I19" s="23"/>
      <c r="J19" s="23"/>
    </row>
    <row r="20" spans="1:10" ht="15.75" customHeight="1">
      <c r="A20" s="16" t="s">
        <v>12</v>
      </c>
      <c r="B20" s="16"/>
      <c r="C20" s="16"/>
      <c r="D20" s="16"/>
      <c r="E20" s="16"/>
      <c r="F20" s="16"/>
      <c r="G20" s="16"/>
      <c r="I20" s="766" t="s">
        <v>13</v>
      </c>
      <c r="J20" s="766"/>
    </row>
    <row r="21" spans="1:10" ht="12.75" customHeight="1">
      <c r="A21" s="768" t="s">
        <v>14</v>
      </c>
      <c r="B21" s="768"/>
      <c r="C21" s="768"/>
      <c r="D21" s="768"/>
      <c r="E21" s="768"/>
      <c r="F21" s="768"/>
      <c r="G21" s="768"/>
      <c r="H21" s="768"/>
      <c r="I21" s="768"/>
      <c r="J21" s="768"/>
    </row>
    <row r="22" spans="1:10" ht="12.75" customHeight="1">
      <c r="A22" s="768" t="s">
        <v>979</v>
      </c>
      <c r="B22" s="768"/>
      <c r="C22" s="768"/>
      <c r="D22" s="768"/>
      <c r="E22" s="768"/>
      <c r="F22" s="768"/>
      <c r="G22" s="768"/>
      <c r="H22" s="768"/>
      <c r="I22" s="768"/>
      <c r="J22" s="768"/>
    </row>
    <row r="23" spans="1:10">
      <c r="A23" s="16"/>
      <c r="B23" s="16"/>
      <c r="C23" s="16"/>
      <c r="D23" s="23"/>
      <c r="E23" s="32"/>
      <c r="F23" s="23"/>
      <c r="G23" s="23"/>
      <c r="H23" s="746" t="s">
        <v>85</v>
      </c>
      <c r="I23" s="746"/>
      <c r="J23" s="746"/>
    </row>
    <row r="24" spans="1:10">
      <c r="D24" s="23"/>
      <c r="E24" s="23"/>
      <c r="F24" s="23"/>
      <c r="G24" s="23"/>
    </row>
    <row r="25" spans="1:10" s="576" customFormat="1">
      <c r="D25" s="23"/>
      <c r="E25" s="23"/>
      <c r="F25" s="23"/>
      <c r="G25" s="23"/>
    </row>
    <row r="26" spans="1:10" s="576" customFormat="1">
      <c r="D26" s="23"/>
      <c r="E26" s="23"/>
      <c r="F26" s="23"/>
      <c r="G26" s="23"/>
    </row>
    <row r="27" spans="1:10" s="576" customFormat="1">
      <c r="D27" s="23"/>
      <c r="E27" s="23"/>
      <c r="F27" s="23"/>
      <c r="G27" s="23"/>
    </row>
    <row r="30" spans="1:10">
      <c r="A30" s="857"/>
      <c r="B30" s="857"/>
      <c r="C30" s="857"/>
      <c r="D30" s="857"/>
      <c r="E30" s="857"/>
      <c r="F30" s="857"/>
      <c r="G30" s="857"/>
      <c r="H30" s="857"/>
      <c r="I30" s="857"/>
      <c r="J30" s="857"/>
    </row>
    <row r="32" spans="1:10">
      <c r="A32" s="857"/>
      <c r="B32" s="857"/>
      <c r="C32" s="857"/>
      <c r="D32" s="857"/>
      <c r="E32" s="857"/>
      <c r="F32" s="857"/>
      <c r="G32" s="857"/>
      <c r="H32" s="857"/>
      <c r="I32" s="857"/>
      <c r="J32" s="857"/>
    </row>
  </sheetData>
  <mergeCells count="20">
    <mergeCell ref="Q10:R10"/>
    <mergeCell ref="S10:T10"/>
    <mergeCell ref="N9:O9"/>
    <mergeCell ref="A17:J17"/>
    <mergeCell ref="I20:J20"/>
    <mergeCell ref="H23:J23"/>
    <mergeCell ref="A32:J32"/>
    <mergeCell ref="A30:J30"/>
    <mergeCell ref="A21:J21"/>
    <mergeCell ref="A22:J22"/>
    <mergeCell ref="E1:I1"/>
    <mergeCell ref="A2:J2"/>
    <mergeCell ref="A3:J3"/>
    <mergeCell ref="G9:J9"/>
    <mergeCell ref="C9:F9"/>
    <mergeCell ref="H8:J8"/>
    <mergeCell ref="A5:J5"/>
    <mergeCell ref="A9:A10"/>
    <mergeCell ref="B9:B10"/>
    <mergeCell ref="A8:E8"/>
  </mergeCells>
  <phoneticPr fontId="0" type="noConversion"/>
  <printOptions horizontalCentered="1" verticalCentered="1"/>
  <pageMargins left="0.70866141732283505" right="0.70866141732283505" top="0.23622047244094499" bottom="0" header="0.31496062992126" footer="0.31496062992126"/>
  <pageSetup paperSize="9" scale="9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SheetLayoutView="90" workbookViewId="0">
      <selection activeCell="N23" sqref="N23"/>
    </sheetView>
  </sheetViews>
  <sheetFormatPr defaultColWidth="9.140625" defaultRowHeight="12.75"/>
  <cols>
    <col min="1" max="1" width="7.42578125" style="17" customWidth="1"/>
    <col min="2" max="2" width="17.140625" style="17" customWidth="1"/>
    <col min="3" max="3" width="11" style="17" customWidth="1"/>
    <col min="4" max="4" width="10" style="17" customWidth="1"/>
    <col min="5" max="5" width="14.140625" style="17" customWidth="1"/>
    <col min="6" max="6" width="14.28515625" style="17" customWidth="1"/>
    <col min="7" max="7" width="13.28515625" style="17" customWidth="1"/>
    <col min="8" max="8" width="14.7109375" style="17" customWidth="1"/>
    <col min="9" max="9" width="16.7109375" style="17" customWidth="1"/>
    <col min="10" max="10" width="19.28515625" style="17" customWidth="1"/>
    <col min="11" max="16384" width="9.140625" style="17"/>
  </cols>
  <sheetData>
    <row r="1" spans="1:16" customFormat="1">
      <c r="E1" s="747"/>
      <c r="F1" s="747"/>
      <c r="G1" s="747"/>
      <c r="H1" s="747"/>
      <c r="I1" s="747"/>
      <c r="J1" s="141" t="s">
        <v>376</v>
      </c>
    </row>
    <row r="2" spans="1:16" customFormat="1" ht="15">
      <c r="A2" s="846" t="s">
        <v>0</v>
      </c>
      <c r="B2" s="846"/>
      <c r="C2" s="846"/>
      <c r="D2" s="846"/>
      <c r="E2" s="846"/>
      <c r="F2" s="846"/>
      <c r="G2" s="846"/>
      <c r="H2" s="846"/>
      <c r="I2" s="846"/>
      <c r="J2" s="846"/>
    </row>
    <row r="3" spans="1:16" customFormat="1" ht="20.25">
      <c r="A3" s="744" t="s">
        <v>656</v>
      </c>
      <c r="B3" s="744"/>
      <c r="C3" s="744"/>
      <c r="D3" s="744"/>
      <c r="E3" s="744"/>
      <c r="F3" s="744"/>
      <c r="G3" s="744"/>
      <c r="H3" s="744"/>
      <c r="I3" s="744"/>
      <c r="J3" s="744"/>
    </row>
    <row r="4" spans="1:16" customFormat="1" ht="14.25" customHeight="1"/>
    <row r="5" spans="1:16" ht="15.75">
      <c r="A5" s="847" t="s">
        <v>707</v>
      </c>
      <c r="B5" s="847"/>
      <c r="C5" s="847"/>
      <c r="D5" s="847"/>
      <c r="E5" s="847"/>
      <c r="F5" s="847"/>
      <c r="G5" s="847"/>
      <c r="H5" s="847"/>
      <c r="I5" s="847"/>
      <c r="J5" s="847"/>
    </row>
    <row r="6" spans="1:16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0.75" customHeight="1"/>
    <row r="8" spans="1:16">
      <c r="A8" s="746" t="s">
        <v>839</v>
      </c>
      <c r="B8" s="746"/>
      <c r="C8" s="746"/>
      <c r="D8" s="746"/>
      <c r="E8" s="746"/>
      <c r="H8" s="834" t="s">
        <v>970</v>
      </c>
      <c r="I8" s="834"/>
      <c r="J8" s="834"/>
    </row>
    <row r="9" spans="1:16">
      <c r="A9" s="721" t="s">
        <v>2</v>
      </c>
      <c r="B9" s="721" t="s">
        <v>3</v>
      </c>
      <c r="C9" s="708" t="s">
        <v>672</v>
      </c>
      <c r="D9" s="717"/>
      <c r="E9" s="717"/>
      <c r="F9" s="709"/>
      <c r="G9" s="708" t="s">
        <v>104</v>
      </c>
      <c r="H9" s="717"/>
      <c r="I9" s="717"/>
      <c r="J9" s="709"/>
      <c r="O9" s="20"/>
      <c r="P9" s="23"/>
    </row>
    <row r="10" spans="1:16" ht="51">
      <c r="A10" s="721"/>
      <c r="B10" s="721"/>
      <c r="C10" s="5" t="s">
        <v>188</v>
      </c>
      <c r="D10" s="5" t="s">
        <v>16</v>
      </c>
      <c r="E10" s="237" t="s">
        <v>673</v>
      </c>
      <c r="F10" s="7" t="s">
        <v>206</v>
      </c>
      <c r="G10" s="5" t="s">
        <v>188</v>
      </c>
      <c r="H10" s="27" t="s">
        <v>17</v>
      </c>
      <c r="I10" s="109" t="s">
        <v>114</v>
      </c>
      <c r="J10" s="5" t="s">
        <v>207</v>
      </c>
    </row>
    <row r="11" spans="1:16" ht="15.75">
      <c r="A11" s="348">
        <v>1</v>
      </c>
      <c r="B11" s="348">
        <v>2</v>
      </c>
      <c r="C11" s="348">
        <v>3</v>
      </c>
      <c r="D11" s="348">
        <v>4</v>
      </c>
      <c r="E11" s="348">
        <v>5</v>
      </c>
      <c r="F11" s="349">
        <v>6</v>
      </c>
      <c r="G11" s="348">
        <v>7</v>
      </c>
      <c r="H11" s="350">
        <v>8</v>
      </c>
      <c r="I11" s="348">
        <v>9</v>
      </c>
      <c r="J11" s="348">
        <v>10</v>
      </c>
    </row>
    <row r="12" spans="1:16" ht="15">
      <c r="A12" s="342">
        <v>1</v>
      </c>
      <c r="B12" s="334" t="s">
        <v>844</v>
      </c>
      <c r="C12" s="334">
        <v>30</v>
      </c>
      <c r="D12" s="334">
        <v>4300</v>
      </c>
      <c r="E12" s="334">
        <v>220</v>
      </c>
      <c r="F12" s="346">
        <f>D12*E12</f>
        <v>946000</v>
      </c>
      <c r="G12" s="334">
        <v>30</v>
      </c>
      <c r="H12" s="343">
        <v>985413</v>
      </c>
      <c r="I12" s="343">
        <v>221</v>
      </c>
      <c r="J12" s="347">
        <f>H12/I12</f>
        <v>4458.8823529411766</v>
      </c>
    </row>
    <row r="13" spans="1:16" ht="15">
      <c r="A13" s="342">
        <v>2</v>
      </c>
      <c r="B13" s="334" t="s">
        <v>845</v>
      </c>
      <c r="C13" s="334">
        <v>13</v>
      </c>
      <c r="D13" s="334">
        <v>1900</v>
      </c>
      <c r="E13" s="334">
        <v>220</v>
      </c>
      <c r="F13" s="346">
        <f>D13*E13</f>
        <v>418000</v>
      </c>
      <c r="G13" s="334">
        <v>13</v>
      </c>
      <c r="H13" s="343">
        <v>403400</v>
      </c>
      <c r="I13" s="343">
        <v>221</v>
      </c>
      <c r="J13" s="347">
        <f>H13/I13</f>
        <v>1825.3393665158371</v>
      </c>
    </row>
    <row r="14" spans="1:16" ht="15">
      <c r="A14" s="342">
        <v>3</v>
      </c>
      <c r="B14" s="334"/>
      <c r="C14" s="334"/>
      <c r="D14" s="334"/>
      <c r="E14" s="334" t="s">
        <v>11</v>
      </c>
      <c r="F14" s="338"/>
      <c r="G14" s="334"/>
      <c r="H14" s="343"/>
      <c r="I14" s="343"/>
      <c r="J14" s="347"/>
    </row>
    <row r="15" spans="1:16" ht="15">
      <c r="A15" s="351" t="s">
        <v>7</v>
      </c>
      <c r="B15" s="334"/>
      <c r="C15" s="334"/>
      <c r="D15" s="334"/>
      <c r="E15" s="334"/>
      <c r="F15" s="338"/>
      <c r="G15" s="334"/>
      <c r="H15" s="343"/>
      <c r="I15" s="343"/>
      <c r="J15" s="347"/>
    </row>
    <row r="16" spans="1:16" ht="15">
      <c r="A16" s="351" t="s">
        <v>7</v>
      </c>
      <c r="B16" s="334"/>
      <c r="C16" s="334"/>
      <c r="D16" s="334"/>
      <c r="E16" s="334"/>
      <c r="F16" s="338"/>
      <c r="G16" s="334"/>
      <c r="H16" s="343"/>
      <c r="I16" s="343"/>
      <c r="J16" s="347"/>
    </row>
    <row r="17" spans="1:10" ht="15.75">
      <c r="A17" s="352" t="s">
        <v>18</v>
      </c>
      <c r="B17" s="335"/>
      <c r="C17" s="335">
        <f>SUM(C12:C16)</f>
        <v>43</v>
      </c>
      <c r="D17" s="335">
        <f t="shared" ref="D17:J17" si="0">SUM(D12:D16)</f>
        <v>6200</v>
      </c>
      <c r="E17" s="335"/>
      <c r="F17" s="335">
        <f t="shared" si="0"/>
        <v>1364000</v>
      </c>
      <c r="G17" s="335">
        <f t="shared" si="0"/>
        <v>43</v>
      </c>
      <c r="H17" s="335">
        <f t="shared" si="0"/>
        <v>1388813</v>
      </c>
      <c r="I17" s="335"/>
      <c r="J17" s="353">
        <f t="shared" si="0"/>
        <v>6284.2217194570139</v>
      </c>
    </row>
    <row r="18" spans="1:10">
      <c r="A18" s="13"/>
      <c r="B18" s="32"/>
      <c r="C18" s="32"/>
      <c r="D18" s="23"/>
      <c r="E18" s="23"/>
      <c r="F18" s="23"/>
      <c r="G18" s="23"/>
      <c r="H18" s="23"/>
      <c r="I18" s="23"/>
      <c r="J18" s="23"/>
    </row>
    <row r="19" spans="1:10">
      <c r="A19" s="13"/>
      <c r="B19" s="32"/>
      <c r="C19" s="32"/>
      <c r="D19" s="23"/>
      <c r="E19" s="23"/>
      <c r="F19" s="23"/>
      <c r="G19" s="23"/>
      <c r="H19" s="23"/>
      <c r="I19" s="23"/>
      <c r="J19" s="23"/>
    </row>
    <row r="20" spans="1:10">
      <c r="A20" s="13"/>
      <c r="B20" s="32"/>
      <c r="C20" s="32"/>
      <c r="D20" s="23"/>
      <c r="E20" s="23"/>
      <c r="F20" s="23"/>
      <c r="G20" s="23"/>
      <c r="H20" s="23"/>
      <c r="I20" s="23"/>
      <c r="J20" s="23"/>
    </row>
    <row r="21" spans="1:10" ht="15.75" customHeight="1">
      <c r="A21" s="16" t="s">
        <v>12</v>
      </c>
      <c r="B21" s="16"/>
      <c r="C21" s="16"/>
      <c r="D21" s="16"/>
      <c r="E21" s="16"/>
      <c r="F21" s="16"/>
      <c r="G21" s="16"/>
      <c r="I21" s="766" t="s">
        <v>13</v>
      </c>
      <c r="J21" s="766"/>
    </row>
    <row r="22" spans="1:10" ht="12.75" customHeight="1">
      <c r="A22" s="853" t="s">
        <v>14</v>
      </c>
      <c r="B22" s="853"/>
      <c r="C22" s="853"/>
      <c r="D22" s="853"/>
      <c r="E22" s="853"/>
      <c r="F22" s="853"/>
      <c r="G22" s="853"/>
      <c r="H22" s="853"/>
      <c r="I22" s="853"/>
      <c r="J22" s="853"/>
    </row>
    <row r="23" spans="1:10" ht="12.75" customHeight="1">
      <c r="A23" s="853" t="s">
        <v>979</v>
      </c>
      <c r="B23" s="853"/>
      <c r="C23" s="853"/>
      <c r="D23" s="853"/>
      <c r="E23" s="853"/>
      <c r="F23" s="853"/>
      <c r="G23" s="853"/>
      <c r="H23" s="853"/>
      <c r="I23" s="853"/>
      <c r="J23" s="853"/>
    </row>
    <row r="24" spans="1:10">
      <c r="A24" s="32"/>
      <c r="B24" s="32"/>
      <c r="C24" s="32"/>
      <c r="D24" s="23"/>
      <c r="E24" s="32"/>
      <c r="F24" s="23"/>
      <c r="G24" s="23"/>
      <c r="H24" s="732" t="s">
        <v>85</v>
      </c>
      <c r="I24" s="732"/>
      <c r="J24" s="732"/>
    </row>
    <row r="25" spans="1:10" s="576" customFormat="1">
      <c r="A25" s="16"/>
      <c r="B25" s="16"/>
      <c r="C25" s="16"/>
      <c r="D25" s="23"/>
      <c r="E25" s="32"/>
      <c r="F25" s="23"/>
      <c r="G25" s="23"/>
      <c r="H25" s="561"/>
      <c r="I25" s="561"/>
      <c r="J25" s="561"/>
    </row>
    <row r="26" spans="1:10" s="576" customFormat="1">
      <c r="A26" s="16"/>
      <c r="B26" s="16"/>
      <c r="C26" s="16"/>
      <c r="D26" s="23"/>
      <c r="E26" s="32"/>
      <c r="F26" s="23"/>
      <c r="G26" s="23"/>
      <c r="H26" s="561"/>
      <c r="I26" s="561"/>
      <c r="J26" s="561"/>
    </row>
    <row r="27" spans="1:10" s="576" customFormat="1">
      <c r="A27" s="16"/>
      <c r="B27" s="16"/>
      <c r="C27" s="16"/>
      <c r="D27" s="23"/>
      <c r="E27" s="32"/>
      <c r="F27" s="23"/>
      <c r="G27" s="23"/>
      <c r="H27" s="561"/>
      <c r="I27" s="561"/>
      <c r="J27" s="561"/>
    </row>
    <row r="31" spans="1:10">
      <c r="A31" s="857"/>
      <c r="B31" s="857"/>
      <c r="C31" s="857"/>
      <c r="D31" s="857"/>
      <c r="E31" s="857"/>
      <c r="F31" s="857"/>
      <c r="G31" s="857"/>
      <c r="H31" s="857"/>
      <c r="I31" s="857"/>
      <c r="J31" s="857"/>
    </row>
    <row r="33" spans="1:10">
      <c r="A33" s="857"/>
      <c r="B33" s="857"/>
      <c r="C33" s="857"/>
      <c r="D33" s="857"/>
      <c r="E33" s="857"/>
      <c r="F33" s="857"/>
      <c r="G33" s="857"/>
      <c r="H33" s="857"/>
      <c r="I33" s="857"/>
      <c r="J33" s="857"/>
    </row>
  </sheetData>
  <mergeCells count="16">
    <mergeCell ref="A23:J23"/>
    <mergeCell ref="H24:J24"/>
    <mergeCell ref="A31:J31"/>
    <mergeCell ref="A33:J33"/>
    <mergeCell ref="A9:A10"/>
    <mergeCell ref="B9:B10"/>
    <mergeCell ref="C9:F9"/>
    <mergeCell ref="G9:J9"/>
    <mergeCell ref="I21:J21"/>
    <mergeCell ref="A22:J22"/>
    <mergeCell ref="E1:I1"/>
    <mergeCell ref="A2:J2"/>
    <mergeCell ref="A3:J3"/>
    <mergeCell ref="A5:J5"/>
    <mergeCell ref="H8:J8"/>
    <mergeCell ref="A8:E8"/>
  </mergeCells>
  <printOptions horizontalCentered="1" verticalCentered="1"/>
  <pageMargins left="0.70866141732283505" right="0.70866141732283505" top="0.23622047244094499" bottom="0" header="0.31496062992126" footer="0.31496062992126"/>
  <pageSetup paperSize="9" scale="9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SheetLayoutView="90" workbookViewId="0">
      <selection activeCell="F27" sqref="F27"/>
    </sheetView>
  </sheetViews>
  <sheetFormatPr defaultColWidth="9.140625" defaultRowHeight="12.75"/>
  <cols>
    <col min="1" max="1" width="7.42578125" style="17" customWidth="1"/>
    <col min="2" max="2" width="17.140625" style="17" customWidth="1"/>
    <col min="3" max="3" width="11" style="17" customWidth="1"/>
    <col min="4" max="4" width="10" style="17" customWidth="1"/>
    <col min="5" max="5" width="13.140625" style="17" customWidth="1"/>
    <col min="6" max="6" width="14.28515625" style="17" customWidth="1"/>
    <col min="7" max="7" width="13.28515625" style="17" customWidth="1"/>
    <col min="8" max="8" width="14.7109375" style="17" customWidth="1"/>
    <col min="9" max="9" width="16.7109375" style="17" customWidth="1"/>
    <col min="10" max="10" width="19.28515625" style="17" customWidth="1"/>
    <col min="11" max="16384" width="9.140625" style="17"/>
  </cols>
  <sheetData>
    <row r="1" spans="1:16" customFormat="1">
      <c r="E1" s="747"/>
      <c r="F1" s="747"/>
      <c r="G1" s="747"/>
      <c r="H1" s="747"/>
      <c r="I1" s="747"/>
      <c r="J1" s="141" t="s">
        <v>378</v>
      </c>
    </row>
    <row r="2" spans="1:16" customFormat="1" ht="15">
      <c r="A2" s="846" t="s">
        <v>0</v>
      </c>
      <c r="B2" s="846"/>
      <c r="C2" s="846"/>
      <c r="D2" s="846"/>
      <c r="E2" s="846"/>
      <c r="F2" s="846"/>
      <c r="G2" s="846"/>
      <c r="H2" s="846"/>
      <c r="I2" s="846"/>
      <c r="J2" s="846"/>
    </row>
    <row r="3" spans="1:16" customFormat="1" ht="20.25">
      <c r="A3" s="744" t="s">
        <v>656</v>
      </c>
      <c r="B3" s="744"/>
      <c r="C3" s="744"/>
      <c r="D3" s="744"/>
      <c r="E3" s="744"/>
      <c r="F3" s="744"/>
      <c r="G3" s="744"/>
      <c r="H3" s="744"/>
      <c r="I3" s="744"/>
      <c r="J3" s="744"/>
    </row>
    <row r="4" spans="1:16" customFormat="1" ht="14.25" customHeight="1"/>
    <row r="5" spans="1:16" ht="19.5" customHeight="1">
      <c r="A5" s="847" t="s">
        <v>708</v>
      </c>
      <c r="B5" s="847"/>
      <c r="C5" s="847"/>
      <c r="D5" s="847"/>
      <c r="E5" s="847"/>
      <c r="F5" s="847"/>
      <c r="G5" s="847"/>
      <c r="H5" s="847"/>
      <c r="I5" s="847"/>
      <c r="J5" s="847"/>
    </row>
    <row r="6" spans="1:16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0.75" customHeight="1"/>
    <row r="8" spans="1:16">
      <c r="A8" s="746" t="s">
        <v>839</v>
      </c>
      <c r="B8" s="746"/>
      <c r="C8" s="746"/>
      <c r="D8" s="746"/>
      <c r="E8" s="746"/>
      <c r="H8" s="834" t="s">
        <v>970</v>
      </c>
      <c r="I8" s="834"/>
      <c r="J8" s="834"/>
    </row>
    <row r="9" spans="1:16">
      <c r="A9" s="721" t="s">
        <v>2</v>
      </c>
      <c r="B9" s="721" t="s">
        <v>3</v>
      </c>
      <c r="C9" s="708" t="s">
        <v>675</v>
      </c>
      <c r="D9" s="717"/>
      <c r="E9" s="717"/>
      <c r="F9" s="709"/>
      <c r="G9" s="708" t="s">
        <v>104</v>
      </c>
      <c r="H9" s="717"/>
      <c r="I9" s="717"/>
      <c r="J9" s="709"/>
      <c r="O9" s="20"/>
      <c r="P9" s="23"/>
    </row>
    <row r="10" spans="1:16" ht="77.45" customHeight="1">
      <c r="A10" s="721"/>
      <c r="B10" s="721"/>
      <c r="C10" s="5" t="s">
        <v>188</v>
      </c>
      <c r="D10" s="5" t="s">
        <v>16</v>
      </c>
      <c r="E10" s="237" t="s">
        <v>674</v>
      </c>
      <c r="F10" s="7" t="s">
        <v>206</v>
      </c>
      <c r="G10" s="5" t="s">
        <v>188</v>
      </c>
      <c r="H10" s="27" t="s">
        <v>17</v>
      </c>
      <c r="I10" s="109" t="s">
        <v>114</v>
      </c>
      <c r="J10" s="5" t="s">
        <v>207</v>
      </c>
    </row>
    <row r="11" spans="1:16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6">
        <v>8</v>
      </c>
      <c r="I11" s="5">
        <v>9</v>
      </c>
      <c r="J11" s="5">
        <v>10</v>
      </c>
    </row>
    <row r="12" spans="1:16">
      <c r="A12" s="19">
        <v>1</v>
      </c>
      <c r="B12" s="20"/>
      <c r="C12" s="20"/>
      <c r="D12" s="20"/>
      <c r="E12" s="20"/>
      <c r="F12" s="108"/>
      <c r="G12" s="20"/>
      <c r="H12" s="30"/>
      <c r="I12" s="30"/>
      <c r="J12" s="30"/>
    </row>
    <row r="13" spans="1:16">
      <c r="A13" s="19">
        <v>2</v>
      </c>
      <c r="B13" s="20"/>
      <c r="C13" s="20"/>
      <c r="D13" s="20"/>
      <c r="E13" s="20"/>
      <c r="F13" s="29"/>
      <c r="G13" s="20"/>
      <c r="H13" s="30"/>
      <c r="I13" s="30"/>
      <c r="J13" s="30"/>
    </row>
    <row r="14" spans="1:16">
      <c r="A14" s="19">
        <v>3</v>
      </c>
      <c r="B14" s="20"/>
      <c r="C14" s="20"/>
      <c r="D14" s="20"/>
      <c r="E14" s="20" t="s">
        <v>11</v>
      </c>
      <c r="F14" s="304" t="s">
        <v>847</v>
      </c>
      <c r="G14" s="20"/>
      <c r="H14" s="30"/>
      <c r="I14" s="30"/>
      <c r="J14" s="30"/>
    </row>
    <row r="15" spans="1:16">
      <c r="A15" s="19">
        <v>4</v>
      </c>
      <c r="B15" s="20"/>
      <c r="C15" s="20"/>
      <c r="D15" s="20"/>
      <c r="E15" s="20"/>
      <c r="F15" s="29"/>
      <c r="G15" s="20"/>
      <c r="H15" s="30"/>
      <c r="I15" s="30"/>
      <c r="J15" s="30"/>
    </row>
    <row r="16" spans="1:16">
      <c r="A16" s="21" t="s">
        <v>7</v>
      </c>
      <c r="B16" s="20"/>
      <c r="C16" s="20"/>
      <c r="D16" s="20"/>
      <c r="E16" s="20"/>
      <c r="F16" s="29"/>
      <c r="G16" s="20"/>
      <c r="H16" s="30"/>
      <c r="I16" s="30"/>
      <c r="J16" s="30"/>
    </row>
    <row r="17" spans="1:10">
      <c r="A17" s="21" t="s">
        <v>7</v>
      </c>
      <c r="B17" s="20"/>
      <c r="C17" s="20"/>
      <c r="D17" s="20"/>
      <c r="E17" s="20"/>
      <c r="F17" s="29"/>
      <c r="G17" s="20"/>
      <c r="H17" s="30"/>
      <c r="I17" s="30"/>
      <c r="J17" s="30"/>
    </row>
    <row r="18" spans="1:10">
      <c r="A18" s="3" t="s">
        <v>18</v>
      </c>
      <c r="B18" s="31"/>
      <c r="C18" s="31"/>
      <c r="D18" s="20"/>
      <c r="E18" s="20"/>
      <c r="F18" s="29"/>
      <c r="G18" s="20"/>
      <c r="H18" s="30"/>
      <c r="I18" s="30"/>
      <c r="J18" s="30"/>
    </row>
    <row r="19" spans="1:10">
      <c r="A19" s="13"/>
      <c r="B19" s="32"/>
      <c r="C19" s="32"/>
      <c r="D19" s="23"/>
      <c r="E19" s="23"/>
      <c r="F19" s="23"/>
      <c r="G19" s="23"/>
      <c r="H19" s="23"/>
      <c r="I19" s="23"/>
      <c r="J19" s="23"/>
    </row>
    <row r="20" spans="1:10">
      <c r="A20" s="13"/>
      <c r="B20" s="32"/>
      <c r="C20" s="32"/>
      <c r="D20" s="23"/>
      <c r="E20" s="23"/>
      <c r="F20" s="23"/>
      <c r="G20" s="23"/>
      <c r="H20" s="23"/>
      <c r="I20" s="23"/>
      <c r="J20" s="23"/>
    </row>
    <row r="21" spans="1:10">
      <c r="A21" s="13"/>
      <c r="B21" s="32"/>
      <c r="C21" s="32"/>
      <c r="D21" s="23"/>
      <c r="E21" s="23"/>
      <c r="F21" s="23"/>
      <c r="G21" s="23"/>
      <c r="H21" s="23"/>
      <c r="I21" s="23"/>
      <c r="J21" s="23"/>
    </row>
    <row r="22" spans="1:10" ht="15.75" customHeight="1">
      <c r="A22" s="16" t="s">
        <v>12</v>
      </c>
      <c r="B22" s="16"/>
      <c r="C22" s="16"/>
      <c r="D22" s="16"/>
      <c r="E22" s="16"/>
      <c r="F22" s="16"/>
      <c r="G22" s="16"/>
      <c r="I22" s="766" t="s">
        <v>13</v>
      </c>
      <c r="J22" s="766"/>
    </row>
    <row r="23" spans="1:10" ht="12.75" customHeight="1">
      <c r="A23" s="853" t="s">
        <v>14</v>
      </c>
      <c r="B23" s="853"/>
      <c r="C23" s="853"/>
      <c r="D23" s="853"/>
      <c r="E23" s="853"/>
      <c r="F23" s="853"/>
      <c r="G23" s="853"/>
      <c r="H23" s="853"/>
      <c r="I23" s="853"/>
      <c r="J23" s="853"/>
    </row>
    <row r="24" spans="1:10" ht="12.75" customHeight="1">
      <c r="A24" s="853" t="s">
        <v>982</v>
      </c>
      <c r="B24" s="853"/>
      <c r="C24" s="853"/>
      <c r="D24" s="853"/>
      <c r="E24" s="853"/>
      <c r="F24" s="853"/>
      <c r="G24" s="853"/>
      <c r="H24" s="853"/>
      <c r="I24" s="853"/>
      <c r="J24" s="853"/>
    </row>
    <row r="25" spans="1:10" s="576" customFormat="1" ht="12.75" customHeight="1">
      <c r="A25" s="567"/>
      <c r="B25" s="567"/>
      <c r="C25" s="567"/>
      <c r="D25" s="607"/>
      <c r="E25" s="607"/>
      <c r="F25" s="607"/>
      <c r="G25" s="607"/>
      <c r="H25" s="746" t="s">
        <v>85</v>
      </c>
      <c r="I25" s="746"/>
      <c r="J25" s="746"/>
    </row>
    <row r="26" spans="1:10" s="576" customFormat="1" ht="12.75" customHeight="1">
      <c r="A26" s="567"/>
      <c r="B26" s="567"/>
      <c r="C26" s="567"/>
      <c r="D26" s="607"/>
      <c r="E26" s="607"/>
      <c r="F26" s="607"/>
      <c r="G26" s="607"/>
      <c r="H26" s="567"/>
      <c r="I26" s="567"/>
      <c r="J26" s="567"/>
    </row>
    <row r="27" spans="1:10" s="576" customFormat="1" ht="12.75" customHeight="1">
      <c r="A27" s="567"/>
      <c r="B27" s="567"/>
      <c r="C27" s="567"/>
      <c r="D27" s="607"/>
      <c r="E27" s="607"/>
      <c r="F27" s="607"/>
      <c r="G27" s="607"/>
      <c r="H27" s="567"/>
      <c r="I27" s="567"/>
      <c r="J27" s="567"/>
    </row>
    <row r="28" spans="1:10">
      <c r="A28" s="16"/>
      <c r="B28" s="16"/>
      <c r="C28" s="16"/>
      <c r="E28" s="16"/>
      <c r="H28" s="746"/>
      <c r="I28" s="746"/>
      <c r="J28" s="746"/>
    </row>
    <row r="32" spans="1:10">
      <c r="A32" s="857"/>
      <c r="B32" s="857"/>
      <c r="C32" s="857"/>
      <c r="D32" s="857"/>
      <c r="E32" s="857"/>
      <c r="F32" s="857"/>
      <c r="G32" s="857"/>
      <c r="H32" s="857"/>
      <c r="I32" s="857"/>
      <c r="J32" s="857"/>
    </row>
    <row r="34" spans="1:10">
      <c r="A34" s="857"/>
      <c r="B34" s="857"/>
      <c r="C34" s="857"/>
      <c r="D34" s="857"/>
      <c r="E34" s="857"/>
      <c r="F34" s="857"/>
      <c r="G34" s="857"/>
      <c r="H34" s="857"/>
      <c r="I34" s="857"/>
      <c r="J34" s="857"/>
    </row>
  </sheetData>
  <mergeCells count="17">
    <mergeCell ref="E1:I1"/>
    <mergeCell ref="A2:J2"/>
    <mergeCell ref="A3:J3"/>
    <mergeCell ref="A5:J5"/>
    <mergeCell ref="H8:J8"/>
    <mergeCell ref="A8:E8"/>
    <mergeCell ref="A24:J24"/>
    <mergeCell ref="H28:J28"/>
    <mergeCell ref="A32:J32"/>
    <mergeCell ref="A34:J34"/>
    <mergeCell ref="A9:A10"/>
    <mergeCell ref="B9:B10"/>
    <mergeCell ref="C9:F9"/>
    <mergeCell ref="G9:J9"/>
    <mergeCell ref="I22:J22"/>
    <mergeCell ref="A23:J23"/>
    <mergeCell ref="H25:J25"/>
  </mergeCells>
  <printOptions horizontalCentered="1" verticalCentered="1"/>
  <pageMargins left="0.70866141732283505" right="0.70866141732283505" top="0.23622047244094499" bottom="0" header="0.31496062992126" footer="0.31496062992126"/>
  <pageSetup paperSize="9" scale="97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SheetLayoutView="90" workbookViewId="0">
      <selection activeCell="P13" sqref="P13"/>
    </sheetView>
  </sheetViews>
  <sheetFormatPr defaultColWidth="9.140625" defaultRowHeight="12.75"/>
  <cols>
    <col min="1" max="1" width="7.42578125" style="17" customWidth="1"/>
    <col min="2" max="2" width="17.140625" style="17" customWidth="1"/>
    <col min="3" max="3" width="11" style="17" customWidth="1"/>
    <col min="4" max="4" width="10" style="17" customWidth="1"/>
    <col min="5" max="5" width="13.140625" style="17" customWidth="1"/>
    <col min="6" max="6" width="14.28515625" style="17" customWidth="1"/>
    <col min="7" max="7" width="13.28515625" style="17" customWidth="1"/>
    <col min="8" max="8" width="14.7109375" style="17" customWidth="1"/>
    <col min="9" max="9" width="16.7109375" style="17" customWidth="1"/>
    <col min="10" max="10" width="19.28515625" style="17" customWidth="1"/>
    <col min="11" max="16384" width="9.140625" style="17"/>
  </cols>
  <sheetData>
    <row r="1" spans="1:16" customFormat="1">
      <c r="E1" s="747"/>
      <c r="F1" s="747"/>
      <c r="G1" s="747"/>
      <c r="H1" s="747"/>
      <c r="I1" s="747"/>
      <c r="J1" s="141" t="s">
        <v>377</v>
      </c>
    </row>
    <row r="2" spans="1:16" customFormat="1" ht="15">
      <c r="A2" s="846" t="s">
        <v>0</v>
      </c>
      <c r="B2" s="846"/>
      <c r="C2" s="846"/>
      <c r="D2" s="846"/>
      <c r="E2" s="846"/>
      <c r="F2" s="846"/>
      <c r="G2" s="846"/>
      <c r="H2" s="846"/>
      <c r="I2" s="846"/>
      <c r="J2" s="846"/>
    </row>
    <row r="3" spans="1:16" customFormat="1" ht="20.25">
      <c r="A3" s="744" t="s">
        <v>656</v>
      </c>
      <c r="B3" s="744"/>
      <c r="C3" s="744"/>
      <c r="D3" s="744"/>
      <c r="E3" s="744"/>
      <c r="F3" s="744"/>
      <c r="G3" s="744"/>
      <c r="H3" s="744"/>
      <c r="I3" s="744"/>
      <c r="J3" s="744"/>
    </row>
    <row r="4" spans="1:16" customFormat="1" ht="14.25" customHeight="1"/>
    <row r="5" spans="1:16" ht="31.5" customHeight="1">
      <c r="A5" s="847" t="s">
        <v>676</v>
      </c>
      <c r="B5" s="847"/>
      <c r="C5" s="847"/>
      <c r="D5" s="847"/>
      <c r="E5" s="847"/>
      <c r="F5" s="847"/>
      <c r="G5" s="847"/>
      <c r="H5" s="847"/>
      <c r="I5" s="847"/>
      <c r="J5" s="847"/>
    </row>
    <row r="6" spans="1:16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0.75" customHeight="1"/>
    <row r="8" spans="1:16">
      <c r="A8" s="746" t="s">
        <v>839</v>
      </c>
      <c r="B8" s="746"/>
      <c r="C8" s="746"/>
      <c r="D8" s="746"/>
      <c r="E8" s="746"/>
      <c r="H8" s="834" t="s">
        <v>970</v>
      </c>
      <c r="I8" s="834"/>
      <c r="J8" s="834"/>
    </row>
    <row r="9" spans="1:16">
      <c r="A9" s="721" t="s">
        <v>2</v>
      </c>
      <c r="B9" s="721" t="s">
        <v>3</v>
      </c>
      <c r="C9" s="708" t="s">
        <v>672</v>
      </c>
      <c r="D9" s="717"/>
      <c r="E9" s="717"/>
      <c r="F9" s="709"/>
      <c r="G9" s="708" t="s">
        <v>104</v>
      </c>
      <c r="H9" s="717"/>
      <c r="I9" s="717"/>
      <c r="J9" s="709"/>
      <c r="O9" s="20"/>
      <c r="P9" s="23"/>
    </row>
    <row r="10" spans="1:16" ht="53.25" customHeight="1">
      <c r="A10" s="721"/>
      <c r="B10" s="721"/>
      <c r="C10" s="5" t="s">
        <v>188</v>
      </c>
      <c r="D10" s="5" t="s">
        <v>16</v>
      </c>
      <c r="E10" s="237" t="s">
        <v>379</v>
      </c>
      <c r="F10" s="7" t="s">
        <v>206</v>
      </c>
      <c r="G10" s="5" t="s">
        <v>188</v>
      </c>
      <c r="H10" s="27" t="s">
        <v>17</v>
      </c>
      <c r="I10" s="109" t="s">
        <v>114</v>
      </c>
      <c r="J10" s="5" t="s">
        <v>207</v>
      </c>
    </row>
    <row r="11" spans="1:16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6">
        <v>8</v>
      </c>
      <c r="I11" s="5">
        <v>9</v>
      </c>
      <c r="J11" s="5">
        <v>10</v>
      </c>
    </row>
    <row r="12" spans="1:16">
      <c r="A12" s="19">
        <v>1</v>
      </c>
      <c r="B12" s="20"/>
      <c r="C12" s="20"/>
      <c r="D12" s="20"/>
      <c r="E12" s="20"/>
      <c r="F12" s="108"/>
      <c r="G12" s="20"/>
      <c r="H12" s="30"/>
      <c r="I12" s="30"/>
      <c r="J12" s="30"/>
    </row>
    <row r="13" spans="1:16">
      <c r="A13" s="19">
        <v>2</v>
      </c>
      <c r="B13" s="20"/>
      <c r="C13" s="20"/>
      <c r="D13" s="20"/>
      <c r="E13" s="20"/>
      <c r="F13" s="29"/>
      <c r="G13" s="20"/>
      <c r="H13" s="30"/>
      <c r="I13" s="30"/>
      <c r="J13" s="30"/>
    </row>
    <row r="14" spans="1:16">
      <c r="A14" s="19">
        <v>3</v>
      </c>
      <c r="B14" s="20"/>
      <c r="C14" s="20"/>
      <c r="D14" s="20"/>
      <c r="E14" s="20" t="s">
        <v>11</v>
      </c>
      <c r="F14" s="304" t="s">
        <v>847</v>
      </c>
      <c r="G14" s="20"/>
      <c r="H14" s="30"/>
      <c r="I14" s="30"/>
      <c r="J14" s="30"/>
    </row>
    <row r="15" spans="1:16">
      <c r="A15" s="19">
        <v>4</v>
      </c>
      <c r="B15" s="20"/>
      <c r="C15" s="20"/>
      <c r="D15" s="20"/>
      <c r="E15" s="20"/>
      <c r="F15" s="29"/>
      <c r="G15" s="20"/>
      <c r="H15" s="30"/>
      <c r="I15" s="30"/>
      <c r="J15" s="30"/>
    </row>
    <row r="16" spans="1:16">
      <c r="A16" s="21" t="s">
        <v>7</v>
      </c>
      <c r="B16" s="20"/>
      <c r="C16" s="20"/>
      <c r="D16" s="20"/>
      <c r="E16" s="20"/>
      <c r="F16" s="29"/>
      <c r="G16" s="20"/>
      <c r="H16" s="30"/>
      <c r="I16" s="30"/>
      <c r="J16" s="30"/>
    </row>
    <row r="17" spans="1:10">
      <c r="A17" s="3" t="s">
        <v>18</v>
      </c>
      <c r="B17" s="31"/>
      <c r="C17" s="31"/>
      <c r="D17" s="20"/>
      <c r="E17" s="20"/>
      <c r="F17" s="29"/>
      <c r="G17" s="20"/>
      <c r="H17" s="30"/>
      <c r="I17" s="30"/>
      <c r="J17" s="30"/>
    </row>
    <row r="18" spans="1:10">
      <c r="A18" s="13"/>
      <c r="B18" s="32"/>
      <c r="C18" s="32"/>
      <c r="D18" s="23"/>
      <c r="E18" s="23"/>
      <c r="F18" s="23"/>
      <c r="G18" s="23"/>
      <c r="H18" s="23"/>
      <c r="I18" s="23"/>
      <c r="J18" s="23"/>
    </row>
    <row r="19" spans="1:10">
      <c r="A19" s="13"/>
      <c r="B19" s="32"/>
      <c r="C19" s="32"/>
      <c r="D19" s="23"/>
      <c r="E19" s="23"/>
      <c r="F19" s="23"/>
      <c r="G19" s="23"/>
      <c r="H19" s="23"/>
      <c r="I19" s="23"/>
      <c r="J19" s="23"/>
    </row>
    <row r="20" spans="1:10">
      <c r="A20" s="13"/>
      <c r="B20" s="32"/>
      <c r="C20" s="32"/>
      <c r="D20" s="23"/>
      <c r="E20" s="23"/>
      <c r="F20" s="23"/>
      <c r="G20" s="23"/>
      <c r="H20" s="23"/>
      <c r="I20" s="23"/>
      <c r="J20" s="23"/>
    </row>
    <row r="21" spans="1:10" ht="15.75" customHeight="1">
      <c r="A21" s="16" t="s">
        <v>12</v>
      </c>
      <c r="B21" s="16"/>
      <c r="C21" s="16"/>
      <c r="D21" s="16"/>
      <c r="E21" s="16"/>
      <c r="F21" s="16"/>
      <c r="G21" s="16"/>
      <c r="I21" s="766" t="s">
        <v>13</v>
      </c>
      <c r="J21" s="766"/>
    </row>
    <row r="22" spans="1:10" ht="12.75" customHeight="1">
      <c r="A22" s="768" t="s">
        <v>14</v>
      </c>
      <c r="B22" s="768"/>
      <c r="C22" s="768"/>
      <c r="D22" s="768"/>
      <c r="E22" s="768"/>
      <c r="F22" s="768"/>
      <c r="G22" s="768"/>
      <c r="H22" s="768"/>
      <c r="I22" s="768"/>
      <c r="J22" s="768"/>
    </row>
    <row r="23" spans="1:10" ht="12.75" customHeight="1">
      <c r="A23" s="853" t="s">
        <v>982</v>
      </c>
      <c r="B23" s="853"/>
      <c r="C23" s="853"/>
      <c r="D23" s="853"/>
      <c r="E23" s="853"/>
      <c r="F23" s="853"/>
      <c r="G23" s="853"/>
      <c r="H23" s="853"/>
      <c r="I23" s="853"/>
      <c r="J23" s="853"/>
    </row>
    <row r="24" spans="1:10">
      <c r="A24" s="32"/>
      <c r="B24" s="32"/>
      <c r="C24" s="32"/>
      <c r="D24" s="23"/>
      <c r="E24" s="32"/>
      <c r="F24" s="23"/>
      <c r="G24" s="23"/>
      <c r="H24" s="732" t="s">
        <v>85</v>
      </c>
      <c r="I24" s="732"/>
      <c r="J24" s="732"/>
    </row>
    <row r="25" spans="1:10" s="576" customFormat="1">
      <c r="A25" s="16"/>
      <c r="B25" s="16"/>
      <c r="C25" s="16"/>
      <c r="D25" s="23"/>
      <c r="E25" s="32"/>
      <c r="F25" s="23"/>
      <c r="G25" s="23"/>
      <c r="H25" s="561"/>
      <c r="I25" s="561"/>
      <c r="J25" s="561"/>
    </row>
    <row r="26" spans="1:10" s="576" customFormat="1">
      <c r="A26" s="16"/>
      <c r="B26" s="16"/>
      <c r="C26" s="16"/>
      <c r="D26" s="23"/>
      <c r="E26" s="32"/>
      <c r="F26" s="23"/>
      <c r="G26" s="23"/>
      <c r="H26" s="561"/>
      <c r="I26" s="561"/>
      <c r="J26" s="561"/>
    </row>
    <row r="27" spans="1:10" s="576" customFormat="1">
      <c r="A27" s="16"/>
      <c r="B27" s="16"/>
      <c r="C27" s="16"/>
      <c r="D27" s="23"/>
      <c r="E27" s="32"/>
      <c r="F27" s="23"/>
      <c r="G27" s="23"/>
      <c r="H27" s="561"/>
      <c r="I27" s="561"/>
      <c r="J27" s="561"/>
    </row>
    <row r="31" spans="1:10">
      <c r="A31" s="857"/>
      <c r="B31" s="857"/>
      <c r="C31" s="857"/>
      <c r="D31" s="857"/>
      <c r="E31" s="857"/>
      <c r="F31" s="857"/>
      <c r="G31" s="857"/>
      <c r="H31" s="857"/>
      <c r="I31" s="857"/>
      <c r="J31" s="857"/>
    </row>
    <row r="33" spans="1:10">
      <c r="A33" s="857"/>
      <c r="B33" s="857"/>
      <c r="C33" s="857"/>
      <c r="D33" s="857"/>
      <c r="E33" s="857"/>
      <c r="F33" s="857"/>
      <c r="G33" s="857"/>
      <c r="H33" s="857"/>
      <c r="I33" s="857"/>
      <c r="J33" s="857"/>
    </row>
  </sheetData>
  <mergeCells count="16">
    <mergeCell ref="A23:J23"/>
    <mergeCell ref="H24:J24"/>
    <mergeCell ref="A31:J31"/>
    <mergeCell ref="A33:J33"/>
    <mergeCell ref="A9:A10"/>
    <mergeCell ref="B9:B10"/>
    <mergeCell ref="C9:F9"/>
    <mergeCell ref="G9:J9"/>
    <mergeCell ref="I21:J21"/>
    <mergeCell ref="A22:J22"/>
    <mergeCell ref="E1:I1"/>
    <mergeCell ref="A2:J2"/>
    <mergeCell ref="A3:J3"/>
    <mergeCell ref="A5:J5"/>
    <mergeCell ref="H8:J8"/>
    <mergeCell ref="A8:E8"/>
  </mergeCells>
  <printOptions horizontalCentered="1" verticalCentered="1"/>
  <pageMargins left="0.70866141732283505" right="0.70866141732283505" top="0.23622047244094499" bottom="0" header="0.31496062992126" footer="0.31496062992126"/>
  <pageSetup paperSize="9" scale="97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opLeftCell="A4" zoomScaleSheetLayoutView="78" workbookViewId="0">
      <selection activeCell="N19" sqref="N19"/>
    </sheetView>
  </sheetViews>
  <sheetFormatPr defaultColWidth="9.140625" defaultRowHeight="12.75"/>
  <cols>
    <col min="1" max="1" width="7.42578125" style="17" customWidth="1"/>
    <col min="2" max="2" width="17.140625" style="17" customWidth="1"/>
    <col min="3" max="3" width="11" style="17" customWidth="1"/>
    <col min="4" max="4" width="10" style="17" customWidth="1"/>
    <col min="5" max="5" width="13.140625" style="17" customWidth="1"/>
    <col min="6" max="6" width="14.28515625" style="17" customWidth="1"/>
    <col min="7" max="7" width="13.28515625" style="17" customWidth="1"/>
    <col min="8" max="8" width="14.7109375" style="17" customWidth="1"/>
    <col min="9" max="9" width="16.7109375" style="17" customWidth="1"/>
    <col min="10" max="10" width="19.28515625" style="17" customWidth="1"/>
    <col min="11" max="16384" width="9.140625" style="17"/>
  </cols>
  <sheetData>
    <row r="1" spans="1:16" customFormat="1">
      <c r="E1" s="747"/>
      <c r="F1" s="747"/>
      <c r="G1" s="747"/>
      <c r="H1" s="747"/>
      <c r="I1" s="747"/>
      <c r="J1" s="141" t="s">
        <v>446</v>
      </c>
    </row>
    <row r="2" spans="1:16" customFormat="1" ht="15">
      <c r="A2" s="846" t="s">
        <v>0</v>
      </c>
      <c r="B2" s="846"/>
      <c r="C2" s="846"/>
      <c r="D2" s="846"/>
      <c r="E2" s="846"/>
      <c r="F2" s="846"/>
      <c r="G2" s="846"/>
      <c r="H2" s="846"/>
      <c r="I2" s="846"/>
      <c r="J2" s="846"/>
    </row>
    <row r="3" spans="1:16" customFormat="1" ht="20.25">
      <c r="A3" s="744" t="s">
        <v>656</v>
      </c>
      <c r="B3" s="744"/>
      <c r="C3" s="744"/>
      <c r="D3" s="744"/>
      <c r="E3" s="744"/>
      <c r="F3" s="744"/>
      <c r="G3" s="744"/>
      <c r="H3" s="744"/>
      <c r="I3" s="744"/>
      <c r="J3" s="744"/>
    </row>
    <row r="4" spans="1:16" customFormat="1" ht="14.25" customHeight="1"/>
    <row r="5" spans="1:16" ht="31.5" customHeight="1">
      <c r="A5" s="847" t="s">
        <v>677</v>
      </c>
      <c r="B5" s="847"/>
      <c r="C5" s="847"/>
      <c r="D5" s="847"/>
      <c r="E5" s="847"/>
      <c r="F5" s="847"/>
      <c r="G5" s="847"/>
      <c r="H5" s="847"/>
      <c r="I5" s="847"/>
      <c r="J5" s="847"/>
    </row>
    <row r="6" spans="1:16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0.75" customHeight="1"/>
    <row r="8" spans="1:16">
      <c r="A8" s="746" t="s">
        <v>839</v>
      </c>
      <c r="B8" s="746"/>
      <c r="C8" s="746"/>
      <c r="D8" s="746"/>
      <c r="E8" s="746"/>
      <c r="H8" s="834" t="s">
        <v>970</v>
      </c>
      <c r="I8" s="834"/>
      <c r="J8" s="834"/>
    </row>
    <row r="9" spans="1:16">
      <c r="A9" s="721" t="s">
        <v>2</v>
      </c>
      <c r="B9" s="721" t="s">
        <v>3</v>
      </c>
      <c r="C9" s="708" t="s">
        <v>672</v>
      </c>
      <c r="D9" s="717"/>
      <c r="E9" s="717"/>
      <c r="F9" s="709"/>
      <c r="G9" s="708" t="s">
        <v>104</v>
      </c>
      <c r="H9" s="717"/>
      <c r="I9" s="717"/>
      <c r="J9" s="709"/>
      <c r="O9" s="20"/>
      <c r="P9" s="23"/>
    </row>
    <row r="10" spans="1:16" ht="53.25" customHeight="1">
      <c r="A10" s="721"/>
      <c r="B10" s="721"/>
      <c r="C10" s="5" t="s">
        <v>188</v>
      </c>
      <c r="D10" s="5" t="s">
        <v>16</v>
      </c>
      <c r="E10" s="237" t="s">
        <v>380</v>
      </c>
      <c r="F10" s="7" t="s">
        <v>206</v>
      </c>
      <c r="G10" s="5" t="s">
        <v>188</v>
      </c>
      <c r="H10" s="27" t="s">
        <v>17</v>
      </c>
      <c r="I10" s="109" t="s">
        <v>114</v>
      </c>
      <c r="J10" s="5" t="s">
        <v>207</v>
      </c>
    </row>
    <row r="11" spans="1:16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6">
        <v>8</v>
      </c>
      <c r="I11" s="5">
        <v>9</v>
      </c>
      <c r="J11" s="5">
        <v>10</v>
      </c>
    </row>
    <row r="12" spans="1:16">
      <c r="A12" s="19">
        <v>1</v>
      </c>
      <c r="B12" s="20"/>
      <c r="C12" s="20"/>
      <c r="D12" s="20"/>
      <c r="E12" s="20"/>
      <c r="F12" s="108"/>
      <c r="G12" s="20"/>
      <c r="H12" s="30"/>
      <c r="I12" s="30"/>
      <c r="J12" s="30"/>
    </row>
    <row r="13" spans="1:16">
      <c r="A13" s="19">
        <v>2</v>
      </c>
      <c r="B13" s="20"/>
      <c r="C13" s="20"/>
      <c r="D13" s="20"/>
      <c r="E13" s="20"/>
      <c r="F13" s="29"/>
      <c r="G13" s="20"/>
      <c r="H13" s="30"/>
      <c r="I13" s="30"/>
      <c r="J13" s="30"/>
    </row>
    <row r="14" spans="1:16">
      <c r="A14" s="19">
        <v>3</v>
      </c>
      <c r="B14" s="20"/>
      <c r="C14" s="20"/>
      <c r="D14" s="20"/>
      <c r="E14" s="20" t="s">
        <v>11</v>
      </c>
      <c r="F14" s="304" t="s">
        <v>847</v>
      </c>
      <c r="G14" s="20"/>
      <c r="H14" s="30"/>
      <c r="I14" s="30"/>
      <c r="J14" s="30"/>
    </row>
    <row r="15" spans="1:16">
      <c r="A15" s="19">
        <v>4</v>
      </c>
      <c r="B15" s="20"/>
      <c r="C15" s="20"/>
      <c r="D15" s="20"/>
      <c r="E15" s="20"/>
      <c r="F15" s="29"/>
      <c r="G15" s="20"/>
      <c r="H15" s="30"/>
      <c r="I15" s="30"/>
      <c r="J15" s="30"/>
    </row>
    <row r="16" spans="1:16">
      <c r="A16" s="21" t="s">
        <v>7</v>
      </c>
      <c r="B16" s="20"/>
      <c r="C16" s="20"/>
      <c r="D16" s="20"/>
      <c r="E16" s="20"/>
      <c r="F16" s="29"/>
      <c r="G16" s="20"/>
      <c r="H16" s="30"/>
      <c r="I16" s="30"/>
      <c r="J16" s="30"/>
    </row>
    <row r="17" spans="1:10">
      <c r="A17" s="3" t="s">
        <v>18</v>
      </c>
      <c r="B17" s="31"/>
      <c r="C17" s="31"/>
      <c r="D17" s="20"/>
      <c r="E17" s="20"/>
      <c r="F17" s="29"/>
      <c r="G17" s="20"/>
      <c r="H17" s="30"/>
      <c r="I17" s="30"/>
      <c r="J17" s="30"/>
    </row>
    <row r="18" spans="1:10">
      <c r="A18" s="13"/>
      <c r="B18" s="32"/>
      <c r="C18" s="32"/>
      <c r="D18" s="23"/>
      <c r="E18" s="23"/>
      <c r="F18" s="23"/>
      <c r="G18" s="23"/>
      <c r="H18" s="23"/>
      <c r="I18" s="23"/>
      <c r="J18" s="23"/>
    </row>
    <row r="19" spans="1:10">
      <c r="A19" s="13"/>
      <c r="B19" s="32"/>
      <c r="C19" s="32"/>
      <c r="D19" s="23"/>
      <c r="E19" s="23"/>
      <c r="F19" s="23"/>
      <c r="G19" s="23"/>
      <c r="H19" s="23"/>
      <c r="I19" s="23"/>
      <c r="J19" s="23"/>
    </row>
    <row r="20" spans="1:10">
      <c r="A20" s="13"/>
      <c r="B20" s="32"/>
      <c r="C20" s="32"/>
      <c r="D20" s="23"/>
      <c r="E20" s="23"/>
      <c r="F20" s="23"/>
      <c r="G20" s="23"/>
      <c r="H20" s="23"/>
      <c r="I20" s="23"/>
      <c r="J20" s="23"/>
    </row>
    <row r="21" spans="1:10" ht="15.75" customHeight="1">
      <c r="A21" s="16" t="s">
        <v>12</v>
      </c>
      <c r="B21" s="16"/>
      <c r="C21" s="16"/>
      <c r="D21" s="16"/>
      <c r="E21" s="16"/>
      <c r="F21" s="16"/>
      <c r="G21" s="16"/>
      <c r="I21" s="766" t="s">
        <v>13</v>
      </c>
      <c r="J21" s="766"/>
    </row>
    <row r="22" spans="1:10" ht="12.75" customHeight="1">
      <c r="A22" s="768" t="s">
        <v>14</v>
      </c>
      <c r="B22" s="768"/>
      <c r="C22" s="768"/>
      <c r="D22" s="768"/>
      <c r="E22" s="768"/>
      <c r="F22" s="768"/>
      <c r="G22" s="768"/>
      <c r="H22" s="768"/>
      <c r="I22" s="768"/>
      <c r="J22" s="768"/>
    </row>
    <row r="23" spans="1:10" ht="12.75" customHeight="1">
      <c r="A23" s="853" t="s">
        <v>982</v>
      </c>
      <c r="B23" s="853"/>
      <c r="C23" s="853"/>
      <c r="D23" s="853"/>
      <c r="E23" s="853"/>
      <c r="F23" s="853"/>
      <c r="G23" s="853"/>
      <c r="H23" s="853"/>
      <c r="I23" s="853"/>
      <c r="J23" s="853"/>
    </row>
    <row r="24" spans="1:10">
      <c r="A24" s="32"/>
      <c r="B24" s="32"/>
      <c r="C24" s="32"/>
      <c r="D24" s="23"/>
      <c r="E24" s="32"/>
      <c r="F24" s="23"/>
      <c r="G24" s="23"/>
      <c r="H24" s="732" t="s">
        <v>85</v>
      </c>
      <c r="I24" s="732"/>
      <c r="J24" s="732"/>
    </row>
    <row r="25" spans="1:10" s="576" customFormat="1">
      <c r="A25" s="16"/>
      <c r="B25" s="16"/>
      <c r="C25" s="16"/>
      <c r="D25" s="23"/>
      <c r="E25" s="32"/>
      <c r="F25" s="23"/>
      <c r="G25" s="23"/>
      <c r="H25" s="561"/>
      <c r="I25" s="561"/>
      <c r="J25" s="561"/>
    </row>
    <row r="26" spans="1:10" s="576" customFormat="1">
      <c r="A26" s="16"/>
      <c r="B26" s="16"/>
      <c r="C26" s="16"/>
      <c r="D26" s="23"/>
      <c r="E26" s="32"/>
      <c r="F26" s="23"/>
      <c r="G26" s="23"/>
      <c r="H26" s="561"/>
      <c r="I26" s="561"/>
      <c r="J26" s="561"/>
    </row>
    <row r="27" spans="1:10" s="576" customFormat="1">
      <c r="A27" s="16"/>
      <c r="B27" s="16"/>
      <c r="C27" s="16"/>
      <c r="D27" s="23"/>
      <c r="E27" s="32"/>
      <c r="F27" s="23"/>
      <c r="G27" s="23"/>
      <c r="H27" s="561"/>
      <c r="I27" s="561"/>
      <c r="J27" s="561"/>
    </row>
    <row r="31" spans="1:10">
      <c r="A31" s="857"/>
      <c r="B31" s="857"/>
      <c r="C31" s="857"/>
      <c r="D31" s="857"/>
      <c r="E31" s="857"/>
      <c r="F31" s="857"/>
      <c r="G31" s="857"/>
      <c r="H31" s="857"/>
      <c r="I31" s="857"/>
      <c r="J31" s="857"/>
    </row>
    <row r="33" spans="1:10">
      <c r="A33" s="857"/>
      <c r="B33" s="857"/>
      <c r="C33" s="857"/>
      <c r="D33" s="857"/>
      <c r="E33" s="857"/>
      <c r="F33" s="857"/>
      <c r="G33" s="857"/>
      <c r="H33" s="857"/>
      <c r="I33" s="857"/>
      <c r="J33" s="857"/>
    </row>
  </sheetData>
  <mergeCells count="16">
    <mergeCell ref="A23:J23"/>
    <mergeCell ref="H24:J24"/>
    <mergeCell ref="A31:J31"/>
    <mergeCell ref="A33:J33"/>
    <mergeCell ref="A9:A10"/>
    <mergeCell ref="B9:B10"/>
    <mergeCell ref="C9:F9"/>
    <mergeCell ref="G9:J9"/>
    <mergeCell ref="I21:J21"/>
    <mergeCell ref="A22:J22"/>
    <mergeCell ref="E1:I1"/>
    <mergeCell ref="A2:J2"/>
    <mergeCell ref="A3:J3"/>
    <mergeCell ref="A5:J5"/>
    <mergeCell ref="H8:J8"/>
    <mergeCell ref="A8:E8"/>
  </mergeCells>
  <printOptions horizontalCentered="1" verticalCentered="1"/>
  <pageMargins left="0.70866141732283505" right="0.70866141732283505" top="0.23622047244094499" bottom="0" header="0.31496062992126" footer="0.31496062992126"/>
  <pageSetup paperSize="9" scale="97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topLeftCell="C10" zoomScaleSheetLayoutView="90" workbookViewId="0">
      <selection activeCell="Q17" sqref="Q17"/>
    </sheetView>
  </sheetViews>
  <sheetFormatPr defaultColWidth="9.140625" defaultRowHeight="12.75"/>
  <cols>
    <col min="1" max="1" width="6.7109375" style="17" customWidth="1"/>
    <col min="2" max="2" width="11.5703125" style="17" customWidth="1"/>
    <col min="3" max="3" width="12" style="17" customWidth="1"/>
    <col min="4" max="4" width="10.42578125" style="17" customWidth="1"/>
    <col min="5" max="5" width="10.140625" style="17" customWidth="1"/>
    <col min="6" max="6" width="13" style="17" customWidth="1"/>
    <col min="7" max="7" width="15.140625" style="17" customWidth="1"/>
    <col min="8" max="8" width="12.42578125" style="17" customWidth="1"/>
    <col min="9" max="9" width="12.140625" style="17" customWidth="1"/>
    <col min="10" max="10" width="11.7109375" style="17" customWidth="1"/>
    <col min="11" max="11" width="12" style="17" customWidth="1"/>
    <col min="12" max="12" width="14.140625" style="17" customWidth="1"/>
    <col min="13" max="16384" width="9.140625" style="17"/>
  </cols>
  <sheetData>
    <row r="1" spans="1:18" customFormat="1" ht="15">
      <c r="D1" s="37"/>
      <c r="E1" s="37"/>
      <c r="F1" s="37"/>
      <c r="G1" s="37"/>
      <c r="H1" s="37"/>
      <c r="I1" s="37"/>
      <c r="J1" s="37"/>
      <c r="K1" s="37"/>
      <c r="L1" s="859" t="s">
        <v>64</v>
      </c>
      <c r="M1" s="859"/>
      <c r="N1" s="44"/>
      <c r="O1" s="44"/>
    </row>
    <row r="2" spans="1:18" customFormat="1" ht="15">
      <c r="A2" s="846" t="s">
        <v>0</v>
      </c>
      <c r="B2" s="846"/>
      <c r="C2" s="846"/>
      <c r="D2" s="846"/>
      <c r="E2" s="846"/>
      <c r="F2" s="846"/>
      <c r="G2" s="846"/>
      <c r="H2" s="846"/>
      <c r="I2" s="846"/>
      <c r="J2" s="846"/>
      <c r="K2" s="846"/>
      <c r="L2" s="846"/>
      <c r="M2" s="46"/>
      <c r="N2" s="46"/>
      <c r="O2" s="46"/>
    </row>
    <row r="3" spans="1:18" customFormat="1" ht="20.25">
      <c r="A3" s="744" t="s">
        <v>656</v>
      </c>
      <c r="B3" s="744"/>
      <c r="C3" s="744"/>
      <c r="D3" s="744"/>
      <c r="E3" s="744"/>
      <c r="F3" s="744"/>
      <c r="G3" s="744"/>
      <c r="H3" s="744"/>
      <c r="I3" s="744"/>
      <c r="J3" s="744"/>
      <c r="K3" s="744"/>
      <c r="L3" s="744"/>
      <c r="M3" s="45"/>
      <c r="N3" s="45"/>
      <c r="O3" s="45"/>
    </row>
    <row r="4" spans="1:18" customFormat="1" ht="10.5" customHeight="1"/>
    <row r="5" spans="1:18" ht="19.5" customHeight="1">
      <c r="A5" s="847" t="s">
        <v>759</v>
      </c>
      <c r="B5" s="847"/>
      <c r="C5" s="847"/>
      <c r="D5" s="847"/>
      <c r="E5" s="847"/>
      <c r="F5" s="847"/>
      <c r="G5" s="847"/>
      <c r="H5" s="847"/>
      <c r="I5" s="847"/>
      <c r="J5" s="847"/>
      <c r="K5" s="847"/>
      <c r="L5" s="847"/>
    </row>
    <row r="6" spans="1:18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8">
      <c r="A7" s="746" t="s">
        <v>839</v>
      </c>
      <c r="B7" s="746"/>
      <c r="C7" s="746"/>
      <c r="D7" s="746"/>
      <c r="E7" s="746"/>
      <c r="F7" s="860" t="s">
        <v>19</v>
      </c>
      <c r="G7" s="860"/>
      <c r="H7" s="860"/>
      <c r="I7" s="860"/>
      <c r="J7" s="860"/>
      <c r="K7" s="860"/>
      <c r="L7" s="860"/>
    </row>
    <row r="8" spans="1:18">
      <c r="A8" s="16"/>
      <c r="F8" s="18"/>
      <c r="G8" s="105"/>
      <c r="H8" s="105"/>
      <c r="I8" s="861" t="s">
        <v>971</v>
      </c>
      <c r="J8" s="861"/>
      <c r="K8" s="861"/>
      <c r="L8" s="861"/>
    </row>
    <row r="9" spans="1:18" s="16" customFormat="1">
      <c r="A9" s="721" t="s">
        <v>2</v>
      </c>
      <c r="B9" s="721" t="s">
        <v>3</v>
      </c>
      <c r="C9" s="718" t="s">
        <v>20</v>
      </c>
      <c r="D9" s="719"/>
      <c r="E9" s="719"/>
      <c r="F9" s="719"/>
      <c r="G9" s="719"/>
      <c r="H9" s="718" t="s">
        <v>43</v>
      </c>
      <c r="I9" s="719"/>
      <c r="J9" s="719"/>
      <c r="K9" s="719"/>
      <c r="L9" s="719"/>
      <c r="Q9" s="31"/>
      <c r="R9" s="32"/>
    </row>
    <row r="10" spans="1:18" s="16" customFormat="1" ht="77.45" customHeight="1">
      <c r="A10" s="721"/>
      <c r="B10" s="721"/>
      <c r="C10" s="5" t="s">
        <v>678</v>
      </c>
      <c r="D10" s="5" t="s">
        <v>679</v>
      </c>
      <c r="E10" s="5" t="s">
        <v>71</v>
      </c>
      <c r="F10" s="5" t="s">
        <v>72</v>
      </c>
      <c r="G10" s="292" t="s">
        <v>760</v>
      </c>
      <c r="H10" s="5" t="s">
        <v>678</v>
      </c>
      <c r="I10" s="5" t="s">
        <v>679</v>
      </c>
      <c r="J10" s="5" t="s">
        <v>71</v>
      </c>
      <c r="K10" s="5" t="s">
        <v>72</v>
      </c>
      <c r="L10" s="292" t="s">
        <v>761</v>
      </c>
    </row>
    <row r="11" spans="1:18" s="16" customFormat="1" ht="15.75">
      <c r="A11" s="348">
        <v>1</v>
      </c>
      <c r="B11" s="348">
        <v>2</v>
      </c>
      <c r="C11" s="348">
        <v>3</v>
      </c>
      <c r="D11" s="348">
        <v>4</v>
      </c>
      <c r="E11" s="348">
        <v>5</v>
      </c>
      <c r="F11" s="348">
        <v>6</v>
      </c>
      <c r="G11" s="348">
        <v>7</v>
      </c>
      <c r="H11" s="348">
        <v>8</v>
      </c>
      <c r="I11" s="348">
        <v>9</v>
      </c>
      <c r="J11" s="348">
        <v>10</v>
      </c>
      <c r="K11" s="348">
        <v>11</v>
      </c>
      <c r="L11" s="348">
        <v>12</v>
      </c>
    </row>
    <row r="12" spans="1:18" ht="15">
      <c r="A12" s="342">
        <v>1</v>
      </c>
      <c r="B12" s="334" t="s">
        <v>848</v>
      </c>
      <c r="C12" s="334">
        <v>150.94999999999999</v>
      </c>
      <c r="D12" s="355">
        <v>2.2999999999999998</v>
      </c>
      <c r="E12" s="334">
        <v>148.66</v>
      </c>
      <c r="F12" s="334">
        <v>148.04</v>
      </c>
      <c r="G12" s="334">
        <f>D12+E12-F12</f>
        <v>2.9200000000000159</v>
      </c>
      <c r="H12" s="354">
        <v>0</v>
      </c>
      <c r="I12" s="354">
        <v>0</v>
      </c>
      <c r="J12" s="354">
        <v>0</v>
      </c>
      <c r="K12" s="354">
        <v>0</v>
      </c>
      <c r="L12" s="355">
        <v>0</v>
      </c>
      <c r="N12" s="17">
        <f>C12+'T6A_FG_Upy_Utlsn '!C12</f>
        <v>298.10000000000002</v>
      </c>
      <c r="O12" s="698">
        <f>D12+'T6A_FG_Upy_Utlsn '!D12</f>
        <v>9.8000000000000007</v>
      </c>
      <c r="P12" s="698">
        <f>E12+'T6A_FG_Upy_Utlsn '!E12</f>
        <v>288.29999999999995</v>
      </c>
      <c r="Q12" s="698">
        <f>F12+'T6A_FG_Upy_Utlsn '!F12</f>
        <v>295.85000000000002</v>
      </c>
      <c r="R12" s="698">
        <f>G12+'T6A_FG_Upy_Utlsn '!G12</f>
        <v>2.25</v>
      </c>
    </row>
    <row r="13" spans="1:18" ht="15">
      <c r="A13" s="342">
        <v>2</v>
      </c>
      <c r="B13" s="334" t="s">
        <v>845</v>
      </c>
      <c r="C13" s="355">
        <v>51.53</v>
      </c>
      <c r="D13" s="334">
        <v>11.45</v>
      </c>
      <c r="E13" s="355">
        <v>40.08</v>
      </c>
      <c r="F13" s="334">
        <v>46.26</v>
      </c>
      <c r="G13" s="334">
        <f>D13+E13-F13</f>
        <v>5.2700000000000031</v>
      </c>
      <c r="H13" s="354">
        <v>0</v>
      </c>
      <c r="I13" s="354">
        <v>0</v>
      </c>
      <c r="J13" s="354">
        <v>0</v>
      </c>
      <c r="K13" s="354">
        <v>0</v>
      </c>
      <c r="L13" s="355">
        <v>0</v>
      </c>
      <c r="N13" s="698">
        <f>C13+'T6A_FG_Upy_Utlsn '!C13</f>
        <v>108.98</v>
      </c>
      <c r="O13" s="698">
        <f>D13+'T6A_FG_Upy_Utlsn '!D13</f>
        <v>30.3</v>
      </c>
      <c r="P13" s="698">
        <f>E13+'T6A_FG_Upy_Utlsn '!E13</f>
        <v>78.680000000000007</v>
      </c>
      <c r="Q13" s="698">
        <f>F13+'T6A_FG_Upy_Utlsn '!F13</f>
        <v>106.75999999999999</v>
      </c>
      <c r="R13" s="698">
        <f>G13+'T6A_FG_Upy_Utlsn '!G13</f>
        <v>2.220000000000006</v>
      </c>
    </row>
    <row r="14" spans="1:18" ht="15">
      <c r="A14" s="342">
        <v>3</v>
      </c>
      <c r="B14" s="340"/>
      <c r="C14" s="340"/>
      <c r="D14" s="340"/>
      <c r="E14" s="340"/>
      <c r="F14" s="340"/>
      <c r="G14" s="340"/>
      <c r="H14" s="341"/>
      <c r="I14" s="341"/>
      <c r="J14" s="341"/>
      <c r="K14" s="341"/>
      <c r="L14" s="340"/>
      <c r="N14" s="17">
        <f>SUM(N12:N13)</f>
        <v>407.08000000000004</v>
      </c>
      <c r="O14" s="698">
        <f t="shared" ref="O14:R14" si="0">SUM(O12:O13)</f>
        <v>40.1</v>
      </c>
      <c r="P14" s="698">
        <f t="shared" si="0"/>
        <v>366.97999999999996</v>
      </c>
      <c r="Q14" s="698">
        <f t="shared" si="0"/>
        <v>402.61</v>
      </c>
      <c r="R14" s="698">
        <f t="shared" si="0"/>
        <v>4.470000000000006</v>
      </c>
    </row>
    <row r="15" spans="1:18" ht="15">
      <c r="A15" s="351" t="s">
        <v>7</v>
      </c>
      <c r="B15" s="340"/>
      <c r="C15" s="340"/>
      <c r="D15" s="340"/>
      <c r="E15" s="340"/>
      <c r="F15" s="340"/>
      <c r="G15" s="340"/>
      <c r="H15" s="341"/>
      <c r="I15" s="341"/>
      <c r="J15" s="341"/>
      <c r="K15" s="341"/>
      <c r="L15" s="340"/>
    </row>
    <row r="16" spans="1:18" s="311" customFormat="1" ht="15.75">
      <c r="A16" s="352" t="s">
        <v>18</v>
      </c>
      <c r="B16" s="342"/>
      <c r="C16" s="421">
        <f>SUM(C12:C15)</f>
        <v>202.48</v>
      </c>
      <c r="D16" s="352">
        <f t="shared" ref="D16:L16" si="1">SUM(D12:D15)</f>
        <v>13.75</v>
      </c>
      <c r="E16" s="352">
        <f t="shared" si="1"/>
        <v>188.74</v>
      </c>
      <c r="F16" s="421">
        <f t="shared" si="1"/>
        <v>194.29999999999998</v>
      </c>
      <c r="G16" s="352">
        <f t="shared" si="1"/>
        <v>8.190000000000019</v>
      </c>
      <c r="H16" s="421">
        <f t="shared" si="1"/>
        <v>0</v>
      </c>
      <c r="I16" s="421">
        <f t="shared" si="1"/>
        <v>0</v>
      </c>
      <c r="J16" s="421">
        <f t="shared" si="1"/>
        <v>0</v>
      </c>
      <c r="K16" s="421">
        <f t="shared" si="1"/>
        <v>0</v>
      </c>
      <c r="L16" s="421">
        <f t="shared" si="1"/>
        <v>0</v>
      </c>
    </row>
    <row r="17" spans="1:12">
      <c r="A17" s="22" t="s">
        <v>762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15.75" customHeight="1">
      <c r="A18" s="16" t="s">
        <v>1054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18" customHeight="1">
      <c r="A19" s="768" t="s">
        <v>13</v>
      </c>
      <c r="B19" s="768"/>
      <c r="C19" s="768"/>
      <c r="D19" s="768"/>
      <c r="E19" s="768"/>
      <c r="F19" s="768"/>
      <c r="G19" s="768"/>
      <c r="H19" s="768"/>
      <c r="I19" s="768"/>
      <c r="J19" s="768"/>
      <c r="K19" s="768"/>
      <c r="L19" s="768"/>
    </row>
    <row r="20" spans="1:12">
      <c r="A20" s="768" t="s">
        <v>14</v>
      </c>
      <c r="B20" s="768"/>
      <c r="C20" s="768"/>
      <c r="D20" s="768"/>
      <c r="E20" s="768"/>
      <c r="F20" s="768"/>
      <c r="G20" s="768"/>
      <c r="H20" s="768"/>
      <c r="I20" s="768"/>
      <c r="J20" s="768"/>
      <c r="K20" s="768"/>
      <c r="L20" s="768"/>
    </row>
    <row r="21" spans="1:12">
      <c r="A21" s="768" t="s">
        <v>979</v>
      </c>
      <c r="B21" s="768"/>
      <c r="C21" s="768"/>
      <c r="D21" s="768"/>
      <c r="E21" s="768"/>
      <c r="F21" s="768"/>
      <c r="G21" s="768"/>
      <c r="H21" s="768"/>
      <c r="I21" s="768"/>
      <c r="J21" s="768"/>
      <c r="K21" s="768"/>
      <c r="L21" s="768"/>
    </row>
    <row r="22" spans="1:12">
      <c r="A22" s="16" t="s">
        <v>21</v>
      </c>
      <c r="B22" s="16"/>
      <c r="C22" s="16"/>
      <c r="D22" s="16"/>
      <c r="E22" s="16"/>
      <c r="F22" s="16"/>
      <c r="J22" s="746" t="s">
        <v>85</v>
      </c>
      <c r="K22" s="746"/>
      <c r="L22" s="746"/>
    </row>
    <row r="23" spans="1:12">
      <c r="A23" s="3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>
      <c r="A24" s="767"/>
      <c r="B24" s="767"/>
      <c r="C24" s="767"/>
      <c r="D24" s="767"/>
      <c r="E24" s="767"/>
      <c r="F24" s="767"/>
      <c r="G24" s="767"/>
      <c r="H24" s="767"/>
      <c r="I24" s="767"/>
      <c r="J24" s="767"/>
      <c r="K24" s="767"/>
      <c r="L24" s="767"/>
    </row>
    <row r="25" spans="1:12" s="576" customFormat="1">
      <c r="A25" s="575"/>
      <c r="B25" s="575"/>
      <c r="C25" s="575"/>
      <c r="D25" s="566"/>
      <c r="E25" s="566"/>
      <c r="F25" s="566"/>
      <c r="G25" s="566"/>
      <c r="H25" s="575"/>
      <c r="I25" s="575"/>
      <c r="J25" s="575"/>
      <c r="K25" s="575"/>
      <c r="L25" s="575"/>
    </row>
    <row r="26" spans="1:12" s="576" customFormat="1">
      <c r="A26" s="575"/>
      <c r="B26" s="575"/>
      <c r="C26" s="575"/>
      <c r="D26" s="566"/>
      <c r="E26" s="566"/>
      <c r="F26" s="566"/>
      <c r="G26" s="566"/>
      <c r="H26" s="575"/>
      <c r="I26" s="575"/>
      <c r="J26" s="575"/>
      <c r="K26" s="575"/>
      <c r="L26" s="575"/>
    </row>
    <row r="27" spans="1:12" s="576" customFormat="1">
      <c r="A27" s="575"/>
      <c r="B27" s="575"/>
      <c r="C27" s="575"/>
      <c r="D27" s="566"/>
      <c r="E27" s="566"/>
      <c r="F27" s="566"/>
      <c r="G27" s="566"/>
      <c r="H27" s="575"/>
      <c r="I27" s="575"/>
      <c r="J27" s="575"/>
      <c r="K27" s="575"/>
      <c r="L27" s="575"/>
    </row>
  </sheetData>
  <mergeCells count="16">
    <mergeCell ref="A21:L21"/>
    <mergeCell ref="A24:L24"/>
    <mergeCell ref="F7:L7"/>
    <mergeCell ref="A9:A10"/>
    <mergeCell ref="B9:B10"/>
    <mergeCell ref="A19:L19"/>
    <mergeCell ref="J22:L22"/>
    <mergeCell ref="A20:L20"/>
    <mergeCell ref="C9:G9"/>
    <mergeCell ref="H9:L9"/>
    <mergeCell ref="I8:L8"/>
    <mergeCell ref="L1:M1"/>
    <mergeCell ref="A3:L3"/>
    <mergeCell ref="A2:L2"/>
    <mergeCell ref="A5:L5"/>
    <mergeCell ref="A7:E7"/>
  </mergeCells>
  <phoneticPr fontId="0" type="noConversion"/>
  <printOptions horizontalCentered="1" verticalCentered="1"/>
  <pageMargins left="0.70866141732283505" right="0.70866141732283505" top="0.23622047244094499" bottom="0" header="0.31496062992126" footer="0.31496062992126"/>
  <pageSetup paperSize="9" scale="94" orientation="landscape" r:id="rId1"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view="pageBreakPreview" topLeftCell="A19" zoomScale="120" zoomScaleSheetLayoutView="120" workbookViewId="0">
      <selection activeCell="H30" sqref="H30"/>
    </sheetView>
  </sheetViews>
  <sheetFormatPr defaultRowHeight="12.75"/>
  <cols>
    <col min="1" max="1" width="8.7109375" customWidth="1"/>
    <col min="2" max="2" width="11" customWidth="1"/>
    <col min="3" max="3" width="114.5703125" customWidth="1"/>
  </cols>
  <sheetData>
    <row r="1" spans="1:7" ht="21.75" customHeight="1">
      <c r="A1" s="702" t="s">
        <v>572</v>
      </c>
      <c r="B1" s="702"/>
      <c r="C1" s="702"/>
      <c r="D1" s="702"/>
      <c r="E1" s="275"/>
      <c r="F1" s="275"/>
      <c r="G1" s="275"/>
    </row>
    <row r="2" spans="1:7">
      <c r="A2" s="3" t="s">
        <v>75</v>
      </c>
      <c r="B2" s="3" t="s">
        <v>573</v>
      </c>
      <c r="C2" s="3" t="s">
        <v>574</v>
      </c>
    </row>
    <row r="3" spans="1:7">
      <c r="A3" s="8">
        <v>1</v>
      </c>
      <c r="B3" s="276" t="s">
        <v>575</v>
      </c>
      <c r="C3" s="276" t="s">
        <v>798</v>
      </c>
    </row>
    <row r="4" spans="1:7">
      <c r="A4" s="8">
        <v>2</v>
      </c>
      <c r="B4" s="276" t="s">
        <v>576</v>
      </c>
      <c r="C4" s="276" t="s">
        <v>799</v>
      </c>
    </row>
    <row r="5" spans="1:7">
      <c r="A5" s="8">
        <v>3</v>
      </c>
      <c r="B5" s="276" t="s">
        <v>577</v>
      </c>
      <c r="C5" s="276" t="s">
        <v>800</v>
      </c>
    </row>
    <row r="6" spans="1:7">
      <c r="A6" s="8">
        <v>4</v>
      </c>
      <c r="B6" s="276" t="s">
        <v>578</v>
      </c>
      <c r="C6" s="276" t="s">
        <v>801</v>
      </c>
    </row>
    <row r="7" spans="1:7">
      <c r="A7" s="8">
        <v>5</v>
      </c>
      <c r="B7" s="276" t="s">
        <v>579</v>
      </c>
      <c r="C7" s="276" t="s">
        <v>802</v>
      </c>
    </row>
    <row r="8" spans="1:7">
      <c r="A8" s="8">
        <v>6</v>
      </c>
      <c r="B8" s="276" t="s">
        <v>580</v>
      </c>
      <c r="C8" s="276" t="s">
        <v>803</v>
      </c>
    </row>
    <row r="9" spans="1:7">
      <c r="A9" s="8">
        <v>7</v>
      </c>
      <c r="B9" s="276" t="s">
        <v>581</v>
      </c>
      <c r="C9" s="276" t="s">
        <v>804</v>
      </c>
    </row>
    <row r="10" spans="1:7">
      <c r="A10" s="8">
        <v>8</v>
      </c>
      <c r="B10" s="276" t="s">
        <v>582</v>
      </c>
      <c r="C10" s="276" t="s">
        <v>805</v>
      </c>
    </row>
    <row r="11" spans="1:7">
      <c r="A11" s="8">
        <v>9</v>
      </c>
      <c r="B11" s="276" t="s">
        <v>583</v>
      </c>
      <c r="C11" s="276" t="s">
        <v>584</v>
      </c>
    </row>
    <row r="12" spans="1:7">
      <c r="A12" s="8">
        <v>10</v>
      </c>
      <c r="B12" s="276" t="s">
        <v>792</v>
      </c>
      <c r="C12" s="276" t="s">
        <v>793</v>
      </c>
    </row>
    <row r="13" spans="1:7">
      <c r="A13" s="8">
        <v>11</v>
      </c>
      <c r="B13" s="276" t="s">
        <v>585</v>
      </c>
      <c r="C13" s="276" t="s">
        <v>806</v>
      </c>
    </row>
    <row r="14" spans="1:7">
      <c r="A14" s="8">
        <v>12</v>
      </c>
      <c r="B14" s="276" t="s">
        <v>586</v>
      </c>
      <c r="C14" s="276" t="s">
        <v>807</v>
      </c>
    </row>
    <row r="15" spans="1:7">
      <c r="A15" s="8">
        <v>13</v>
      </c>
      <c r="B15" s="276" t="s">
        <v>587</v>
      </c>
      <c r="C15" s="276" t="s">
        <v>808</v>
      </c>
    </row>
    <row r="16" spans="1:7">
      <c r="A16" s="8">
        <v>14</v>
      </c>
      <c r="B16" s="276" t="s">
        <v>588</v>
      </c>
      <c r="C16" s="276" t="s">
        <v>809</v>
      </c>
    </row>
    <row r="17" spans="1:7">
      <c r="A17" s="8">
        <v>15</v>
      </c>
      <c r="B17" s="276" t="s">
        <v>589</v>
      </c>
      <c r="C17" s="276" t="s">
        <v>797</v>
      </c>
    </row>
    <row r="18" spans="1:7">
      <c r="A18" s="8">
        <v>16</v>
      </c>
      <c r="B18" s="276" t="s">
        <v>590</v>
      </c>
      <c r="C18" s="276" t="s">
        <v>810</v>
      </c>
    </row>
    <row r="19" spans="1:7">
      <c r="A19" s="8">
        <v>17</v>
      </c>
      <c r="B19" s="276" t="s">
        <v>591</v>
      </c>
      <c r="C19" s="276" t="s">
        <v>811</v>
      </c>
    </row>
    <row r="20" spans="1:7">
      <c r="A20" s="8">
        <v>18</v>
      </c>
      <c r="B20" s="276" t="s">
        <v>592</v>
      </c>
      <c r="C20" s="276" t="s">
        <v>812</v>
      </c>
    </row>
    <row r="21" spans="1:7">
      <c r="A21" s="8">
        <v>19</v>
      </c>
      <c r="B21" s="276" t="s">
        <v>593</v>
      </c>
      <c r="C21" s="276" t="s">
        <v>813</v>
      </c>
    </row>
    <row r="22" spans="1:7">
      <c r="A22" s="8">
        <v>20</v>
      </c>
      <c r="B22" s="276" t="s">
        <v>594</v>
      </c>
      <c r="C22" s="276" t="s">
        <v>814</v>
      </c>
    </row>
    <row r="23" spans="1:7">
      <c r="A23" s="8">
        <v>21</v>
      </c>
      <c r="B23" s="276" t="s">
        <v>595</v>
      </c>
      <c r="C23" s="593" t="s">
        <v>815</v>
      </c>
      <c r="D23" s="9"/>
      <c r="E23" s="9"/>
      <c r="F23" s="9"/>
      <c r="G23" s="9"/>
    </row>
    <row r="24" spans="1:7">
      <c r="A24" s="8">
        <v>22</v>
      </c>
      <c r="B24" s="276" t="s">
        <v>596</v>
      </c>
      <c r="C24" s="593" t="s">
        <v>597</v>
      </c>
      <c r="D24" s="9"/>
      <c r="E24" s="9"/>
      <c r="F24" s="9"/>
      <c r="G24" s="9"/>
    </row>
    <row r="25" spans="1:7">
      <c r="A25" s="8"/>
      <c r="B25" s="276"/>
      <c r="C25" s="593"/>
      <c r="D25" s="14"/>
      <c r="E25" s="14"/>
      <c r="F25" s="14"/>
      <c r="G25" s="14"/>
    </row>
    <row r="26" spans="1:7">
      <c r="A26" s="8"/>
      <c r="B26" s="276"/>
      <c r="C26" s="593"/>
      <c r="D26" s="14"/>
      <c r="E26" s="14"/>
      <c r="F26" s="14"/>
      <c r="G26" s="14"/>
    </row>
    <row r="27" spans="1:7">
      <c r="A27" s="8"/>
      <c r="B27" s="276"/>
      <c r="C27" s="593"/>
      <c r="D27" s="14"/>
      <c r="E27" s="14"/>
      <c r="F27" s="14"/>
      <c r="G27" s="14"/>
    </row>
    <row r="28" spans="1:7">
      <c r="A28" s="8">
        <v>23</v>
      </c>
      <c r="B28" s="276" t="s">
        <v>598</v>
      </c>
      <c r="C28" s="276" t="s">
        <v>599</v>
      </c>
    </row>
    <row r="29" spans="1:7">
      <c r="A29" s="8">
        <v>24</v>
      </c>
      <c r="B29" s="276" t="s">
        <v>600</v>
      </c>
      <c r="C29" s="276" t="s">
        <v>816</v>
      </c>
    </row>
    <row r="30" spans="1:7">
      <c r="A30" s="8">
        <v>25</v>
      </c>
      <c r="B30" s="276" t="s">
        <v>601</v>
      </c>
      <c r="C30" s="276" t="s">
        <v>817</v>
      </c>
    </row>
    <row r="31" spans="1:7">
      <c r="A31" s="8">
        <v>26</v>
      </c>
      <c r="B31" s="276" t="s">
        <v>602</v>
      </c>
      <c r="C31" s="276" t="s">
        <v>818</v>
      </c>
    </row>
    <row r="32" spans="1:7">
      <c r="A32" s="8">
        <v>27</v>
      </c>
      <c r="B32" s="276" t="s">
        <v>603</v>
      </c>
      <c r="C32" s="276" t="s">
        <v>604</v>
      </c>
    </row>
    <row r="33" spans="1:3">
      <c r="A33" s="8">
        <v>28</v>
      </c>
      <c r="B33" s="276" t="s">
        <v>605</v>
      </c>
      <c r="C33" s="276" t="s">
        <v>606</v>
      </c>
    </row>
    <row r="34" spans="1:3">
      <c r="A34" s="8">
        <v>29</v>
      </c>
      <c r="B34" s="276" t="s">
        <v>607</v>
      </c>
      <c r="C34" s="276" t="s">
        <v>608</v>
      </c>
    </row>
    <row r="35" spans="1:3">
      <c r="A35" s="8">
        <v>30</v>
      </c>
      <c r="B35" s="276" t="s">
        <v>791</v>
      </c>
      <c r="C35" s="276" t="s">
        <v>790</v>
      </c>
    </row>
    <row r="36" spans="1:3">
      <c r="A36" s="8">
        <v>31</v>
      </c>
      <c r="B36" s="276" t="s">
        <v>609</v>
      </c>
      <c r="C36" s="276" t="s">
        <v>610</v>
      </c>
    </row>
    <row r="37" spans="1:3">
      <c r="A37" s="8">
        <v>32</v>
      </c>
      <c r="B37" s="276" t="s">
        <v>611</v>
      </c>
      <c r="C37" s="276" t="s">
        <v>610</v>
      </c>
    </row>
    <row r="38" spans="1:3">
      <c r="A38" s="8">
        <v>33</v>
      </c>
      <c r="B38" s="276" t="s">
        <v>612</v>
      </c>
      <c r="C38" s="276" t="s">
        <v>613</v>
      </c>
    </row>
    <row r="39" spans="1:3">
      <c r="A39" s="8">
        <v>34</v>
      </c>
      <c r="B39" s="276" t="s">
        <v>614</v>
      </c>
      <c r="C39" s="276" t="s">
        <v>615</v>
      </c>
    </row>
    <row r="40" spans="1:3">
      <c r="A40" s="8">
        <v>35</v>
      </c>
      <c r="B40" s="276" t="s">
        <v>616</v>
      </c>
      <c r="C40" s="276" t="s">
        <v>617</v>
      </c>
    </row>
    <row r="41" spans="1:3">
      <c r="A41" s="8">
        <v>36</v>
      </c>
      <c r="B41" s="276" t="s">
        <v>618</v>
      </c>
      <c r="C41" s="276" t="s">
        <v>619</v>
      </c>
    </row>
    <row r="42" spans="1:3">
      <c r="A42" s="8">
        <v>37</v>
      </c>
      <c r="B42" s="276" t="s">
        <v>620</v>
      </c>
      <c r="C42" s="276" t="s">
        <v>621</v>
      </c>
    </row>
    <row r="43" spans="1:3">
      <c r="A43" s="8">
        <v>38</v>
      </c>
      <c r="B43" s="276" t="s">
        <v>622</v>
      </c>
      <c r="C43" s="276" t="s">
        <v>623</v>
      </c>
    </row>
    <row r="44" spans="1:3">
      <c r="A44" s="8">
        <v>39</v>
      </c>
      <c r="B44" s="276" t="s">
        <v>624</v>
      </c>
      <c r="C44" s="276" t="s">
        <v>625</v>
      </c>
    </row>
    <row r="45" spans="1:3">
      <c r="A45" s="8">
        <v>40</v>
      </c>
      <c r="B45" s="276" t="s">
        <v>626</v>
      </c>
      <c r="C45" s="276" t="s">
        <v>819</v>
      </c>
    </row>
    <row r="46" spans="1:3">
      <c r="A46" s="8">
        <v>41</v>
      </c>
      <c r="B46" s="276" t="s">
        <v>627</v>
      </c>
      <c r="C46" s="276" t="s">
        <v>628</v>
      </c>
    </row>
    <row r="47" spans="1:3">
      <c r="A47" s="8">
        <v>42</v>
      </c>
      <c r="B47" s="276" t="s">
        <v>629</v>
      </c>
      <c r="C47" s="276" t="s">
        <v>630</v>
      </c>
    </row>
    <row r="48" spans="1:3">
      <c r="A48" s="8">
        <v>43</v>
      </c>
      <c r="B48" s="276" t="s">
        <v>631</v>
      </c>
      <c r="C48" s="276" t="s">
        <v>632</v>
      </c>
    </row>
    <row r="49" spans="1:3">
      <c r="A49" s="8">
        <v>44</v>
      </c>
      <c r="B49" s="276" t="s">
        <v>633</v>
      </c>
      <c r="C49" s="276" t="s">
        <v>634</v>
      </c>
    </row>
    <row r="50" spans="1:3">
      <c r="A50" s="8">
        <v>45</v>
      </c>
      <c r="B50" s="276" t="s">
        <v>635</v>
      </c>
      <c r="C50" s="276" t="s">
        <v>636</v>
      </c>
    </row>
    <row r="51" spans="1:3">
      <c r="A51" s="8">
        <v>46</v>
      </c>
      <c r="B51" s="276" t="s">
        <v>637</v>
      </c>
      <c r="C51" s="276" t="s">
        <v>820</v>
      </c>
    </row>
    <row r="52" spans="1:3">
      <c r="A52" s="8">
        <v>47</v>
      </c>
      <c r="B52" s="276" t="s">
        <v>638</v>
      </c>
      <c r="C52" s="276" t="s">
        <v>821</v>
      </c>
    </row>
    <row r="53" spans="1:3">
      <c r="A53" s="8">
        <v>48</v>
      </c>
      <c r="B53" s="276" t="s">
        <v>639</v>
      </c>
      <c r="C53" s="276" t="s">
        <v>640</v>
      </c>
    </row>
    <row r="54" spans="1:3">
      <c r="A54" s="8">
        <v>49</v>
      </c>
      <c r="B54" s="276" t="s">
        <v>641</v>
      </c>
      <c r="C54" s="276" t="s">
        <v>642</v>
      </c>
    </row>
    <row r="55" spans="1:3">
      <c r="A55" s="8">
        <v>50</v>
      </c>
      <c r="B55" s="276" t="s">
        <v>643</v>
      </c>
      <c r="C55" s="276" t="s">
        <v>644</v>
      </c>
    </row>
    <row r="56" spans="1:3">
      <c r="A56" s="8">
        <v>51</v>
      </c>
      <c r="B56" s="276" t="s">
        <v>645</v>
      </c>
      <c r="C56" s="276" t="s">
        <v>822</v>
      </c>
    </row>
    <row r="57" spans="1:3">
      <c r="A57" s="8">
        <v>52</v>
      </c>
      <c r="B57" s="276" t="s">
        <v>646</v>
      </c>
      <c r="C57" s="276" t="s">
        <v>823</v>
      </c>
    </row>
    <row r="58" spans="1:3">
      <c r="A58" s="8">
        <v>53</v>
      </c>
      <c r="B58" s="276" t="s">
        <v>647</v>
      </c>
      <c r="C58" s="276" t="s">
        <v>824</v>
      </c>
    </row>
    <row r="59" spans="1:3">
      <c r="A59" s="8">
        <v>54</v>
      </c>
      <c r="B59" s="276" t="s">
        <v>648</v>
      </c>
      <c r="C59" s="276" t="s">
        <v>825</v>
      </c>
    </row>
    <row r="60" spans="1:3">
      <c r="A60" s="8">
        <v>55</v>
      </c>
      <c r="B60" s="276" t="s">
        <v>649</v>
      </c>
      <c r="C60" s="276" t="s">
        <v>826</v>
      </c>
    </row>
    <row r="61" spans="1:3">
      <c r="A61" s="8">
        <v>56</v>
      </c>
      <c r="B61" s="276" t="s">
        <v>650</v>
      </c>
      <c r="C61" s="276" t="s">
        <v>827</v>
      </c>
    </row>
    <row r="62" spans="1:3">
      <c r="A62" s="8">
        <v>57</v>
      </c>
      <c r="B62" s="276" t="s">
        <v>651</v>
      </c>
      <c r="C62" s="276" t="s">
        <v>828</v>
      </c>
    </row>
    <row r="63" spans="1:3">
      <c r="A63" s="8">
        <v>58</v>
      </c>
      <c r="B63" s="276" t="s">
        <v>652</v>
      </c>
      <c r="C63" s="276" t="s">
        <v>829</v>
      </c>
    </row>
    <row r="64" spans="1:3">
      <c r="A64" s="8">
        <v>59</v>
      </c>
      <c r="B64" s="276" t="s">
        <v>653</v>
      </c>
      <c r="C64" s="276" t="s">
        <v>830</v>
      </c>
    </row>
    <row r="65" spans="1:3">
      <c r="A65" s="8">
        <v>60</v>
      </c>
      <c r="B65" s="276" t="s">
        <v>654</v>
      </c>
      <c r="C65" s="276" t="s">
        <v>831</v>
      </c>
    </row>
    <row r="66" spans="1:3">
      <c r="A66" s="8">
        <v>61</v>
      </c>
      <c r="B66" s="276" t="s">
        <v>655</v>
      </c>
      <c r="C66" s="276" t="s">
        <v>832</v>
      </c>
    </row>
    <row r="67" spans="1:3">
      <c r="A67" s="8">
        <v>62</v>
      </c>
      <c r="B67" s="302" t="s">
        <v>794</v>
      </c>
      <c r="C67" s="302" t="s">
        <v>795</v>
      </c>
    </row>
    <row r="68" spans="1:3">
      <c r="A68" s="8">
        <v>63</v>
      </c>
      <c r="B68" s="302" t="s">
        <v>796</v>
      </c>
      <c r="C68" s="302" t="s">
        <v>797</v>
      </c>
    </row>
  </sheetData>
  <mergeCells count="1">
    <mergeCell ref="A1:D1"/>
  </mergeCells>
  <printOptions horizontalCentered="1" verticalCentered="1"/>
  <pageMargins left="0.70866141732283505" right="0.70866141732283505" top="0.23622047244094499" bottom="0" header="0.31496062992126" footer="0.31496062992126"/>
  <pageSetup paperSize="9" scale="6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zoomScaleSheetLayoutView="90" workbookViewId="0">
      <selection activeCell="E23" sqref="E23"/>
    </sheetView>
  </sheetViews>
  <sheetFormatPr defaultColWidth="9.140625" defaultRowHeight="12.75"/>
  <cols>
    <col min="1" max="1" width="6" style="17" customWidth="1"/>
    <col min="2" max="2" width="11.42578125" style="17" customWidth="1"/>
    <col min="3" max="3" width="10.5703125" style="17" customWidth="1"/>
    <col min="4" max="4" width="9.85546875" style="17" customWidth="1"/>
    <col min="5" max="5" width="8.7109375" style="17" customWidth="1"/>
    <col min="6" max="6" width="10.85546875" style="17" customWidth="1"/>
    <col min="7" max="7" width="15.85546875" style="17" customWidth="1"/>
    <col min="8" max="8" width="12.42578125" style="17" customWidth="1"/>
    <col min="9" max="9" width="12.140625" style="17" customWidth="1"/>
    <col min="10" max="10" width="9" style="17" customWidth="1"/>
    <col min="11" max="11" width="12" style="17" customWidth="1"/>
    <col min="12" max="12" width="13.7109375" style="17" customWidth="1"/>
    <col min="13" max="13" width="9.140625" style="17" hidden="1" customWidth="1"/>
    <col min="14" max="16384" width="9.140625" style="17"/>
  </cols>
  <sheetData>
    <row r="1" spans="1:20" customFormat="1" ht="15">
      <c r="D1" s="37"/>
      <c r="E1" s="37"/>
      <c r="F1" s="37"/>
      <c r="G1" s="37"/>
      <c r="H1" s="37"/>
      <c r="I1" s="37"/>
      <c r="J1" s="37"/>
      <c r="K1" s="37"/>
      <c r="L1" s="859" t="s">
        <v>73</v>
      </c>
      <c r="M1" s="859"/>
      <c r="N1" s="859"/>
      <c r="O1" s="44"/>
      <c r="P1" s="44"/>
    </row>
    <row r="2" spans="1:20" customFormat="1" ht="15">
      <c r="A2" s="846" t="s">
        <v>0</v>
      </c>
      <c r="B2" s="846"/>
      <c r="C2" s="846"/>
      <c r="D2" s="846"/>
      <c r="E2" s="846"/>
      <c r="F2" s="846"/>
      <c r="G2" s="846"/>
      <c r="H2" s="846"/>
      <c r="I2" s="846"/>
      <c r="J2" s="846"/>
      <c r="K2" s="846"/>
      <c r="L2" s="846"/>
      <c r="M2" s="46"/>
      <c r="N2" s="46"/>
      <c r="O2" s="46"/>
      <c r="P2" s="46"/>
    </row>
    <row r="3" spans="1:20" customFormat="1" ht="20.25">
      <c r="A3" s="862" t="s">
        <v>656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45"/>
      <c r="N3" s="45"/>
      <c r="O3" s="45"/>
      <c r="P3" s="45"/>
    </row>
    <row r="4" spans="1:20" customFormat="1" ht="10.5" customHeight="1"/>
    <row r="5" spans="1:20" ht="19.5" customHeight="1">
      <c r="A5" s="847" t="s">
        <v>765</v>
      </c>
      <c r="B5" s="847"/>
      <c r="C5" s="847"/>
      <c r="D5" s="847"/>
      <c r="E5" s="847"/>
      <c r="F5" s="847"/>
      <c r="G5" s="847"/>
      <c r="H5" s="847"/>
      <c r="I5" s="847"/>
      <c r="J5" s="847"/>
      <c r="K5" s="847"/>
      <c r="L5" s="847"/>
    </row>
    <row r="6" spans="1:20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20">
      <c r="A7" s="746" t="s">
        <v>839</v>
      </c>
      <c r="B7" s="746"/>
      <c r="C7" s="746"/>
      <c r="D7" s="746"/>
      <c r="E7" s="746"/>
      <c r="F7" s="860" t="s">
        <v>19</v>
      </c>
      <c r="G7" s="860"/>
      <c r="H7" s="860"/>
      <c r="I7" s="860"/>
      <c r="J7" s="860"/>
      <c r="K7" s="860"/>
      <c r="L7" s="860"/>
    </row>
    <row r="8" spans="1:20">
      <c r="A8" s="16"/>
      <c r="F8" s="18"/>
      <c r="G8" s="105"/>
      <c r="H8" s="105"/>
      <c r="I8" s="861" t="s">
        <v>972</v>
      </c>
      <c r="J8" s="861"/>
      <c r="K8" s="861"/>
      <c r="L8" s="861"/>
    </row>
    <row r="9" spans="1:20" s="16" customFormat="1">
      <c r="A9" s="721" t="s">
        <v>2</v>
      </c>
      <c r="B9" s="721" t="s">
        <v>3</v>
      </c>
      <c r="C9" s="718" t="s">
        <v>20</v>
      </c>
      <c r="D9" s="719"/>
      <c r="E9" s="719"/>
      <c r="F9" s="719"/>
      <c r="G9" s="719"/>
      <c r="H9" s="718" t="s">
        <v>43</v>
      </c>
      <c r="I9" s="719"/>
      <c r="J9" s="719"/>
      <c r="K9" s="719"/>
      <c r="L9" s="719"/>
      <c r="R9" s="31"/>
      <c r="S9" s="32"/>
    </row>
    <row r="10" spans="1:20" s="16" customFormat="1" ht="77.45" customHeight="1">
      <c r="A10" s="721"/>
      <c r="B10" s="721"/>
      <c r="C10" s="5" t="s">
        <v>678</v>
      </c>
      <c r="D10" s="5" t="s">
        <v>680</v>
      </c>
      <c r="E10" s="5" t="s">
        <v>71</v>
      </c>
      <c r="F10" s="5" t="s">
        <v>72</v>
      </c>
      <c r="G10" s="292" t="s">
        <v>763</v>
      </c>
      <c r="H10" s="5" t="s">
        <v>678</v>
      </c>
      <c r="I10" s="5" t="s">
        <v>680</v>
      </c>
      <c r="J10" s="5" t="s">
        <v>71</v>
      </c>
      <c r="K10" s="5" t="s">
        <v>72</v>
      </c>
      <c r="L10" s="292" t="s">
        <v>764</v>
      </c>
    </row>
    <row r="11" spans="1:20" s="16" customFormat="1" ht="15.75">
      <c r="A11" s="348">
        <v>1</v>
      </c>
      <c r="B11" s="348">
        <v>2</v>
      </c>
      <c r="C11" s="348">
        <v>3</v>
      </c>
      <c r="D11" s="348">
        <v>4</v>
      </c>
      <c r="E11" s="348">
        <v>5</v>
      </c>
      <c r="F11" s="348">
        <v>6</v>
      </c>
      <c r="G11" s="348">
        <v>7</v>
      </c>
      <c r="H11" s="348">
        <v>8</v>
      </c>
      <c r="I11" s="348">
        <v>9</v>
      </c>
      <c r="J11" s="348">
        <v>10</v>
      </c>
      <c r="K11" s="348">
        <v>11</v>
      </c>
      <c r="L11" s="348">
        <v>12</v>
      </c>
      <c r="T11" s="16">
        <v>60.5</v>
      </c>
    </row>
    <row r="12" spans="1:20" ht="15">
      <c r="A12" s="342">
        <v>1</v>
      </c>
      <c r="B12" s="334" t="s">
        <v>844</v>
      </c>
      <c r="C12" s="334">
        <v>147.15</v>
      </c>
      <c r="D12" s="355">
        <v>7.5</v>
      </c>
      <c r="E12" s="334">
        <v>139.63999999999999</v>
      </c>
      <c r="F12" s="334">
        <v>147.81</v>
      </c>
      <c r="G12" s="334">
        <f>D12+E12-F12</f>
        <v>-0.67000000000001592</v>
      </c>
      <c r="H12" s="354">
        <v>0</v>
      </c>
      <c r="I12" s="354">
        <v>0</v>
      </c>
      <c r="J12" s="354">
        <v>0</v>
      </c>
      <c r="K12" s="354">
        <v>0</v>
      </c>
      <c r="L12" s="355">
        <v>0</v>
      </c>
      <c r="T12" s="17">
        <v>46.26</v>
      </c>
    </row>
    <row r="13" spans="1:20" ht="15">
      <c r="A13" s="342">
        <v>2</v>
      </c>
      <c r="B13" s="334" t="s">
        <v>845</v>
      </c>
      <c r="C13" s="355">
        <v>57.45</v>
      </c>
      <c r="D13" s="334">
        <v>18.850000000000001</v>
      </c>
      <c r="E13" s="355">
        <v>38.6</v>
      </c>
      <c r="F13" s="355">
        <v>60.5</v>
      </c>
      <c r="G13" s="334">
        <f>D13+E13-F13</f>
        <v>-3.0499999999999972</v>
      </c>
      <c r="H13" s="354">
        <v>0</v>
      </c>
      <c r="I13" s="354">
        <v>0</v>
      </c>
      <c r="J13" s="354">
        <v>0</v>
      </c>
      <c r="K13" s="354">
        <v>0</v>
      </c>
      <c r="L13" s="355">
        <v>0</v>
      </c>
      <c r="T13" s="17">
        <f>SUM(T11:T12)</f>
        <v>106.75999999999999</v>
      </c>
    </row>
    <row r="14" spans="1:20" ht="15">
      <c r="A14" s="342">
        <v>3</v>
      </c>
      <c r="B14" s="334"/>
      <c r="C14" s="334"/>
      <c r="D14" s="334"/>
      <c r="E14" s="334"/>
      <c r="F14" s="334"/>
      <c r="G14" s="334"/>
      <c r="H14" s="354"/>
      <c r="I14" s="354"/>
      <c r="J14" s="354"/>
      <c r="K14" s="354"/>
      <c r="L14" s="355"/>
    </row>
    <row r="15" spans="1:20" ht="15">
      <c r="A15" s="351" t="s">
        <v>7</v>
      </c>
      <c r="B15" s="340"/>
      <c r="C15" s="340"/>
      <c r="D15" s="340"/>
      <c r="E15" s="340"/>
      <c r="F15" s="340"/>
      <c r="G15" s="340"/>
      <c r="H15" s="419"/>
      <c r="I15" s="419"/>
      <c r="J15" s="419"/>
      <c r="K15" s="419"/>
      <c r="L15" s="420"/>
    </row>
    <row r="16" spans="1:20" ht="15.75">
      <c r="A16" s="352" t="s">
        <v>18</v>
      </c>
      <c r="B16" s="340"/>
      <c r="C16" s="421">
        <f>SUM(C12:C15)</f>
        <v>204.60000000000002</v>
      </c>
      <c r="D16" s="352">
        <f t="shared" ref="D16:M16" si="0">SUM(D12:D15)</f>
        <v>26.35</v>
      </c>
      <c r="E16" s="352">
        <f t="shared" si="0"/>
        <v>178.23999999999998</v>
      </c>
      <c r="F16" s="421">
        <f t="shared" si="0"/>
        <v>208.31</v>
      </c>
      <c r="G16" s="352">
        <f t="shared" si="0"/>
        <v>-3.7200000000000131</v>
      </c>
      <c r="H16" s="421">
        <f t="shared" si="0"/>
        <v>0</v>
      </c>
      <c r="I16" s="421">
        <f t="shared" si="0"/>
        <v>0</v>
      </c>
      <c r="J16" s="421">
        <f t="shared" si="0"/>
        <v>0</v>
      </c>
      <c r="K16" s="421">
        <f t="shared" si="0"/>
        <v>0</v>
      </c>
      <c r="L16" s="421">
        <f t="shared" si="0"/>
        <v>0</v>
      </c>
      <c r="M16" s="20">
        <f t="shared" si="0"/>
        <v>0</v>
      </c>
    </row>
    <row r="17" spans="1:13">
      <c r="A17" s="22" t="s">
        <v>762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3" ht="15.75" customHeight="1">
      <c r="A18" s="16" t="s">
        <v>1041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3" ht="15.7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3" ht="14.25" customHeight="1">
      <c r="A20" s="768" t="s">
        <v>13</v>
      </c>
      <c r="B20" s="768"/>
      <c r="C20" s="768"/>
      <c r="D20" s="768"/>
      <c r="E20" s="768"/>
      <c r="F20" s="768"/>
      <c r="G20" s="768"/>
      <c r="H20" s="768"/>
      <c r="I20" s="768"/>
      <c r="J20" s="768"/>
      <c r="K20" s="768"/>
      <c r="L20" s="768"/>
    </row>
    <row r="21" spans="1:13">
      <c r="A21" s="768" t="s">
        <v>14</v>
      </c>
      <c r="B21" s="768"/>
      <c r="C21" s="768"/>
      <c r="D21" s="768"/>
      <c r="E21" s="768"/>
      <c r="F21" s="768"/>
      <c r="G21" s="768"/>
      <c r="H21" s="768"/>
      <c r="I21" s="768"/>
      <c r="J21" s="768"/>
      <c r="K21" s="768"/>
      <c r="L21" s="768"/>
    </row>
    <row r="22" spans="1:13">
      <c r="A22" s="768" t="s">
        <v>979</v>
      </c>
      <c r="B22" s="768"/>
      <c r="C22" s="768"/>
      <c r="D22" s="768"/>
      <c r="E22" s="768"/>
      <c r="F22" s="768"/>
      <c r="G22" s="768"/>
      <c r="H22" s="768"/>
      <c r="I22" s="768"/>
      <c r="J22" s="768"/>
      <c r="K22" s="768"/>
      <c r="L22" s="768"/>
    </row>
    <row r="23" spans="1:13">
      <c r="A23" s="16" t="s">
        <v>21</v>
      </c>
      <c r="B23" s="16"/>
      <c r="C23" s="16"/>
      <c r="D23" s="32"/>
      <c r="E23" s="32"/>
      <c r="F23" s="32"/>
      <c r="G23" s="23"/>
      <c r="J23" s="746" t="s">
        <v>85</v>
      </c>
      <c r="K23" s="746"/>
      <c r="L23" s="746"/>
      <c r="M23" s="746"/>
    </row>
    <row r="24" spans="1:13">
      <c r="A24" s="16"/>
      <c r="D24" s="23"/>
      <c r="E24" s="23"/>
      <c r="F24" s="23"/>
      <c r="G24" s="23"/>
    </row>
    <row r="25" spans="1:13" s="576" customFormat="1">
      <c r="A25" s="16"/>
      <c r="D25" s="23"/>
      <c r="E25" s="23"/>
      <c r="F25" s="23"/>
      <c r="G25" s="23"/>
    </row>
    <row r="26" spans="1:13" s="576" customFormat="1">
      <c r="A26" s="16"/>
      <c r="D26" s="23"/>
      <c r="E26" s="23"/>
      <c r="F26" s="23"/>
      <c r="G26" s="23"/>
    </row>
    <row r="27" spans="1:13" s="576" customFormat="1">
      <c r="A27" s="16"/>
      <c r="D27" s="23"/>
      <c r="E27" s="23"/>
      <c r="F27" s="23"/>
      <c r="G27" s="23"/>
    </row>
    <row r="28" spans="1:13">
      <c r="A28" s="848"/>
      <c r="B28" s="848"/>
      <c r="C28" s="848"/>
      <c r="D28" s="848"/>
      <c r="E28" s="848"/>
      <c r="F28" s="848"/>
      <c r="G28" s="848"/>
      <c r="H28" s="848"/>
      <c r="I28" s="848"/>
      <c r="J28" s="848"/>
      <c r="K28" s="848"/>
      <c r="L28" s="848"/>
    </row>
  </sheetData>
  <mergeCells count="16">
    <mergeCell ref="F7:L7"/>
    <mergeCell ref="L1:N1"/>
    <mergeCell ref="A2:L2"/>
    <mergeCell ref="A3:L3"/>
    <mergeCell ref="A5:L5"/>
    <mergeCell ref="A7:E7"/>
    <mergeCell ref="I8:L8"/>
    <mergeCell ref="A22:L22"/>
    <mergeCell ref="A28:L28"/>
    <mergeCell ref="A9:A10"/>
    <mergeCell ref="B9:B10"/>
    <mergeCell ref="C9:G9"/>
    <mergeCell ref="H9:L9"/>
    <mergeCell ref="A20:L20"/>
    <mergeCell ref="A21:L21"/>
    <mergeCell ref="J23:M23"/>
  </mergeCells>
  <phoneticPr fontId="0" type="noConversion"/>
  <printOptions horizontalCentered="1" verticalCentered="1"/>
  <pageMargins left="0.70866141732283505" right="0.70866141732283505" top="0.23622047244094499" bottom="0" header="0.31496062992126" footer="0.31496062992126"/>
  <pageSetup paperSize="9" orientation="landscape" r:id="rId1"/>
  <rowBreaks count="1" manualBreakCount="1">
    <brk id="27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SheetLayoutView="70" workbookViewId="0">
      <selection activeCell="E28" sqref="E28"/>
    </sheetView>
  </sheetViews>
  <sheetFormatPr defaultColWidth="9.140625" defaultRowHeight="12.75"/>
  <cols>
    <col min="1" max="1" width="5.7109375" style="142" customWidth="1"/>
    <col min="2" max="2" width="12.42578125" style="142" customWidth="1"/>
    <col min="3" max="3" width="13" style="142" customWidth="1"/>
    <col min="4" max="4" width="12" style="142" customWidth="1"/>
    <col min="5" max="5" width="12.42578125" style="142" customWidth="1"/>
    <col min="6" max="6" width="12.7109375" style="142" customWidth="1"/>
    <col min="7" max="7" width="13.140625" style="142" customWidth="1"/>
    <col min="8" max="8" width="12.7109375" style="142" customWidth="1"/>
    <col min="9" max="9" width="12.140625" style="142" customWidth="1"/>
    <col min="10" max="10" width="12.140625" style="247" customWidth="1"/>
    <col min="11" max="11" width="16.5703125" style="142" customWidth="1"/>
    <col min="12" max="12" width="13.140625" style="142" customWidth="1"/>
    <col min="13" max="13" width="12.7109375" style="142" customWidth="1"/>
    <col min="14" max="16384" width="9.140625" style="142"/>
  </cols>
  <sheetData>
    <row r="1" spans="1:13">
      <c r="K1" s="742" t="s">
        <v>213</v>
      </c>
      <c r="L1" s="742"/>
      <c r="M1" s="742"/>
    </row>
    <row r="2" spans="1:13" ht="12.75" customHeight="1"/>
    <row r="3" spans="1:13" ht="15.75">
      <c r="B3" s="868" t="s">
        <v>0</v>
      </c>
      <c r="C3" s="868"/>
      <c r="D3" s="868"/>
      <c r="E3" s="868"/>
      <c r="F3" s="868"/>
      <c r="G3" s="868"/>
      <c r="H3" s="868"/>
      <c r="I3" s="868"/>
      <c r="J3" s="868"/>
      <c r="K3" s="868"/>
    </row>
    <row r="4" spans="1:13" ht="20.25">
      <c r="B4" s="869" t="s">
        <v>656</v>
      </c>
      <c r="C4" s="869"/>
      <c r="D4" s="869"/>
      <c r="E4" s="869"/>
      <c r="F4" s="869"/>
      <c r="G4" s="869"/>
      <c r="H4" s="869"/>
      <c r="I4" s="869"/>
      <c r="J4" s="869"/>
      <c r="K4" s="869"/>
    </row>
    <row r="5" spans="1:13" ht="10.5" customHeight="1"/>
    <row r="6" spans="1:13" ht="15.75">
      <c r="A6" s="234" t="s">
        <v>681</v>
      </c>
      <c r="B6" s="234"/>
      <c r="C6" s="234"/>
      <c r="D6" s="234"/>
      <c r="E6" s="234"/>
      <c r="F6" s="234"/>
      <c r="G6" s="234"/>
      <c r="H6" s="234"/>
      <c r="I6" s="234"/>
      <c r="J6" s="248"/>
      <c r="K6" s="234"/>
    </row>
    <row r="7" spans="1:13" ht="15.75">
      <c r="B7" s="143"/>
      <c r="C7" s="143"/>
      <c r="D7" s="143"/>
      <c r="E7" s="143"/>
      <c r="F7" s="143"/>
      <c r="G7" s="143"/>
      <c r="H7" s="143"/>
      <c r="L7" s="873" t="s">
        <v>192</v>
      </c>
      <c r="M7" s="873"/>
    </row>
    <row r="8" spans="1:13" ht="15.75">
      <c r="A8" s="746" t="s">
        <v>839</v>
      </c>
      <c r="B8" s="746"/>
      <c r="C8" s="746"/>
      <c r="D8" s="746"/>
      <c r="E8" s="746"/>
      <c r="F8" s="143"/>
      <c r="G8" s="834" t="s">
        <v>971</v>
      </c>
      <c r="H8" s="834"/>
      <c r="I8" s="834"/>
      <c r="J8" s="834"/>
      <c r="K8" s="834"/>
      <c r="L8" s="834"/>
      <c r="M8" s="834"/>
    </row>
    <row r="9" spans="1:13">
      <c r="A9" s="864" t="s">
        <v>24</v>
      </c>
      <c r="B9" s="867" t="s">
        <v>3</v>
      </c>
      <c r="C9" s="863" t="s">
        <v>682</v>
      </c>
      <c r="D9" s="863" t="s">
        <v>680</v>
      </c>
      <c r="E9" s="863" t="s">
        <v>227</v>
      </c>
      <c r="F9" s="867" t="s">
        <v>226</v>
      </c>
      <c r="G9" s="867"/>
      <c r="H9" s="867" t="s">
        <v>189</v>
      </c>
      <c r="I9" s="867"/>
      <c r="J9" s="870" t="s">
        <v>447</v>
      </c>
      <c r="K9" s="863" t="s">
        <v>191</v>
      </c>
      <c r="L9" s="863" t="s">
        <v>424</v>
      </c>
      <c r="M9" s="863" t="s">
        <v>247</v>
      </c>
    </row>
    <row r="10" spans="1:13">
      <c r="A10" s="865"/>
      <c r="B10" s="867"/>
      <c r="C10" s="863"/>
      <c r="D10" s="863"/>
      <c r="E10" s="863"/>
      <c r="F10" s="867"/>
      <c r="G10" s="867"/>
      <c r="H10" s="867"/>
      <c r="I10" s="867"/>
      <c r="J10" s="871"/>
      <c r="K10" s="863"/>
      <c r="L10" s="863"/>
      <c r="M10" s="863"/>
    </row>
    <row r="11" spans="1:13" ht="27" customHeight="1">
      <c r="A11" s="866"/>
      <c r="B11" s="867"/>
      <c r="C11" s="863"/>
      <c r="D11" s="863"/>
      <c r="E11" s="863"/>
      <c r="F11" s="144" t="s">
        <v>190</v>
      </c>
      <c r="G11" s="144" t="s">
        <v>248</v>
      </c>
      <c r="H11" s="144" t="s">
        <v>190</v>
      </c>
      <c r="I11" s="144" t="s">
        <v>248</v>
      </c>
      <c r="J11" s="872"/>
      <c r="K11" s="863"/>
      <c r="L11" s="863"/>
      <c r="M11" s="863"/>
    </row>
    <row r="12" spans="1:13" s="188" customFormat="1" ht="15.75">
      <c r="A12" s="359">
        <v>1</v>
      </c>
      <c r="B12" s="359">
        <v>2</v>
      </c>
      <c r="C12" s="359">
        <v>3</v>
      </c>
      <c r="D12" s="359">
        <v>4</v>
      </c>
      <c r="E12" s="359">
        <v>5</v>
      </c>
      <c r="F12" s="359">
        <v>6</v>
      </c>
      <c r="G12" s="359">
        <v>7</v>
      </c>
      <c r="H12" s="359">
        <v>8</v>
      </c>
      <c r="I12" s="359">
        <v>9</v>
      </c>
      <c r="J12" s="360"/>
      <c r="K12" s="359">
        <v>10</v>
      </c>
      <c r="L12" s="359">
        <v>11</v>
      </c>
      <c r="M12" s="359">
        <v>12</v>
      </c>
    </row>
    <row r="13" spans="1:13" ht="15">
      <c r="A13" s="358">
        <v>1</v>
      </c>
      <c r="B13" s="358" t="s">
        <v>844</v>
      </c>
      <c r="C13" s="422">
        <v>8.41</v>
      </c>
      <c r="D13" s="422">
        <v>0</v>
      </c>
      <c r="E13" s="422">
        <v>6.86</v>
      </c>
      <c r="F13" s="422">
        <v>288.3</v>
      </c>
      <c r="G13" s="422">
        <v>8.73</v>
      </c>
      <c r="H13" s="422">
        <v>288.3</v>
      </c>
      <c r="I13" s="422">
        <v>8.73</v>
      </c>
      <c r="J13" s="423">
        <f>G13-I13</f>
        <v>0</v>
      </c>
      <c r="K13" s="422">
        <f>D13+E13-I13</f>
        <v>-1.87</v>
      </c>
      <c r="L13" s="422">
        <v>0</v>
      </c>
      <c r="M13" s="422">
        <v>0</v>
      </c>
    </row>
    <row r="14" spans="1:13" ht="15">
      <c r="A14" s="358">
        <v>2</v>
      </c>
      <c r="B14" s="358" t="s">
        <v>845</v>
      </c>
      <c r="C14" s="422">
        <v>2.1</v>
      </c>
      <c r="D14" s="422">
        <v>0</v>
      </c>
      <c r="E14" s="422">
        <v>2.4300000000000002</v>
      </c>
      <c r="F14" s="422">
        <v>72</v>
      </c>
      <c r="G14" s="422">
        <v>2.16</v>
      </c>
      <c r="H14" s="422">
        <v>72</v>
      </c>
      <c r="I14" s="422">
        <v>2.16</v>
      </c>
      <c r="J14" s="423">
        <f>G14-I14</f>
        <v>0</v>
      </c>
      <c r="K14" s="422">
        <f>D14+E14-I14</f>
        <v>0.27</v>
      </c>
      <c r="L14" s="422">
        <v>0</v>
      </c>
      <c r="M14" s="422">
        <v>0</v>
      </c>
    </row>
    <row r="15" spans="1:13" ht="15">
      <c r="A15" s="358">
        <v>3</v>
      </c>
      <c r="B15" s="358"/>
      <c r="C15" s="424"/>
      <c r="D15" s="424"/>
      <c r="E15" s="424"/>
      <c r="F15" s="424"/>
      <c r="G15" s="424"/>
      <c r="H15" s="424"/>
      <c r="I15" s="424"/>
      <c r="J15" s="425"/>
      <c r="K15" s="424"/>
      <c r="L15" s="422"/>
      <c r="M15" s="422"/>
    </row>
    <row r="16" spans="1:13" ht="15">
      <c r="A16" s="358"/>
      <c r="B16" s="358"/>
      <c r="C16" s="422"/>
      <c r="D16" s="422"/>
      <c r="E16" s="422"/>
      <c r="F16" s="422"/>
      <c r="G16" s="422"/>
      <c r="H16" s="422"/>
      <c r="I16" s="422"/>
      <c r="J16" s="423"/>
      <c r="K16" s="422"/>
      <c r="L16" s="422"/>
      <c r="M16" s="422"/>
    </row>
    <row r="17" spans="1:14" ht="15.75">
      <c r="A17" s="358" t="s">
        <v>91</v>
      </c>
      <c r="B17" s="358"/>
      <c r="C17" s="426">
        <f>SUM(C13:C16)</f>
        <v>10.51</v>
      </c>
      <c r="D17" s="426">
        <f t="shared" ref="D17:M17" si="0">SUM(D13:D16)</f>
        <v>0</v>
      </c>
      <c r="E17" s="426">
        <f t="shared" si="0"/>
        <v>9.2900000000000009</v>
      </c>
      <c r="F17" s="426">
        <f t="shared" si="0"/>
        <v>360.3</v>
      </c>
      <c r="G17" s="426">
        <f t="shared" si="0"/>
        <v>10.89</v>
      </c>
      <c r="H17" s="426">
        <f t="shared" si="0"/>
        <v>360.3</v>
      </c>
      <c r="I17" s="426">
        <f t="shared" si="0"/>
        <v>10.89</v>
      </c>
      <c r="J17" s="426">
        <f t="shared" si="0"/>
        <v>0</v>
      </c>
      <c r="K17" s="426">
        <f t="shared" si="0"/>
        <v>-1.6</v>
      </c>
      <c r="L17" s="426">
        <f t="shared" si="0"/>
        <v>0</v>
      </c>
      <c r="M17" s="426">
        <f t="shared" si="0"/>
        <v>0</v>
      </c>
    </row>
    <row r="18" spans="1:14" ht="15">
      <c r="A18" s="358"/>
      <c r="B18" s="358"/>
      <c r="C18" s="422"/>
      <c r="D18" s="422"/>
      <c r="E18" s="422"/>
      <c r="F18" s="422"/>
      <c r="G18" s="422"/>
      <c r="H18" s="422"/>
      <c r="I18" s="422"/>
      <c r="J18" s="423"/>
      <c r="K18" s="422"/>
      <c r="L18" s="422"/>
      <c r="M18" s="422"/>
    </row>
    <row r="21" spans="1:14" ht="15.75" customHeight="1"/>
    <row r="22" spans="1:14" ht="15.75" customHeight="1">
      <c r="A22" s="768" t="s">
        <v>13</v>
      </c>
      <c r="B22" s="768"/>
      <c r="C22" s="768"/>
      <c r="D22" s="768"/>
      <c r="E22" s="768"/>
      <c r="F22" s="768"/>
      <c r="G22" s="768"/>
      <c r="H22" s="768"/>
      <c r="I22" s="768"/>
      <c r="J22" s="768"/>
      <c r="K22" s="768"/>
      <c r="L22" s="87"/>
      <c r="M22" s="87"/>
      <c r="N22" s="17"/>
    </row>
    <row r="23" spans="1:14" ht="15.75" customHeight="1">
      <c r="A23" s="853" t="s">
        <v>14</v>
      </c>
      <c r="B23" s="853"/>
      <c r="C23" s="853"/>
      <c r="D23" s="853"/>
      <c r="E23" s="853"/>
      <c r="F23" s="853"/>
      <c r="G23" s="853"/>
      <c r="H23" s="853"/>
      <c r="I23" s="853"/>
      <c r="J23" s="853"/>
      <c r="K23" s="853"/>
      <c r="L23" s="87"/>
      <c r="M23" s="87"/>
      <c r="N23" s="17"/>
    </row>
    <row r="24" spans="1:14" ht="12.75" customHeight="1">
      <c r="A24" s="853" t="s">
        <v>982</v>
      </c>
      <c r="B24" s="853"/>
      <c r="C24" s="853"/>
      <c r="D24" s="853"/>
      <c r="E24" s="853"/>
      <c r="F24" s="853"/>
      <c r="G24" s="853"/>
      <c r="H24" s="853"/>
      <c r="I24" s="853"/>
      <c r="J24" s="853"/>
      <c r="K24" s="853"/>
      <c r="L24" s="87"/>
      <c r="M24" s="87"/>
      <c r="N24" s="17"/>
    </row>
    <row r="25" spans="1:14">
      <c r="A25" s="16" t="s">
        <v>21</v>
      </c>
      <c r="B25" s="16"/>
      <c r="C25" s="16"/>
      <c r="D25" s="16"/>
      <c r="E25" s="16"/>
      <c r="F25" s="16"/>
      <c r="G25" s="17"/>
      <c r="H25" s="17"/>
      <c r="I25" s="17"/>
      <c r="J25" s="249"/>
      <c r="K25" s="746" t="s">
        <v>85</v>
      </c>
      <c r="L25" s="746"/>
      <c r="M25" s="746"/>
      <c r="N25" s="746"/>
    </row>
    <row r="26" spans="1:14">
      <c r="A26" s="16"/>
      <c r="B26" s="17"/>
      <c r="C26" s="17"/>
      <c r="D26" s="17"/>
      <c r="E26" s="17"/>
      <c r="F26" s="17"/>
      <c r="G26" s="17"/>
      <c r="H26" s="17"/>
      <c r="I26" s="17"/>
      <c r="J26" s="249"/>
      <c r="K26" s="17"/>
      <c r="L26" s="17"/>
      <c r="M26" s="17"/>
      <c r="N26" s="17"/>
    </row>
  </sheetData>
  <mergeCells count="21">
    <mergeCell ref="K1:M1"/>
    <mergeCell ref="B3:K3"/>
    <mergeCell ref="B4:K4"/>
    <mergeCell ref="C9:C11"/>
    <mergeCell ref="J9:J11"/>
    <mergeCell ref="L7:M7"/>
    <mergeCell ref="G8:M8"/>
    <mergeCell ref="F9:G10"/>
    <mergeCell ref="H9:I10"/>
    <mergeCell ref="K9:K11"/>
    <mergeCell ref="A8:E8"/>
    <mergeCell ref="K25:N25"/>
    <mergeCell ref="A22:K22"/>
    <mergeCell ref="A23:K23"/>
    <mergeCell ref="D9:D11"/>
    <mergeCell ref="E9:E11"/>
    <mergeCell ref="A9:A11"/>
    <mergeCell ref="M9:M11"/>
    <mergeCell ref="L9:L11"/>
    <mergeCell ref="B9:B11"/>
    <mergeCell ref="A24:K24"/>
  </mergeCells>
  <printOptions horizontalCentered="1" verticalCentered="1"/>
  <pageMargins left="0.70866141732283505" right="0.70866141732283505" top="0.23622047244094499" bottom="0" header="0.31496062992126" footer="0.31496062992126"/>
  <pageSetup paperSize="9" scale="83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zoomScaleSheetLayoutView="90" workbookViewId="0">
      <selection activeCell="A23" sqref="A23:L23"/>
    </sheetView>
  </sheetViews>
  <sheetFormatPr defaultColWidth="9.140625" defaultRowHeight="12.75"/>
  <cols>
    <col min="1" max="1" width="5.5703125" style="17" customWidth="1"/>
    <col min="2" max="2" width="8.42578125" style="17" customWidth="1"/>
    <col min="3" max="3" width="10.5703125" style="17" customWidth="1"/>
    <col min="4" max="4" width="9.85546875" style="17" customWidth="1"/>
    <col min="5" max="5" width="8.7109375" style="17" customWidth="1"/>
    <col min="6" max="6" width="10.85546875" style="17" customWidth="1"/>
    <col min="7" max="7" width="15.85546875" style="17" customWidth="1"/>
    <col min="8" max="8" width="12.42578125" style="17" customWidth="1"/>
    <col min="9" max="9" width="12.140625" style="17" customWidth="1"/>
    <col min="10" max="10" width="9" style="17" customWidth="1"/>
    <col min="11" max="11" width="12" style="17" customWidth="1"/>
    <col min="12" max="12" width="17.28515625" style="17" customWidth="1"/>
    <col min="13" max="13" width="9.140625" style="17" hidden="1" customWidth="1"/>
    <col min="14" max="16384" width="9.140625" style="17"/>
  </cols>
  <sheetData>
    <row r="1" spans="1:19" customFormat="1" ht="15">
      <c r="D1" s="37"/>
      <c r="E1" s="37"/>
      <c r="F1" s="37"/>
      <c r="G1" s="37"/>
      <c r="H1" s="37"/>
      <c r="I1" s="37"/>
      <c r="J1" s="37"/>
      <c r="K1" s="37"/>
      <c r="L1" s="859" t="s">
        <v>448</v>
      </c>
      <c r="M1" s="859"/>
      <c r="N1" s="859"/>
      <c r="O1" s="44"/>
      <c r="P1" s="44"/>
    </row>
    <row r="2" spans="1:19" customFormat="1" ht="15">
      <c r="A2" s="846" t="s">
        <v>0</v>
      </c>
      <c r="B2" s="846"/>
      <c r="C2" s="846"/>
      <c r="D2" s="846"/>
      <c r="E2" s="846"/>
      <c r="F2" s="846"/>
      <c r="G2" s="846"/>
      <c r="H2" s="846"/>
      <c r="I2" s="846"/>
      <c r="J2" s="846"/>
      <c r="K2" s="846"/>
      <c r="L2" s="846"/>
      <c r="M2" s="46"/>
      <c r="N2" s="46"/>
      <c r="O2" s="46"/>
      <c r="P2" s="46"/>
    </row>
    <row r="3" spans="1:19" customFormat="1" ht="20.25">
      <c r="A3" s="862" t="s">
        <v>656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45"/>
      <c r="N3" s="45"/>
      <c r="O3" s="45"/>
      <c r="P3" s="45"/>
    </row>
    <row r="4" spans="1:19" customFormat="1" ht="10.5" customHeight="1"/>
    <row r="5" spans="1:19" ht="19.5" customHeight="1">
      <c r="A5" s="847" t="s">
        <v>683</v>
      </c>
      <c r="B5" s="847"/>
      <c r="C5" s="847"/>
      <c r="D5" s="847"/>
      <c r="E5" s="847"/>
      <c r="F5" s="847"/>
      <c r="G5" s="847"/>
      <c r="H5" s="847"/>
      <c r="I5" s="847"/>
      <c r="J5" s="847"/>
      <c r="K5" s="847"/>
      <c r="L5" s="847"/>
    </row>
    <row r="6" spans="1:19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9">
      <c r="A7" s="746" t="s">
        <v>839</v>
      </c>
      <c r="B7" s="746"/>
      <c r="C7" s="746"/>
      <c r="D7" s="746"/>
      <c r="E7" s="746"/>
      <c r="F7" s="860" t="s">
        <v>19</v>
      </c>
      <c r="G7" s="860"/>
      <c r="H7" s="860"/>
      <c r="I7" s="860"/>
      <c r="J7" s="860"/>
      <c r="K7" s="860"/>
      <c r="L7" s="860"/>
    </row>
    <row r="8" spans="1:19">
      <c r="A8" s="16"/>
      <c r="F8" s="18"/>
      <c r="G8" s="105"/>
      <c r="H8" s="105"/>
      <c r="I8" s="861" t="s">
        <v>971</v>
      </c>
      <c r="J8" s="861"/>
      <c r="K8" s="861"/>
      <c r="L8" s="861"/>
    </row>
    <row r="9" spans="1:19" s="16" customFormat="1">
      <c r="A9" s="721" t="s">
        <v>2</v>
      </c>
      <c r="B9" s="721" t="s">
        <v>3</v>
      </c>
      <c r="C9" s="718" t="s">
        <v>25</v>
      </c>
      <c r="D9" s="719"/>
      <c r="E9" s="719"/>
      <c r="F9" s="719"/>
      <c r="G9" s="719"/>
      <c r="H9" s="718" t="s">
        <v>26</v>
      </c>
      <c r="I9" s="719"/>
      <c r="J9" s="719"/>
      <c r="K9" s="719"/>
      <c r="L9" s="719"/>
      <c r="R9" s="31"/>
      <c r="S9" s="32"/>
    </row>
    <row r="10" spans="1:19" s="16" customFormat="1" ht="63.75">
      <c r="A10" s="721"/>
      <c r="B10" s="721"/>
      <c r="C10" s="5" t="s">
        <v>678</v>
      </c>
      <c r="D10" s="5" t="s">
        <v>680</v>
      </c>
      <c r="E10" s="5" t="s">
        <v>71</v>
      </c>
      <c r="F10" s="5" t="s">
        <v>72</v>
      </c>
      <c r="G10" s="5" t="s">
        <v>383</v>
      </c>
      <c r="H10" s="5" t="s">
        <v>678</v>
      </c>
      <c r="I10" s="5" t="s">
        <v>680</v>
      </c>
      <c r="J10" s="5" t="s">
        <v>71</v>
      </c>
      <c r="K10" s="5" t="s">
        <v>72</v>
      </c>
      <c r="L10" s="5" t="s">
        <v>384</v>
      </c>
    </row>
    <row r="11" spans="1:19" s="16" customForma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9">
      <c r="A12" s="19">
        <v>1</v>
      </c>
      <c r="B12" s="20"/>
      <c r="C12" s="20"/>
      <c r="D12" s="20"/>
      <c r="E12" s="20"/>
      <c r="F12" s="20"/>
      <c r="G12" s="20"/>
      <c r="H12" s="29"/>
      <c r="I12" s="29"/>
      <c r="J12" s="29"/>
      <c r="K12" s="29"/>
      <c r="L12" s="20"/>
    </row>
    <row r="13" spans="1:19">
      <c r="A13" s="19">
        <v>2</v>
      </c>
      <c r="B13" s="20"/>
      <c r="C13" s="20"/>
      <c r="D13" s="20"/>
      <c r="E13" s="20"/>
      <c r="F13" s="20"/>
      <c r="G13" s="20"/>
      <c r="H13" s="29"/>
      <c r="I13" s="29"/>
      <c r="J13" s="29"/>
      <c r="K13" s="29"/>
      <c r="L13" s="20"/>
    </row>
    <row r="14" spans="1:19">
      <c r="A14" s="19">
        <v>3</v>
      </c>
      <c r="B14" s="20"/>
      <c r="C14" s="20"/>
      <c r="D14" s="20"/>
      <c r="E14" s="20"/>
      <c r="F14" s="20"/>
      <c r="G14" s="154" t="s">
        <v>868</v>
      </c>
      <c r="H14" s="29"/>
      <c r="I14" s="29"/>
      <c r="J14" s="29"/>
      <c r="K14" s="29"/>
      <c r="L14" s="20"/>
    </row>
    <row r="15" spans="1:19">
      <c r="A15" s="21" t="s">
        <v>7</v>
      </c>
      <c r="B15" s="20"/>
      <c r="C15" s="20"/>
      <c r="D15" s="20"/>
      <c r="E15" s="20"/>
      <c r="F15" s="20"/>
      <c r="G15" s="20"/>
      <c r="H15" s="29"/>
      <c r="I15" s="29"/>
      <c r="J15" s="29"/>
      <c r="K15" s="29"/>
      <c r="L15" s="20"/>
    </row>
    <row r="16" spans="1:19">
      <c r="A16" s="3" t="s">
        <v>18</v>
      </c>
      <c r="B16" s="20"/>
      <c r="C16" s="20"/>
      <c r="D16" s="20"/>
      <c r="E16" s="20"/>
      <c r="F16" s="20"/>
      <c r="G16" s="20"/>
      <c r="H16" s="29"/>
      <c r="I16" s="29"/>
      <c r="J16" s="29"/>
      <c r="K16" s="29"/>
      <c r="L16" s="20"/>
    </row>
    <row r="17" spans="1:13">
      <c r="A17" s="23" t="s">
        <v>382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3">
      <c r="A18" s="22" t="s">
        <v>381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3" ht="15.7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3" ht="15.7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3" ht="14.25" customHeight="1">
      <c r="A21" s="768" t="s">
        <v>13</v>
      </c>
      <c r="B21" s="768"/>
      <c r="C21" s="768"/>
      <c r="D21" s="768"/>
      <c r="E21" s="768"/>
      <c r="F21" s="768"/>
      <c r="G21" s="768"/>
      <c r="H21" s="768"/>
      <c r="I21" s="768"/>
      <c r="J21" s="768"/>
      <c r="K21" s="768"/>
      <c r="L21" s="768"/>
    </row>
    <row r="22" spans="1:13">
      <c r="A22" s="768" t="s">
        <v>14</v>
      </c>
      <c r="B22" s="768"/>
      <c r="C22" s="768"/>
      <c r="D22" s="768"/>
      <c r="E22" s="768"/>
      <c r="F22" s="768"/>
      <c r="G22" s="768"/>
      <c r="H22" s="768"/>
      <c r="I22" s="768"/>
      <c r="J22" s="768"/>
      <c r="K22" s="768"/>
      <c r="L22" s="768"/>
    </row>
    <row r="23" spans="1:13">
      <c r="A23" s="768" t="s">
        <v>979</v>
      </c>
      <c r="B23" s="768"/>
      <c r="C23" s="768"/>
      <c r="D23" s="874"/>
      <c r="E23" s="874"/>
      <c r="F23" s="874"/>
      <c r="G23" s="874"/>
      <c r="H23" s="768"/>
      <c r="I23" s="768"/>
      <c r="J23" s="768"/>
      <c r="K23" s="768"/>
      <c r="L23" s="768"/>
    </row>
    <row r="24" spans="1:13">
      <c r="A24" s="16" t="s">
        <v>21</v>
      </c>
      <c r="B24" s="16"/>
      <c r="C24" s="16"/>
      <c r="D24" s="31"/>
      <c r="E24" s="31"/>
      <c r="F24" s="31"/>
      <c r="G24" s="20"/>
      <c r="J24" s="746" t="s">
        <v>85</v>
      </c>
      <c r="K24" s="746"/>
      <c r="L24" s="746"/>
      <c r="M24" s="746"/>
    </row>
    <row r="25" spans="1:13" s="576" customFormat="1">
      <c r="A25" s="16"/>
      <c r="B25" s="16"/>
      <c r="C25" s="16"/>
      <c r="D25" s="32"/>
      <c r="E25" s="32"/>
      <c r="F25" s="32"/>
      <c r="G25" s="23"/>
      <c r="J25" s="561"/>
      <c r="K25" s="561"/>
      <c r="L25" s="561"/>
      <c r="M25" s="561"/>
    </row>
    <row r="26" spans="1:13" s="576" customFormat="1">
      <c r="A26" s="16"/>
      <c r="B26" s="16"/>
      <c r="C26" s="16"/>
      <c r="D26" s="32"/>
      <c r="E26" s="32"/>
      <c r="F26" s="32"/>
      <c r="G26" s="23"/>
      <c r="J26" s="561"/>
      <c r="K26" s="561"/>
      <c r="L26" s="561"/>
      <c r="M26" s="561"/>
    </row>
    <row r="27" spans="1:13" s="576" customFormat="1">
      <c r="A27" s="16"/>
      <c r="B27" s="16"/>
      <c r="C27" s="16"/>
      <c r="D27" s="32"/>
      <c r="E27" s="32"/>
      <c r="F27" s="32"/>
      <c r="G27" s="23"/>
      <c r="J27" s="561"/>
      <c r="K27" s="561"/>
      <c r="L27" s="561"/>
      <c r="M27" s="561"/>
    </row>
    <row r="28" spans="1:13">
      <c r="A28" s="16"/>
    </row>
    <row r="29" spans="1:13">
      <c r="A29" s="848"/>
      <c r="B29" s="848"/>
      <c r="C29" s="848"/>
      <c r="D29" s="848"/>
      <c r="E29" s="848"/>
      <c r="F29" s="848"/>
      <c r="G29" s="848"/>
      <c r="H29" s="848"/>
      <c r="I29" s="848"/>
      <c r="J29" s="848"/>
      <c r="K29" s="848"/>
      <c r="L29" s="848"/>
    </row>
  </sheetData>
  <mergeCells count="16">
    <mergeCell ref="L1:N1"/>
    <mergeCell ref="A2:L2"/>
    <mergeCell ref="A3:L3"/>
    <mergeCell ref="A5:L5"/>
    <mergeCell ref="F7:L7"/>
    <mergeCell ref="A7:E7"/>
    <mergeCell ref="A22:L22"/>
    <mergeCell ref="A23:L23"/>
    <mergeCell ref="J24:M24"/>
    <mergeCell ref="A29:L29"/>
    <mergeCell ref="I8:L8"/>
    <mergeCell ref="A9:A10"/>
    <mergeCell ref="B9:B10"/>
    <mergeCell ref="C9:G9"/>
    <mergeCell ref="H9:L9"/>
    <mergeCell ref="A21:L21"/>
  </mergeCells>
  <printOptions horizontalCentered="1" verticalCentered="1"/>
  <pageMargins left="0.70866141732283505" right="0.70866141732283505" top="0.23622047244094499" bottom="0" header="0.31496062992126" footer="0.31496062992126"/>
  <pageSetup paperSize="9" orientation="landscape" r:id="rId1"/>
  <rowBreaks count="1" manualBreakCount="1">
    <brk id="28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"/>
  <sheetViews>
    <sheetView topLeftCell="J4" zoomScaleSheetLayoutView="90" workbookViewId="0">
      <selection activeCell="N22" sqref="N22"/>
    </sheetView>
  </sheetViews>
  <sheetFormatPr defaultColWidth="9.140625" defaultRowHeight="12.75"/>
  <cols>
    <col min="1" max="1" width="7.42578125" style="17" customWidth="1"/>
    <col min="2" max="2" width="17.140625" style="17" customWidth="1"/>
    <col min="3" max="3" width="8.7109375" style="17" customWidth="1"/>
    <col min="4" max="4" width="10.140625" style="17" customWidth="1"/>
    <col min="5" max="5" width="8.28515625" style="17" customWidth="1"/>
    <col min="6" max="6" width="7.28515625" style="17" customWidth="1"/>
    <col min="7" max="7" width="8.5703125" style="17" customWidth="1"/>
    <col min="8" max="8" width="8.140625" style="17" customWidth="1"/>
    <col min="9" max="9" width="9.28515625" style="17" customWidth="1"/>
    <col min="10" max="10" width="10.7109375" style="17" customWidth="1"/>
    <col min="11" max="11" width="8.42578125" style="17" customWidth="1"/>
    <col min="12" max="12" width="8.7109375" style="17" customWidth="1"/>
    <col min="13" max="13" width="8.140625" style="17" customWidth="1"/>
    <col min="14" max="14" width="8.28515625" style="17" customWidth="1"/>
    <col min="15" max="15" width="13.7109375" style="17" customWidth="1"/>
    <col min="16" max="16" width="11.85546875" style="17" customWidth="1"/>
    <col min="17" max="17" width="11.7109375" style="17" customWidth="1"/>
    <col min="18" max="16384" width="9.140625" style="17"/>
  </cols>
  <sheetData>
    <row r="1" spans="1:28" customFormat="1" ht="15">
      <c r="H1" s="37"/>
      <c r="I1" s="37"/>
      <c r="J1" s="37"/>
      <c r="K1" s="37"/>
      <c r="L1" s="37"/>
      <c r="M1" s="37"/>
      <c r="N1" s="37"/>
      <c r="O1" s="37"/>
      <c r="P1" s="837" t="s">
        <v>65</v>
      </c>
      <c r="Q1" s="837"/>
      <c r="S1" s="17"/>
      <c r="T1" s="44"/>
      <c r="U1" s="44"/>
    </row>
    <row r="2" spans="1:28" customFormat="1" ht="15">
      <c r="A2" s="846" t="s">
        <v>0</v>
      </c>
      <c r="B2" s="846"/>
      <c r="C2" s="846"/>
      <c r="D2" s="846"/>
      <c r="E2" s="846"/>
      <c r="F2" s="846"/>
      <c r="G2" s="846"/>
      <c r="H2" s="846"/>
      <c r="I2" s="846"/>
      <c r="J2" s="846"/>
      <c r="K2" s="846"/>
      <c r="L2" s="846"/>
      <c r="M2" s="846"/>
      <c r="N2" s="846"/>
      <c r="O2" s="846"/>
      <c r="P2" s="846"/>
      <c r="Q2" s="846"/>
      <c r="R2" s="46"/>
      <c r="S2" s="46"/>
      <c r="T2" s="46"/>
      <c r="U2" s="46"/>
    </row>
    <row r="3" spans="1:28" customFormat="1" ht="20.25">
      <c r="A3" s="744" t="s">
        <v>656</v>
      </c>
      <c r="B3" s="744"/>
      <c r="C3" s="744"/>
      <c r="D3" s="744"/>
      <c r="E3" s="744"/>
      <c r="F3" s="744"/>
      <c r="G3" s="744"/>
      <c r="H3" s="744"/>
      <c r="I3" s="744"/>
      <c r="J3" s="744"/>
      <c r="K3" s="744"/>
      <c r="L3" s="744"/>
      <c r="M3" s="744"/>
      <c r="N3" s="744"/>
      <c r="O3" s="744"/>
      <c r="P3" s="744"/>
      <c r="Q3" s="744"/>
      <c r="R3" s="45"/>
      <c r="S3" s="45"/>
      <c r="T3" s="45"/>
      <c r="U3" s="45"/>
    </row>
    <row r="4" spans="1:28" customFormat="1" ht="10.5" customHeight="1"/>
    <row r="5" spans="1:28">
      <c r="A5" s="26"/>
      <c r="B5" s="26"/>
      <c r="C5" s="26"/>
      <c r="D5" s="26"/>
      <c r="E5" s="25"/>
      <c r="F5" s="25"/>
      <c r="G5" s="25"/>
      <c r="H5" s="25"/>
      <c r="I5" s="25"/>
      <c r="J5" s="25"/>
      <c r="K5" s="25"/>
      <c r="L5" s="25"/>
      <c r="M5" s="25"/>
      <c r="N5" s="26"/>
      <c r="O5" s="26"/>
      <c r="P5" s="25"/>
      <c r="Q5" s="23"/>
    </row>
    <row r="6" spans="1:28" ht="18" customHeight="1">
      <c r="A6" s="847" t="s">
        <v>770</v>
      </c>
      <c r="B6" s="847"/>
      <c r="C6" s="847"/>
      <c r="D6" s="847"/>
      <c r="E6" s="847"/>
      <c r="F6" s="847"/>
      <c r="G6" s="847"/>
      <c r="H6" s="847"/>
      <c r="I6" s="847"/>
      <c r="J6" s="847"/>
      <c r="K6" s="847"/>
      <c r="L6" s="847"/>
      <c r="M6" s="847"/>
      <c r="N6" s="847"/>
      <c r="O6" s="847"/>
      <c r="P6" s="847"/>
      <c r="Q6" s="847"/>
    </row>
    <row r="7" spans="1:28" ht="9.75" customHeight="1"/>
    <row r="8" spans="1:28" ht="0.75" customHeight="1"/>
    <row r="9" spans="1:28">
      <c r="A9" s="746" t="s">
        <v>839</v>
      </c>
      <c r="B9" s="746"/>
      <c r="C9" s="746"/>
      <c r="D9" s="746"/>
      <c r="E9" s="746"/>
      <c r="Q9" s="34" t="s">
        <v>23</v>
      </c>
      <c r="R9" s="23"/>
      <c r="S9" s="23"/>
    </row>
    <row r="10" spans="1:28" ht="15.75">
      <c r="A10" s="15"/>
      <c r="N10" s="861" t="s">
        <v>971</v>
      </c>
      <c r="O10" s="861"/>
      <c r="P10" s="861"/>
      <c r="Q10" s="861"/>
    </row>
    <row r="11" spans="1:28" ht="28.5" customHeight="1">
      <c r="A11" s="876" t="s">
        <v>2</v>
      </c>
      <c r="B11" s="878" t="s">
        <v>3</v>
      </c>
      <c r="C11" s="783" t="s">
        <v>684</v>
      </c>
      <c r="D11" s="783"/>
      <c r="E11" s="783"/>
      <c r="F11" s="783" t="s">
        <v>685</v>
      </c>
      <c r="G11" s="783"/>
      <c r="H11" s="783"/>
      <c r="I11" s="880" t="s">
        <v>386</v>
      </c>
      <c r="J11" s="881"/>
      <c r="K11" s="882"/>
      <c r="L11" s="880" t="s">
        <v>93</v>
      </c>
      <c r="M11" s="881"/>
      <c r="N11" s="882"/>
      <c r="O11" s="883" t="s">
        <v>709</v>
      </c>
      <c r="P11" s="884"/>
      <c r="Q11" s="885"/>
    </row>
    <row r="12" spans="1:28" ht="39.75" customHeight="1">
      <c r="A12" s="877"/>
      <c r="B12" s="879"/>
      <c r="C12" s="316" t="s">
        <v>115</v>
      </c>
      <c r="D12" s="316" t="s">
        <v>766</v>
      </c>
      <c r="E12" s="427" t="s">
        <v>18</v>
      </c>
      <c r="F12" s="316" t="s">
        <v>115</v>
      </c>
      <c r="G12" s="316" t="s">
        <v>767</v>
      </c>
      <c r="H12" s="427" t="s">
        <v>18</v>
      </c>
      <c r="I12" s="316" t="s">
        <v>115</v>
      </c>
      <c r="J12" s="316" t="s">
        <v>767</v>
      </c>
      <c r="K12" s="427" t="s">
        <v>18</v>
      </c>
      <c r="L12" s="316" t="s">
        <v>115</v>
      </c>
      <c r="M12" s="316" t="s">
        <v>767</v>
      </c>
      <c r="N12" s="427" t="s">
        <v>18</v>
      </c>
      <c r="O12" s="316" t="s">
        <v>238</v>
      </c>
      <c r="P12" s="316" t="s">
        <v>768</v>
      </c>
      <c r="Q12" s="316" t="s">
        <v>116</v>
      </c>
    </row>
    <row r="13" spans="1:28" s="71" customFormat="1">
      <c r="A13" s="68">
        <v>1</v>
      </c>
      <c r="B13" s="68">
        <v>2</v>
      </c>
      <c r="C13" s="68">
        <v>3</v>
      </c>
      <c r="D13" s="68">
        <v>4</v>
      </c>
      <c r="E13" s="68">
        <v>5</v>
      </c>
      <c r="F13" s="68">
        <v>6</v>
      </c>
      <c r="G13" s="68">
        <v>7</v>
      </c>
      <c r="H13" s="68">
        <v>8</v>
      </c>
      <c r="I13" s="68">
        <v>9</v>
      </c>
      <c r="J13" s="68">
        <v>10</v>
      </c>
      <c r="K13" s="68">
        <v>11</v>
      </c>
      <c r="L13" s="68">
        <v>12</v>
      </c>
      <c r="M13" s="68">
        <v>13</v>
      </c>
      <c r="N13" s="68">
        <v>14</v>
      </c>
      <c r="O13" s="68">
        <v>15</v>
      </c>
      <c r="P13" s="68">
        <v>16</v>
      </c>
      <c r="Q13" s="68">
        <v>17</v>
      </c>
      <c r="W13" s="875" t="s">
        <v>1055</v>
      </c>
      <c r="X13" s="875"/>
      <c r="Y13" s="875"/>
      <c r="Z13" s="875" t="s">
        <v>1056</v>
      </c>
      <c r="AA13" s="875"/>
      <c r="AB13" s="875"/>
    </row>
    <row r="14" spans="1:28" ht="15">
      <c r="A14" s="334">
        <v>1</v>
      </c>
      <c r="B14" s="334" t="s">
        <v>844</v>
      </c>
      <c r="C14" s="355">
        <v>60.88</v>
      </c>
      <c r="D14" s="355">
        <v>120</v>
      </c>
      <c r="E14" s="355">
        <f>C14+D14</f>
        <v>180.88</v>
      </c>
      <c r="F14" s="355">
        <v>0</v>
      </c>
      <c r="G14" s="355">
        <v>0</v>
      </c>
      <c r="H14" s="355">
        <f>F14+G14</f>
        <v>0</v>
      </c>
      <c r="I14" s="355">
        <v>61.12</v>
      </c>
      <c r="J14" s="355">
        <v>120</v>
      </c>
      <c r="K14" s="355">
        <f>I14+J14</f>
        <v>181.12</v>
      </c>
      <c r="L14" s="355">
        <v>61.14</v>
      </c>
      <c r="M14" s="355">
        <v>118.29</v>
      </c>
      <c r="N14" s="355">
        <f>L14+M14</f>
        <v>179.43</v>
      </c>
      <c r="O14" s="355">
        <f t="shared" ref="O14:Q15" si="0">F14+I14-L14</f>
        <v>-2.0000000000003126E-2</v>
      </c>
      <c r="P14" s="355">
        <f t="shared" si="0"/>
        <v>1.7099999999999937</v>
      </c>
      <c r="Q14" s="355">
        <f t="shared" si="0"/>
        <v>1.6899999999999977</v>
      </c>
      <c r="S14" s="699">
        <f>C14+'T7ACC_UPY_Utlsn '!C13</f>
        <v>119.34</v>
      </c>
      <c r="T14" s="699">
        <f>D14+'T7ACC_UPY_Utlsn '!D13</f>
        <v>202</v>
      </c>
      <c r="U14" s="699">
        <f>E14+'T7ACC_UPY_Utlsn '!E13</f>
        <v>321.34000000000003</v>
      </c>
      <c r="W14" s="700">
        <f>O14+'T7ACC_UPY_Utlsn '!O13</f>
        <v>-2.7000000000000028</v>
      </c>
      <c r="X14" s="700">
        <f>P14+'T7ACC_UPY_Utlsn '!P13</f>
        <v>2.9099999999999966</v>
      </c>
      <c r="Y14" s="700">
        <f>Q14+'T7ACC_UPY_Utlsn '!Q13</f>
        <v>0.21000000000000796</v>
      </c>
      <c r="Z14" s="700">
        <f>L14+'T7ACC_UPY_Utlsn '!L13</f>
        <v>122.03999999999999</v>
      </c>
      <c r="AA14" s="700">
        <f>M14+'T7ACC_UPY_Utlsn '!M13</f>
        <v>199.09</v>
      </c>
      <c r="AB14" s="700">
        <f>N14+'T7ACC_UPY_Utlsn '!N13</f>
        <v>321.13</v>
      </c>
    </row>
    <row r="15" spans="1:28" ht="15">
      <c r="A15" s="334">
        <v>2</v>
      </c>
      <c r="B15" s="334" t="s">
        <v>845</v>
      </c>
      <c r="C15" s="355">
        <v>19.989999999999998</v>
      </c>
      <c r="D15" s="355">
        <v>40</v>
      </c>
      <c r="E15" s="355">
        <f>C15+D15</f>
        <v>59.989999999999995</v>
      </c>
      <c r="F15" s="355">
        <v>0</v>
      </c>
      <c r="G15" s="355">
        <v>0</v>
      </c>
      <c r="H15" s="355">
        <f>F15+G15</f>
        <v>0</v>
      </c>
      <c r="I15" s="355">
        <v>20</v>
      </c>
      <c r="J15" s="355">
        <v>40</v>
      </c>
      <c r="K15" s="355">
        <f>I15+J15</f>
        <v>60</v>
      </c>
      <c r="L15" s="355">
        <v>19.11</v>
      </c>
      <c r="M15" s="355">
        <v>36.97</v>
      </c>
      <c r="N15" s="355">
        <f>L15+M15</f>
        <v>56.08</v>
      </c>
      <c r="O15" s="355">
        <f t="shared" si="0"/>
        <v>0.89000000000000057</v>
      </c>
      <c r="P15" s="429">
        <f t="shared" si="0"/>
        <v>3.0300000000000011</v>
      </c>
      <c r="Q15" s="355">
        <f t="shared" si="0"/>
        <v>3.9200000000000017</v>
      </c>
      <c r="S15" s="699">
        <f>C15+'T7ACC_UPY_Utlsn '!C14</f>
        <v>45.83</v>
      </c>
      <c r="T15" s="699">
        <f>D15+'T7ACC_UPY_Utlsn '!D14</f>
        <v>75</v>
      </c>
      <c r="U15" s="699">
        <f>E15+'T7ACC_UPY_Utlsn '!E14</f>
        <v>120.83</v>
      </c>
      <c r="W15" s="700">
        <f>O15+'T7ACC_UPY_Utlsn '!O14</f>
        <v>1.7800000000000011</v>
      </c>
      <c r="X15" s="700">
        <f>P15+'T7ACC_UPY_Utlsn '!P14</f>
        <v>4.9500000000000028</v>
      </c>
      <c r="Y15" s="700">
        <f>Q15+'T7ACC_UPY_Utlsn '!Q14</f>
        <v>6.730000000000004</v>
      </c>
      <c r="Z15" s="700">
        <f>L15+'T7ACC_UPY_Utlsn '!L14</f>
        <v>44.04</v>
      </c>
      <c r="AA15" s="700">
        <f>M15+'T7ACC_UPY_Utlsn '!M14</f>
        <v>70.05</v>
      </c>
      <c r="AB15" s="700">
        <f>N15+'T7ACC_UPY_Utlsn '!N14</f>
        <v>114.09</v>
      </c>
    </row>
    <row r="16" spans="1:28" ht="15">
      <c r="A16" s="334">
        <v>3</v>
      </c>
      <c r="B16" s="334"/>
      <c r="C16" s="355"/>
      <c r="D16" s="355"/>
      <c r="E16" s="355"/>
      <c r="F16" s="355"/>
      <c r="G16" s="355"/>
      <c r="H16" s="355"/>
      <c r="I16" s="355"/>
      <c r="J16" s="355"/>
      <c r="K16" s="355"/>
      <c r="L16" s="355"/>
      <c r="M16" s="355"/>
      <c r="N16" s="355"/>
      <c r="O16" s="355"/>
      <c r="P16" s="355"/>
      <c r="Q16" s="355"/>
      <c r="S16" s="700">
        <f>SUM(S14:S15)</f>
        <v>165.17000000000002</v>
      </c>
      <c r="T16" s="700">
        <f t="shared" ref="T16:U16" si="1">SUM(T14:T15)</f>
        <v>277</v>
      </c>
      <c r="U16" s="700">
        <f t="shared" si="1"/>
        <v>442.17</v>
      </c>
      <c r="W16" s="700">
        <f>SUM(W14:W15)</f>
        <v>-0.92000000000000171</v>
      </c>
      <c r="X16" s="700">
        <f t="shared" ref="X16" si="2">SUM(X14:X15)</f>
        <v>7.8599999999999994</v>
      </c>
      <c r="Y16" s="700">
        <f t="shared" ref="Y16" si="3">SUM(Y14:Y15)</f>
        <v>6.9400000000000119</v>
      </c>
      <c r="Z16" s="700">
        <f>SUM(Z14:Z15)</f>
        <v>166.07999999999998</v>
      </c>
      <c r="AA16" s="700">
        <f t="shared" ref="AA16" si="4">SUM(AA14:AA15)</f>
        <v>269.14</v>
      </c>
      <c r="AB16" s="700">
        <f>SUM(AB14:AB15)</f>
        <v>435.22</v>
      </c>
    </row>
    <row r="17" spans="1:20" ht="15">
      <c r="A17" s="362" t="s">
        <v>7</v>
      </c>
      <c r="B17" s="334"/>
      <c r="C17" s="355"/>
      <c r="D17" s="355"/>
      <c r="E17" s="355"/>
      <c r="F17" s="355"/>
      <c r="G17" s="355"/>
      <c r="H17" s="355"/>
      <c r="I17" s="355"/>
      <c r="J17" s="355"/>
      <c r="K17" s="355"/>
      <c r="L17" s="355"/>
      <c r="M17" s="355"/>
      <c r="N17" s="355"/>
      <c r="O17" s="355"/>
      <c r="P17" s="355"/>
      <c r="Q17" s="355"/>
    </row>
    <row r="18" spans="1:20" ht="15.75">
      <c r="A18" s="335"/>
      <c r="B18" s="335" t="s">
        <v>18</v>
      </c>
      <c r="C18" s="428">
        <f>SUM(C14:C17)</f>
        <v>80.87</v>
      </c>
      <c r="D18" s="428">
        <f t="shared" ref="D18:Q18" si="5">SUM(D14:D17)</f>
        <v>160</v>
      </c>
      <c r="E18" s="428">
        <f t="shared" si="5"/>
        <v>240.87</v>
      </c>
      <c r="F18" s="428">
        <f t="shared" si="5"/>
        <v>0</v>
      </c>
      <c r="G18" s="428">
        <f t="shared" si="5"/>
        <v>0</v>
      </c>
      <c r="H18" s="428">
        <f t="shared" si="5"/>
        <v>0</v>
      </c>
      <c r="I18" s="428">
        <f t="shared" si="5"/>
        <v>81.12</v>
      </c>
      <c r="J18" s="428">
        <f t="shared" si="5"/>
        <v>160</v>
      </c>
      <c r="K18" s="428">
        <f t="shared" si="5"/>
        <v>241.12</v>
      </c>
      <c r="L18" s="428">
        <f t="shared" si="5"/>
        <v>80.25</v>
      </c>
      <c r="M18" s="428">
        <f t="shared" si="5"/>
        <v>155.26</v>
      </c>
      <c r="N18" s="428">
        <f t="shared" si="5"/>
        <v>235.51</v>
      </c>
      <c r="O18" s="428">
        <f t="shared" si="5"/>
        <v>0.86999999999999744</v>
      </c>
      <c r="P18" s="428">
        <f t="shared" si="5"/>
        <v>4.7399999999999949</v>
      </c>
      <c r="Q18" s="428">
        <f t="shared" si="5"/>
        <v>5.6099999999999994</v>
      </c>
    </row>
    <row r="19" spans="1:20" ht="15.75">
      <c r="A19" s="363"/>
      <c r="B19" s="363"/>
      <c r="C19" s="363"/>
      <c r="D19" s="363"/>
      <c r="E19" s="364"/>
      <c r="F19" s="364"/>
      <c r="G19" s="364"/>
      <c r="H19" s="364"/>
      <c r="I19" s="364"/>
      <c r="J19" s="364"/>
      <c r="K19" s="364"/>
      <c r="L19" s="364"/>
      <c r="M19" s="364"/>
      <c r="N19" s="364"/>
      <c r="O19" s="364"/>
      <c r="P19" s="364"/>
      <c r="Q19" s="364"/>
      <c r="S19" s="17">
        <f>8900*220*4.13/100000</f>
        <v>80.865399999999994</v>
      </c>
      <c r="T19" s="17">
        <f>8900*220*7.99/100000</f>
        <v>156.4442</v>
      </c>
    </row>
    <row r="20" spans="1:20" ht="14.25" customHeight="1">
      <c r="A20" s="886" t="s">
        <v>769</v>
      </c>
      <c r="B20" s="886"/>
      <c r="C20" s="886"/>
      <c r="D20" s="886"/>
      <c r="E20" s="886"/>
      <c r="F20" s="886"/>
      <c r="G20" s="886"/>
      <c r="H20" s="886"/>
      <c r="I20" s="886"/>
      <c r="J20" s="886"/>
      <c r="K20" s="886"/>
      <c r="L20" s="886"/>
      <c r="M20" s="886"/>
      <c r="N20" s="886"/>
      <c r="O20" s="886"/>
      <c r="P20" s="886"/>
      <c r="Q20" s="886"/>
      <c r="S20" s="17">
        <f>6200*220*6.18/100000</f>
        <v>84.295199999999994</v>
      </c>
    </row>
    <row r="21" spans="1:20" ht="15.75" customHeight="1">
      <c r="A21" s="36" t="s">
        <v>974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701">
        <f>'T7ACC_UPY_Utlsn '!N17</f>
        <v>199.70999999999998</v>
      </c>
      <c r="O21" s="43"/>
      <c r="P21" s="43"/>
      <c r="Q21" s="43"/>
    </row>
    <row r="22" spans="1:20" ht="15.75" customHeight="1">
      <c r="A22" s="16" t="s">
        <v>12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700">
        <f>N21+N18</f>
        <v>435.21999999999997</v>
      </c>
      <c r="P22" s="768" t="s">
        <v>13</v>
      </c>
      <c r="Q22" s="768"/>
    </row>
    <row r="23" spans="1:20" ht="12.75" customHeight="1">
      <c r="A23" s="853" t="s">
        <v>14</v>
      </c>
      <c r="B23" s="853"/>
      <c r="C23" s="853"/>
      <c r="D23" s="853"/>
      <c r="E23" s="853"/>
      <c r="F23" s="853"/>
      <c r="G23" s="853"/>
      <c r="H23" s="853"/>
      <c r="I23" s="853"/>
      <c r="J23" s="853"/>
      <c r="K23" s="853"/>
      <c r="L23" s="853"/>
      <c r="M23" s="853"/>
      <c r="N23" s="853"/>
      <c r="O23" s="853"/>
      <c r="P23" s="853"/>
      <c r="Q23" s="853"/>
    </row>
    <row r="24" spans="1:20" ht="12.75" customHeight="1">
      <c r="A24" s="853" t="s">
        <v>979</v>
      </c>
      <c r="B24" s="853"/>
      <c r="C24" s="853"/>
      <c r="D24" s="853"/>
      <c r="E24" s="853"/>
      <c r="F24" s="853"/>
      <c r="G24" s="853"/>
      <c r="H24" s="853"/>
      <c r="I24" s="853"/>
      <c r="J24" s="853"/>
      <c r="K24" s="853"/>
      <c r="L24" s="853"/>
      <c r="M24" s="853"/>
      <c r="N24" s="853"/>
      <c r="O24" s="853"/>
      <c r="P24" s="853"/>
      <c r="Q24" s="853"/>
    </row>
    <row r="25" spans="1:20" s="576" customFormat="1" ht="12.75" customHeight="1">
      <c r="A25" s="567"/>
      <c r="B25" s="567"/>
      <c r="C25" s="567"/>
      <c r="D25" s="607"/>
      <c r="E25" s="607"/>
      <c r="F25" s="607"/>
      <c r="G25" s="607"/>
      <c r="H25" s="567"/>
      <c r="I25" s="567"/>
      <c r="J25" s="567"/>
      <c r="K25" s="567"/>
      <c r="L25" s="567"/>
      <c r="M25" s="567"/>
      <c r="N25" s="567"/>
      <c r="O25" s="567"/>
      <c r="P25" s="567"/>
      <c r="Q25" s="567"/>
    </row>
    <row r="26" spans="1:20" s="576" customFormat="1" ht="12.75" customHeight="1">
      <c r="A26" s="567"/>
      <c r="B26" s="567"/>
      <c r="C26" s="567"/>
      <c r="D26" s="607"/>
      <c r="E26" s="607"/>
      <c r="F26" s="607"/>
      <c r="G26" s="607"/>
      <c r="H26" s="567"/>
      <c r="I26" s="567"/>
      <c r="J26" s="567"/>
      <c r="K26" s="567"/>
      <c r="L26" s="567"/>
      <c r="M26" s="567"/>
      <c r="N26" s="567"/>
      <c r="O26" s="567"/>
      <c r="P26" s="567"/>
      <c r="Q26" s="567"/>
    </row>
    <row r="27" spans="1:20" s="576" customFormat="1" ht="12.75" customHeight="1">
      <c r="A27" s="567"/>
      <c r="B27" s="567"/>
      <c r="C27" s="567"/>
      <c r="D27" s="607"/>
      <c r="E27" s="607"/>
      <c r="F27" s="607"/>
      <c r="G27" s="607"/>
      <c r="H27" s="567"/>
      <c r="I27" s="567"/>
      <c r="J27" s="567"/>
      <c r="K27" s="567"/>
      <c r="L27" s="567"/>
      <c r="M27" s="567"/>
      <c r="N27" s="567"/>
      <c r="O27" s="567"/>
      <c r="P27" s="567"/>
      <c r="Q27" s="567"/>
    </row>
    <row r="28" spans="1:20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O28" s="746" t="s">
        <v>85</v>
      </c>
      <c r="P28" s="746"/>
      <c r="Q28" s="746"/>
      <c r="R28" s="746"/>
    </row>
  </sheetData>
  <mergeCells count="20">
    <mergeCell ref="O28:R28"/>
    <mergeCell ref="O11:Q11"/>
    <mergeCell ref="L11:N11"/>
    <mergeCell ref="A23:Q23"/>
    <mergeCell ref="P22:Q22"/>
    <mergeCell ref="C11:E11"/>
    <mergeCell ref="F11:H11"/>
    <mergeCell ref="A20:Q20"/>
    <mergeCell ref="A24:Q24"/>
    <mergeCell ref="W13:Y13"/>
    <mergeCell ref="Z13:AB13"/>
    <mergeCell ref="P1:Q1"/>
    <mergeCell ref="A2:Q2"/>
    <mergeCell ref="A3:Q3"/>
    <mergeCell ref="N10:Q10"/>
    <mergeCell ref="A6:Q6"/>
    <mergeCell ref="A11:A12"/>
    <mergeCell ref="B11:B12"/>
    <mergeCell ref="I11:K11"/>
    <mergeCell ref="A9:E9"/>
  </mergeCells>
  <phoneticPr fontId="0" type="noConversion"/>
  <printOptions horizontalCentered="1" verticalCentered="1"/>
  <pageMargins left="0.70866141732283505" right="0.70866141732283505" top="0.23622047244094499" bottom="0" header="0.31496062992126" footer="0.31496062992126"/>
  <pageSetup paperSize="9" scale="8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zoomScaleSheetLayoutView="90" workbookViewId="0">
      <selection activeCell="O26" sqref="O26"/>
    </sheetView>
  </sheetViews>
  <sheetFormatPr defaultColWidth="9.140625" defaultRowHeight="12.75"/>
  <cols>
    <col min="1" max="1" width="7.42578125" style="17" customWidth="1"/>
    <col min="2" max="2" width="17.140625" style="17" customWidth="1"/>
    <col min="3" max="3" width="8.7109375" style="17" customWidth="1"/>
    <col min="4" max="4" width="8.140625" style="17" customWidth="1"/>
    <col min="5" max="5" width="10" style="17" customWidth="1"/>
    <col min="6" max="6" width="7.28515625" style="17" customWidth="1"/>
    <col min="7" max="7" width="8.42578125" style="17" customWidth="1"/>
    <col min="8" max="8" width="8.140625" style="17" customWidth="1"/>
    <col min="9" max="9" width="9.28515625" style="17" customWidth="1"/>
    <col min="10" max="10" width="10" style="17" customWidth="1"/>
    <col min="11" max="11" width="8.42578125" style="17" customWidth="1"/>
    <col min="12" max="12" width="8.7109375" style="17" customWidth="1"/>
    <col min="13" max="13" width="8.5703125" style="17" customWidth="1"/>
    <col min="14" max="14" width="8.85546875" style="17" customWidth="1"/>
    <col min="15" max="15" width="12.42578125" style="17" customWidth="1"/>
    <col min="16" max="16" width="11.85546875" style="17" customWidth="1"/>
    <col min="17" max="17" width="9.7109375" style="17" customWidth="1"/>
    <col min="18" max="16384" width="9.140625" style="17"/>
  </cols>
  <sheetData>
    <row r="1" spans="1:21" customFormat="1" ht="15">
      <c r="H1" s="37"/>
      <c r="I1" s="37"/>
      <c r="J1" s="37"/>
      <c r="K1" s="37"/>
      <c r="L1" s="37"/>
      <c r="M1" s="37"/>
      <c r="N1" s="37"/>
      <c r="O1" s="37"/>
      <c r="P1" s="837" t="s">
        <v>92</v>
      </c>
      <c r="Q1" s="837"/>
      <c r="R1" s="838"/>
      <c r="S1" s="17"/>
      <c r="T1" s="44"/>
      <c r="U1" s="44"/>
    </row>
    <row r="2" spans="1:21" customFormat="1" ht="15">
      <c r="A2" s="846" t="s">
        <v>0</v>
      </c>
      <c r="B2" s="846"/>
      <c r="C2" s="846"/>
      <c r="D2" s="846"/>
      <c r="E2" s="846"/>
      <c r="F2" s="846"/>
      <c r="G2" s="846"/>
      <c r="H2" s="846"/>
      <c r="I2" s="846"/>
      <c r="J2" s="846"/>
      <c r="K2" s="846"/>
      <c r="L2" s="846"/>
      <c r="M2" s="846"/>
      <c r="N2" s="846"/>
      <c r="O2" s="846"/>
      <c r="P2" s="846"/>
      <c r="Q2" s="846"/>
      <c r="R2" s="838"/>
      <c r="S2" s="46"/>
      <c r="T2" s="46"/>
      <c r="U2" s="46"/>
    </row>
    <row r="3" spans="1:21" customFormat="1" ht="20.25">
      <c r="A3" s="744" t="s">
        <v>656</v>
      </c>
      <c r="B3" s="744"/>
      <c r="C3" s="744"/>
      <c r="D3" s="744"/>
      <c r="E3" s="744"/>
      <c r="F3" s="744"/>
      <c r="G3" s="744"/>
      <c r="H3" s="744"/>
      <c r="I3" s="744"/>
      <c r="J3" s="744"/>
      <c r="K3" s="744"/>
      <c r="L3" s="744"/>
      <c r="M3" s="744"/>
      <c r="N3" s="744"/>
      <c r="O3" s="744"/>
      <c r="P3" s="744"/>
      <c r="Q3" s="744"/>
      <c r="R3" s="838"/>
      <c r="S3" s="45"/>
      <c r="T3" s="45"/>
      <c r="U3" s="45"/>
    </row>
    <row r="4" spans="1:21" customFormat="1" ht="10.5" customHeight="1">
      <c r="R4" s="838"/>
    </row>
    <row r="5" spans="1:21" ht="9" customHeight="1">
      <c r="A5" s="26"/>
      <c r="B5" s="26"/>
      <c r="C5" s="26"/>
      <c r="D5" s="26"/>
      <c r="E5" s="25"/>
      <c r="F5" s="25"/>
      <c r="G5" s="25"/>
      <c r="H5" s="25"/>
      <c r="I5" s="25"/>
      <c r="J5" s="25"/>
      <c r="K5" s="25"/>
      <c r="L5" s="25"/>
      <c r="M5" s="25"/>
      <c r="N5" s="26"/>
      <c r="O5" s="26"/>
      <c r="P5" s="25"/>
      <c r="Q5" s="23"/>
      <c r="R5" s="838"/>
    </row>
    <row r="6" spans="1:21" ht="18.600000000000001" customHeight="1">
      <c r="B6" s="115"/>
      <c r="C6" s="115"/>
      <c r="D6" s="745" t="s">
        <v>771</v>
      </c>
      <c r="E6" s="745"/>
      <c r="F6" s="745"/>
      <c r="G6" s="745"/>
      <c r="H6" s="745"/>
      <c r="I6" s="745"/>
      <c r="J6" s="745"/>
      <c r="K6" s="745"/>
      <c r="L6" s="745"/>
      <c r="M6" s="745"/>
      <c r="N6" s="745"/>
      <c r="O6" s="745"/>
      <c r="R6" s="838"/>
    </row>
    <row r="7" spans="1:21" ht="5.45" customHeight="1">
      <c r="R7" s="838"/>
    </row>
    <row r="8" spans="1:21">
      <c r="A8" s="746" t="s">
        <v>839</v>
      </c>
      <c r="B8" s="746"/>
      <c r="C8" s="746"/>
      <c r="D8" s="746"/>
      <c r="E8" s="746"/>
      <c r="Q8" s="34" t="s">
        <v>23</v>
      </c>
      <c r="R8" s="838"/>
    </row>
    <row r="9" spans="1:21" ht="15.75">
      <c r="A9" s="15"/>
      <c r="N9" s="861" t="s">
        <v>971</v>
      </c>
      <c r="O9" s="861"/>
      <c r="P9" s="861"/>
      <c r="Q9" s="861"/>
      <c r="R9" s="838"/>
      <c r="S9" s="23"/>
    </row>
    <row r="10" spans="1:21" ht="37.15" customHeight="1">
      <c r="A10" s="763" t="s">
        <v>2</v>
      </c>
      <c r="B10" s="887" t="s">
        <v>3</v>
      </c>
      <c r="C10" s="721" t="s">
        <v>686</v>
      </c>
      <c r="D10" s="721"/>
      <c r="E10" s="721"/>
      <c r="F10" s="721" t="s">
        <v>687</v>
      </c>
      <c r="G10" s="721"/>
      <c r="H10" s="721"/>
      <c r="I10" s="890" t="s">
        <v>386</v>
      </c>
      <c r="J10" s="891"/>
      <c r="K10" s="892"/>
      <c r="L10" s="890" t="s">
        <v>93</v>
      </c>
      <c r="M10" s="891"/>
      <c r="N10" s="892"/>
      <c r="O10" s="893" t="s">
        <v>688</v>
      </c>
      <c r="P10" s="894"/>
      <c r="Q10" s="895"/>
      <c r="R10" s="838"/>
    </row>
    <row r="11" spans="1:21" ht="39.75" customHeight="1">
      <c r="A11" s="836"/>
      <c r="B11" s="888"/>
      <c r="C11" s="5" t="s">
        <v>115</v>
      </c>
      <c r="D11" s="292" t="s">
        <v>766</v>
      </c>
      <c r="E11" s="40" t="s">
        <v>18</v>
      </c>
      <c r="F11" s="5" t="s">
        <v>115</v>
      </c>
      <c r="G11" s="292" t="s">
        <v>767</v>
      </c>
      <c r="H11" s="40" t="s">
        <v>18</v>
      </c>
      <c r="I11" s="5" t="s">
        <v>115</v>
      </c>
      <c r="J11" s="292" t="s">
        <v>767</v>
      </c>
      <c r="K11" s="40" t="s">
        <v>18</v>
      </c>
      <c r="L11" s="5" t="s">
        <v>115</v>
      </c>
      <c r="M11" s="292" t="s">
        <v>767</v>
      </c>
      <c r="N11" s="40" t="s">
        <v>18</v>
      </c>
      <c r="O11" s="441" t="s">
        <v>877</v>
      </c>
      <c r="P11" s="292" t="s">
        <v>768</v>
      </c>
      <c r="Q11" s="5" t="s">
        <v>116</v>
      </c>
    </row>
    <row r="12" spans="1:21" s="71" customFormat="1">
      <c r="A12" s="68">
        <v>1</v>
      </c>
      <c r="B12" s="68">
        <v>2</v>
      </c>
      <c r="C12" s="68">
        <v>3</v>
      </c>
      <c r="D12" s="68">
        <v>4</v>
      </c>
      <c r="E12" s="68">
        <v>5</v>
      </c>
      <c r="F12" s="68">
        <v>6</v>
      </c>
      <c r="G12" s="68">
        <v>7</v>
      </c>
      <c r="H12" s="68">
        <v>8</v>
      </c>
      <c r="I12" s="68">
        <v>9</v>
      </c>
      <c r="J12" s="68">
        <v>10</v>
      </c>
      <c r="K12" s="68">
        <v>11</v>
      </c>
      <c r="L12" s="68">
        <v>12</v>
      </c>
      <c r="M12" s="68">
        <v>13</v>
      </c>
      <c r="N12" s="68">
        <v>14</v>
      </c>
      <c r="O12" s="68">
        <v>15</v>
      </c>
      <c r="P12" s="68">
        <v>16</v>
      </c>
      <c r="Q12" s="68">
        <v>17</v>
      </c>
    </row>
    <row r="13" spans="1:21" ht="15">
      <c r="A13" s="334">
        <v>1</v>
      </c>
      <c r="B13" s="334" t="s">
        <v>844</v>
      </c>
      <c r="C13" s="355">
        <v>58.46</v>
      </c>
      <c r="D13" s="355">
        <v>82</v>
      </c>
      <c r="E13" s="355">
        <f>C13+D13</f>
        <v>140.46</v>
      </c>
      <c r="F13" s="355">
        <v>0</v>
      </c>
      <c r="G13" s="355">
        <v>0</v>
      </c>
      <c r="H13" s="355">
        <f>F13+G13</f>
        <v>0</v>
      </c>
      <c r="I13" s="355">
        <v>58.22</v>
      </c>
      <c r="J13" s="355">
        <v>82</v>
      </c>
      <c r="K13" s="355">
        <f>I13+J13</f>
        <v>140.22</v>
      </c>
      <c r="L13" s="355">
        <v>60.9</v>
      </c>
      <c r="M13" s="355">
        <v>80.8</v>
      </c>
      <c r="N13" s="355">
        <f>L13+M13</f>
        <v>141.69999999999999</v>
      </c>
      <c r="O13" s="355">
        <f t="shared" ref="O13:Q14" si="0">F13+I13-L13</f>
        <v>-2.6799999999999997</v>
      </c>
      <c r="P13" s="355">
        <f t="shared" si="0"/>
        <v>1.2000000000000028</v>
      </c>
      <c r="Q13" s="355">
        <f t="shared" si="0"/>
        <v>-1.4799999999999898</v>
      </c>
    </row>
    <row r="14" spans="1:21" ht="15">
      <c r="A14" s="334">
        <v>2</v>
      </c>
      <c r="B14" s="334" t="s">
        <v>845</v>
      </c>
      <c r="C14" s="355">
        <v>25.84</v>
      </c>
      <c r="D14" s="355">
        <v>35</v>
      </c>
      <c r="E14" s="355">
        <f>C14+D14</f>
        <v>60.84</v>
      </c>
      <c r="F14" s="355">
        <v>0</v>
      </c>
      <c r="G14" s="355">
        <v>0</v>
      </c>
      <c r="H14" s="355">
        <f>F14+G14</f>
        <v>0</v>
      </c>
      <c r="I14" s="355">
        <v>25.82</v>
      </c>
      <c r="J14" s="355">
        <v>35</v>
      </c>
      <c r="K14" s="355">
        <f>I14+J14</f>
        <v>60.82</v>
      </c>
      <c r="L14" s="355">
        <v>24.93</v>
      </c>
      <c r="M14" s="355">
        <v>33.08</v>
      </c>
      <c r="N14" s="355">
        <f>L14+M14</f>
        <v>58.01</v>
      </c>
      <c r="O14" s="355">
        <f t="shared" si="0"/>
        <v>0.89000000000000057</v>
      </c>
      <c r="P14" s="355">
        <f t="shared" si="0"/>
        <v>1.9200000000000017</v>
      </c>
      <c r="Q14" s="355">
        <f t="shared" si="0"/>
        <v>2.8100000000000023</v>
      </c>
    </row>
    <row r="15" spans="1:21" ht="15">
      <c r="A15" s="334">
        <v>3</v>
      </c>
      <c r="B15" s="334"/>
      <c r="C15" s="355"/>
      <c r="D15" s="355"/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5"/>
      <c r="P15" s="355"/>
      <c r="Q15" s="355"/>
    </row>
    <row r="16" spans="1:21" ht="15">
      <c r="A16" s="362" t="s">
        <v>7</v>
      </c>
      <c r="B16" s="334"/>
      <c r="C16" s="355"/>
      <c r="D16" s="355"/>
      <c r="E16" s="355"/>
      <c r="F16" s="355"/>
      <c r="G16" s="355"/>
      <c r="H16" s="355"/>
      <c r="I16" s="355"/>
      <c r="J16" s="355"/>
      <c r="K16" s="355"/>
      <c r="L16" s="355"/>
      <c r="M16" s="355"/>
      <c r="N16" s="355"/>
      <c r="O16" s="355"/>
      <c r="P16" s="355"/>
      <c r="Q16" s="355"/>
    </row>
    <row r="17" spans="1:18" ht="15.75">
      <c r="A17" s="335"/>
      <c r="B17" s="335" t="s">
        <v>18</v>
      </c>
      <c r="C17" s="428">
        <f>SUM(C13:C16)</f>
        <v>84.3</v>
      </c>
      <c r="D17" s="428">
        <f t="shared" ref="D17:Q17" si="1">SUM(D13:D16)</f>
        <v>117</v>
      </c>
      <c r="E17" s="428">
        <f t="shared" si="1"/>
        <v>201.3</v>
      </c>
      <c r="F17" s="428">
        <f t="shared" si="1"/>
        <v>0</v>
      </c>
      <c r="G17" s="428">
        <f t="shared" si="1"/>
        <v>0</v>
      </c>
      <c r="H17" s="428">
        <f t="shared" si="1"/>
        <v>0</v>
      </c>
      <c r="I17" s="428">
        <f t="shared" si="1"/>
        <v>84.039999999999992</v>
      </c>
      <c r="J17" s="428">
        <f t="shared" si="1"/>
        <v>117</v>
      </c>
      <c r="K17" s="428">
        <f t="shared" si="1"/>
        <v>201.04</v>
      </c>
      <c r="L17" s="428">
        <f t="shared" si="1"/>
        <v>85.83</v>
      </c>
      <c r="M17" s="428">
        <f t="shared" si="1"/>
        <v>113.88</v>
      </c>
      <c r="N17" s="428">
        <f t="shared" si="1"/>
        <v>199.70999999999998</v>
      </c>
      <c r="O17" s="428">
        <f t="shared" si="1"/>
        <v>-1.7899999999999991</v>
      </c>
      <c r="P17" s="428">
        <f t="shared" si="1"/>
        <v>3.1200000000000045</v>
      </c>
      <c r="Q17" s="428">
        <f t="shared" si="1"/>
        <v>1.3300000000000125</v>
      </c>
    </row>
    <row r="18" spans="1:18">
      <c r="A18" s="13"/>
      <c r="B18" s="32"/>
      <c r="C18" s="32"/>
      <c r="D18" s="32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8" ht="14.25" customHeight="1">
      <c r="A19" s="886" t="s">
        <v>772</v>
      </c>
      <c r="B19" s="886"/>
      <c r="C19" s="886"/>
      <c r="D19" s="886"/>
      <c r="E19" s="886"/>
      <c r="F19" s="886"/>
      <c r="G19" s="886"/>
      <c r="H19" s="886"/>
      <c r="I19" s="886"/>
      <c r="J19" s="886"/>
      <c r="K19" s="886"/>
      <c r="L19" s="886"/>
      <c r="M19" s="886"/>
      <c r="N19" s="886"/>
      <c r="O19" s="886"/>
      <c r="P19" s="886"/>
      <c r="Q19" s="886"/>
    </row>
    <row r="20" spans="1:18" ht="15.75" customHeight="1">
      <c r="A20" s="36" t="s">
        <v>974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</row>
    <row r="21" spans="1:18" ht="15.75" customHeight="1">
      <c r="A21" s="16" t="s">
        <v>12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P21" s="768" t="s">
        <v>13</v>
      </c>
      <c r="Q21" s="768"/>
    </row>
    <row r="22" spans="1:18" ht="12.75" customHeight="1">
      <c r="A22" s="853" t="s">
        <v>14</v>
      </c>
      <c r="B22" s="853"/>
      <c r="C22" s="853"/>
      <c r="D22" s="853"/>
      <c r="E22" s="853"/>
      <c r="F22" s="853"/>
      <c r="G22" s="853"/>
      <c r="H22" s="853"/>
      <c r="I22" s="853"/>
      <c r="J22" s="853"/>
      <c r="K22" s="853"/>
      <c r="L22" s="853"/>
      <c r="M22" s="853"/>
      <c r="N22" s="853"/>
      <c r="O22" s="853"/>
      <c r="P22" s="853"/>
      <c r="Q22" s="853"/>
    </row>
    <row r="23" spans="1:18" ht="12.75" customHeight="1">
      <c r="A23" s="853" t="s">
        <v>979</v>
      </c>
      <c r="B23" s="853"/>
      <c r="C23" s="853"/>
      <c r="D23" s="853"/>
      <c r="E23" s="853"/>
      <c r="F23" s="853"/>
      <c r="G23" s="853"/>
      <c r="H23" s="853"/>
      <c r="I23" s="853"/>
      <c r="J23" s="853"/>
      <c r="K23" s="853"/>
      <c r="L23" s="853"/>
      <c r="M23" s="853"/>
      <c r="N23" s="853"/>
      <c r="O23" s="853"/>
      <c r="P23" s="853"/>
      <c r="Q23" s="853"/>
    </row>
    <row r="24" spans="1:18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23"/>
      <c r="O24" s="889" t="s">
        <v>85</v>
      </c>
      <c r="P24" s="889"/>
      <c r="Q24" s="889"/>
      <c r="R24" s="37"/>
    </row>
    <row r="25" spans="1:18" s="576" customFormat="1">
      <c r="A25" s="16"/>
      <c r="B25" s="16"/>
      <c r="C25" s="16"/>
      <c r="D25" s="32"/>
      <c r="E25" s="32"/>
      <c r="F25" s="32"/>
      <c r="G25" s="32"/>
      <c r="H25" s="16"/>
      <c r="I25" s="16"/>
      <c r="J25" s="16"/>
      <c r="K25" s="16"/>
      <c r="L25" s="16"/>
      <c r="M25" s="16"/>
      <c r="O25" s="570"/>
      <c r="P25" s="570"/>
      <c r="Q25" s="570"/>
      <c r="R25" s="37"/>
    </row>
    <row r="26" spans="1:18" s="576" customFormat="1">
      <c r="A26" s="16"/>
      <c r="B26" s="16"/>
      <c r="C26" s="16"/>
      <c r="D26" s="32"/>
      <c r="E26" s="32"/>
      <c r="F26" s="32"/>
      <c r="G26" s="32"/>
      <c r="H26" s="16"/>
      <c r="I26" s="16"/>
      <c r="J26" s="16"/>
      <c r="K26" s="16"/>
      <c r="L26" s="16"/>
      <c r="M26" s="16"/>
      <c r="O26" s="570"/>
      <c r="P26" s="570"/>
      <c r="Q26" s="570"/>
      <c r="R26" s="37"/>
    </row>
    <row r="27" spans="1:18" s="576" customFormat="1">
      <c r="A27" s="16"/>
      <c r="B27" s="16"/>
      <c r="C27" s="16"/>
      <c r="D27" s="32"/>
      <c r="E27" s="32"/>
      <c r="F27" s="32"/>
      <c r="G27" s="32"/>
      <c r="H27" s="16"/>
      <c r="I27" s="16"/>
      <c r="J27" s="16"/>
      <c r="K27" s="16"/>
      <c r="L27" s="16"/>
      <c r="M27" s="16"/>
      <c r="O27" s="570"/>
      <c r="P27" s="570"/>
      <c r="Q27" s="570"/>
      <c r="R27" s="37"/>
    </row>
  </sheetData>
  <mergeCells count="19">
    <mergeCell ref="O24:Q24"/>
    <mergeCell ref="R1:R10"/>
    <mergeCell ref="A23:Q23"/>
    <mergeCell ref="I10:K10"/>
    <mergeCell ref="L10:N10"/>
    <mergeCell ref="O10:Q10"/>
    <mergeCell ref="P21:Q21"/>
    <mergeCell ref="A22:Q22"/>
    <mergeCell ref="A19:Q19"/>
    <mergeCell ref="P1:Q1"/>
    <mergeCell ref="A2:Q2"/>
    <mergeCell ref="A3:Q3"/>
    <mergeCell ref="N9:Q9"/>
    <mergeCell ref="D6:O6"/>
    <mergeCell ref="A10:A11"/>
    <mergeCell ref="A8:E8"/>
    <mergeCell ref="B10:B11"/>
    <mergeCell ref="C10:E10"/>
    <mergeCell ref="F10:H10"/>
  </mergeCells>
  <phoneticPr fontId="0" type="noConversion"/>
  <printOptions horizontalCentered="1" verticalCentered="1"/>
  <pageMargins left="0.70866141732283505" right="0.70866141732283505" top="0.23622047244094499" bottom="0" header="0.31496062992126" footer="0.31496062992126"/>
  <pageSetup paperSize="9" scale="8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topLeftCell="A4" zoomScale="80" zoomScaleNormal="80" zoomScaleSheetLayoutView="77" workbookViewId="0">
      <selection activeCell="P23" sqref="P23"/>
    </sheetView>
  </sheetViews>
  <sheetFormatPr defaultRowHeight="12.75"/>
  <cols>
    <col min="2" max="2" width="11.5703125" customWidth="1"/>
    <col min="3" max="3" width="14.7109375" customWidth="1"/>
    <col min="4" max="4" width="11.28515625" customWidth="1"/>
    <col min="5" max="5" width="12.42578125" customWidth="1"/>
    <col min="6" max="6" width="12" customWidth="1"/>
    <col min="7" max="7" width="13.140625" customWidth="1"/>
    <col min="20" max="20" width="10.42578125" customWidth="1"/>
    <col min="21" max="21" width="11.140625" customWidth="1"/>
    <col min="22" max="22" width="11.85546875" customWidth="1"/>
  </cols>
  <sheetData>
    <row r="1" spans="1:22" ht="15">
      <c r="Q1" s="896" t="s">
        <v>66</v>
      </c>
      <c r="R1" s="896"/>
      <c r="S1" s="896"/>
    </row>
    <row r="3" spans="1:22" ht="15">
      <c r="A3" s="846" t="s">
        <v>0</v>
      </c>
      <c r="B3" s="846"/>
      <c r="C3" s="846"/>
      <c r="D3" s="846"/>
      <c r="E3" s="846"/>
      <c r="F3" s="846"/>
      <c r="G3" s="846"/>
      <c r="H3" s="846"/>
      <c r="I3" s="846"/>
      <c r="J3" s="846"/>
      <c r="K3" s="846"/>
      <c r="L3" s="846"/>
      <c r="M3" s="846"/>
      <c r="N3" s="846"/>
      <c r="O3" s="846"/>
      <c r="P3" s="846"/>
      <c r="Q3" s="846"/>
    </row>
    <row r="4" spans="1:22" ht="20.25">
      <c r="A4" s="824" t="s">
        <v>656</v>
      </c>
      <c r="B4" s="824"/>
      <c r="C4" s="824"/>
      <c r="D4" s="824"/>
      <c r="E4" s="824"/>
      <c r="F4" s="824"/>
      <c r="G4" s="824"/>
      <c r="H4" s="824"/>
      <c r="I4" s="824"/>
      <c r="J4" s="824"/>
      <c r="K4" s="824"/>
      <c r="L4" s="824"/>
      <c r="M4" s="824"/>
      <c r="N4" s="824"/>
      <c r="O4" s="824"/>
      <c r="P4" s="824"/>
      <c r="Q4" s="45"/>
    </row>
    <row r="5" spans="1:22" ht="15.75">
      <c r="A5" s="897" t="s">
        <v>976</v>
      </c>
      <c r="B5" s="897"/>
      <c r="C5" s="897"/>
      <c r="D5" s="897"/>
      <c r="E5" s="897"/>
      <c r="F5" s="897"/>
      <c r="G5" s="897"/>
      <c r="H5" s="897"/>
      <c r="I5" s="897"/>
      <c r="J5" s="897"/>
      <c r="K5" s="897"/>
      <c r="L5" s="897"/>
      <c r="M5" s="897"/>
      <c r="N5" s="897"/>
      <c r="O5" s="897"/>
      <c r="P5" s="897"/>
      <c r="Q5" s="897"/>
    </row>
    <row r="6" spans="1:22">
      <c r="A6" s="37"/>
      <c r="B6" s="37"/>
      <c r="C6" s="155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U6" s="37"/>
    </row>
    <row r="8" spans="1:22" ht="15.75">
      <c r="A8" s="745" t="s">
        <v>235</v>
      </c>
      <c r="B8" s="745"/>
      <c r="C8" s="745"/>
      <c r="D8" s="745"/>
      <c r="E8" s="745"/>
      <c r="F8" s="745"/>
      <c r="G8" s="745"/>
      <c r="H8" s="745"/>
      <c r="I8" s="745"/>
      <c r="J8" s="745"/>
      <c r="K8" s="745"/>
      <c r="L8" s="745"/>
      <c r="M8" s="745"/>
      <c r="N8" s="745"/>
      <c r="O8" s="745"/>
      <c r="P8" s="745"/>
      <c r="Q8" s="745"/>
      <c r="R8" s="745"/>
      <c r="S8" s="745"/>
    </row>
    <row r="9" spans="1:22" ht="15.75">
      <c r="A9" s="48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898" t="s">
        <v>228</v>
      </c>
      <c r="Q9" s="898"/>
      <c r="R9" s="898"/>
      <c r="S9" s="898"/>
      <c r="U9" s="41"/>
    </row>
    <row r="10" spans="1:22">
      <c r="P10" s="861" t="s">
        <v>971</v>
      </c>
      <c r="Q10" s="861"/>
      <c r="R10" s="861"/>
      <c r="S10" s="861"/>
    </row>
    <row r="11" spans="1:22" ht="28.5" customHeight="1">
      <c r="A11" s="902" t="s">
        <v>24</v>
      </c>
      <c r="B11" s="763" t="s">
        <v>208</v>
      </c>
      <c r="C11" s="763" t="s">
        <v>385</v>
      </c>
      <c r="D11" s="763" t="s">
        <v>489</v>
      </c>
      <c r="E11" s="748" t="s">
        <v>689</v>
      </c>
      <c r="F11" s="748"/>
      <c r="G11" s="748"/>
      <c r="H11" s="718" t="s">
        <v>687</v>
      </c>
      <c r="I11" s="719"/>
      <c r="J11" s="720"/>
      <c r="K11" s="890" t="s">
        <v>387</v>
      </c>
      <c r="L11" s="891"/>
      <c r="M11" s="892"/>
      <c r="N11" s="899" t="s">
        <v>159</v>
      </c>
      <c r="O11" s="900"/>
      <c r="P11" s="901"/>
      <c r="Q11" s="721" t="s">
        <v>690</v>
      </c>
      <c r="R11" s="721"/>
      <c r="S11" s="721"/>
      <c r="T11" s="763" t="s">
        <v>257</v>
      </c>
      <c r="U11" s="763" t="s">
        <v>438</v>
      </c>
      <c r="V11" s="763" t="s">
        <v>388</v>
      </c>
    </row>
    <row r="12" spans="1:22" ht="65.25" customHeight="1">
      <c r="A12" s="903"/>
      <c r="B12" s="836"/>
      <c r="C12" s="836"/>
      <c r="D12" s="836"/>
      <c r="E12" s="5" t="s">
        <v>180</v>
      </c>
      <c r="F12" s="5" t="s">
        <v>209</v>
      </c>
      <c r="G12" s="5" t="s">
        <v>18</v>
      </c>
      <c r="H12" s="5" t="s">
        <v>180</v>
      </c>
      <c r="I12" s="5" t="s">
        <v>209</v>
      </c>
      <c r="J12" s="5" t="s">
        <v>18</v>
      </c>
      <c r="K12" s="5" t="s">
        <v>180</v>
      </c>
      <c r="L12" s="5" t="s">
        <v>209</v>
      </c>
      <c r="M12" s="5" t="s">
        <v>18</v>
      </c>
      <c r="N12" s="5" t="s">
        <v>180</v>
      </c>
      <c r="O12" s="5" t="s">
        <v>209</v>
      </c>
      <c r="P12" s="5" t="s">
        <v>18</v>
      </c>
      <c r="Q12" s="5" t="s">
        <v>239</v>
      </c>
      <c r="R12" s="5" t="s">
        <v>220</v>
      </c>
      <c r="S12" s="5" t="s">
        <v>221</v>
      </c>
      <c r="T12" s="836"/>
      <c r="U12" s="836"/>
      <c r="V12" s="836"/>
    </row>
    <row r="13" spans="1:22" s="307" customFormat="1" ht="15.75">
      <c r="A13" s="335">
        <v>1</v>
      </c>
      <c r="B13" s="365">
        <v>2</v>
      </c>
      <c r="C13" s="352">
        <v>3</v>
      </c>
      <c r="D13" s="365">
        <v>4</v>
      </c>
      <c r="E13" s="365">
        <v>5</v>
      </c>
      <c r="F13" s="352">
        <v>6</v>
      </c>
      <c r="G13" s="365">
        <v>7</v>
      </c>
      <c r="H13" s="365">
        <v>8</v>
      </c>
      <c r="I13" s="352">
        <v>9</v>
      </c>
      <c r="J13" s="365">
        <v>10</v>
      </c>
      <c r="K13" s="365">
        <v>11</v>
      </c>
      <c r="L13" s="352">
        <v>12</v>
      </c>
      <c r="M13" s="365">
        <v>13</v>
      </c>
      <c r="N13" s="365">
        <v>14</v>
      </c>
      <c r="O13" s="352">
        <v>15</v>
      </c>
      <c r="P13" s="365">
        <v>16</v>
      </c>
      <c r="Q13" s="365">
        <v>17</v>
      </c>
      <c r="R13" s="352">
        <v>18</v>
      </c>
      <c r="S13" s="365">
        <v>19</v>
      </c>
      <c r="T13" s="365">
        <v>20</v>
      </c>
      <c r="U13" s="352">
        <v>21</v>
      </c>
      <c r="V13" s="365">
        <v>22</v>
      </c>
    </row>
    <row r="14" spans="1:22" s="310" customFormat="1" ht="15">
      <c r="A14" s="342">
        <v>1</v>
      </c>
      <c r="B14" s="366" t="s">
        <v>844</v>
      </c>
      <c r="C14" s="342">
        <v>127</v>
      </c>
      <c r="D14" s="342">
        <v>127</v>
      </c>
      <c r="E14" s="418">
        <v>12.7</v>
      </c>
      <c r="F14" s="418">
        <v>32</v>
      </c>
      <c r="G14" s="418">
        <f>E14+F14</f>
        <v>44.7</v>
      </c>
      <c r="H14" s="418">
        <v>0</v>
      </c>
      <c r="I14" s="418">
        <v>0</v>
      </c>
      <c r="J14" s="418">
        <f>H14+I14</f>
        <v>0</v>
      </c>
      <c r="K14" s="418">
        <v>12.7</v>
      </c>
      <c r="L14" s="418">
        <v>32</v>
      </c>
      <c r="M14" s="418">
        <f>L14+K14</f>
        <v>44.7</v>
      </c>
      <c r="N14" s="418">
        <v>12.7</v>
      </c>
      <c r="O14" s="418">
        <v>31.03</v>
      </c>
      <c r="P14" s="418">
        <f>N14+O14</f>
        <v>43.730000000000004</v>
      </c>
      <c r="Q14" s="418">
        <f t="shared" ref="Q14:S15" si="0">H14+K14-N14</f>
        <v>0</v>
      </c>
      <c r="R14" s="418">
        <f t="shared" si="0"/>
        <v>0.96999999999999886</v>
      </c>
      <c r="S14" s="418">
        <f t="shared" si="0"/>
        <v>0.96999999999999886</v>
      </c>
      <c r="T14" s="342" t="s">
        <v>849</v>
      </c>
      <c r="U14" s="342">
        <v>127</v>
      </c>
      <c r="V14" s="342">
        <v>127</v>
      </c>
    </row>
    <row r="15" spans="1:22" s="310" customFormat="1" ht="15">
      <c r="A15" s="342">
        <v>2</v>
      </c>
      <c r="B15" s="384" t="s">
        <v>845</v>
      </c>
      <c r="C15" s="342">
        <v>66</v>
      </c>
      <c r="D15" s="342">
        <v>66</v>
      </c>
      <c r="E15" s="418">
        <v>6.6</v>
      </c>
      <c r="F15" s="418">
        <v>14.5</v>
      </c>
      <c r="G15" s="418">
        <f>E15+F15</f>
        <v>21.1</v>
      </c>
      <c r="H15" s="418">
        <v>0</v>
      </c>
      <c r="I15" s="418">
        <v>0</v>
      </c>
      <c r="J15" s="418">
        <f>H15+I15</f>
        <v>0</v>
      </c>
      <c r="K15" s="418">
        <v>6.6</v>
      </c>
      <c r="L15" s="418">
        <v>14.5</v>
      </c>
      <c r="M15" s="418">
        <f>L15+K15</f>
        <v>21.1</v>
      </c>
      <c r="N15" s="418">
        <v>6.6</v>
      </c>
      <c r="O15" s="418">
        <v>14.3</v>
      </c>
      <c r="P15" s="418">
        <f>N15+O15</f>
        <v>20.9</v>
      </c>
      <c r="Q15" s="418">
        <f t="shared" si="0"/>
        <v>0</v>
      </c>
      <c r="R15" s="418">
        <f t="shared" si="0"/>
        <v>0.19999999999999929</v>
      </c>
      <c r="S15" s="418">
        <f t="shared" si="0"/>
        <v>0.20000000000000284</v>
      </c>
      <c r="T15" s="342" t="s">
        <v>849</v>
      </c>
      <c r="U15" s="342">
        <v>66</v>
      </c>
      <c r="V15" s="342">
        <v>66</v>
      </c>
    </row>
    <row r="16" spans="1:22" s="310" customFormat="1" ht="13.5" customHeight="1">
      <c r="A16" s="342">
        <v>3</v>
      </c>
      <c r="B16" s="366"/>
      <c r="C16" s="342"/>
      <c r="D16" s="342"/>
      <c r="E16" s="418"/>
      <c r="F16" s="418"/>
      <c r="G16" s="418"/>
      <c r="H16" s="418"/>
      <c r="I16" s="418"/>
      <c r="J16" s="418"/>
      <c r="K16" s="418"/>
      <c r="L16" s="418"/>
      <c r="M16" s="418"/>
      <c r="N16" s="418"/>
      <c r="O16" s="418"/>
      <c r="P16" s="418"/>
      <c r="Q16" s="418"/>
      <c r="R16" s="418"/>
      <c r="S16" s="418"/>
      <c r="T16" s="342"/>
      <c r="U16" s="342"/>
      <c r="V16" s="342"/>
    </row>
    <row r="17" spans="1:22" s="310" customFormat="1" ht="15">
      <c r="A17" s="342" t="s">
        <v>7</v>
      </c>
      <c r="B17" s="366"/>
      <c r="C17" s="342"/>
      <c r="D17" s="342"/>
      <c r="E17" s="418"/>
      <c r="F17" s="418"/>
      <c r="G17" s="418"/>
      <c r="H17" s="418"/>
      <c r="I17" s="418"/>
      <c r="J17" s="418"/>
      <c r="K17" s="418"/>
      <c r="L17" s="418"/>
      <c r="M17" s="418"/>
      <c r="N17" s="418"/>
      <c r="O17" s="418"/>
      <c r="P17" s="418"/>
      <c r="Q17" s="418"/>
      <c r="R17" s="418"/>
      <c r="S17" s="418"/>
      <c r="T17" s="342"/>
      <c r="U17" s="342"/>
      <c r="V17" s="342"/>
    </row>
    <row r="18" spans="1:22" s="310" customFormat="1" ht="15.75">
      <c r="A18" s="352" t="s">
        <v>18</v>
      </c>
      <c r="B18" s="342"/>
      <c r="C18" s="342">
        <f>SUM(C14:C17)</f>
        <v>193</v>
      </c>
      <c r="D18" s="342">
        <f t="shared" ref="D18:V18" si="1">SUM(D14:D17)</f>
        <v>193</v>
      </c>
      <c r="E18" s="418">
        <f t="shared" si="1"/>
        <v>19.299999999999997</v>
      </c>
      <c r="F18" s="418">
        <f t="shared" si="1"/>
        <v>46.5</v>
      </c>
      <c r="G18" s="418">
        <f t="shared" si="1"/>
        <v>65.800000000000011</v>
      </c>
      <c r="H18" s="418">
        <f t="shared" si="1"/>
        <v>0</v>
      </c>
      <c r="I18" s="418">
        <f t="shared" si="1"/>
        <v>0</v>
      </c>
      <c r="J18" s="418">
        <f t="shared" si="1"/>
        <v>0</v>
      </c>
      <c r="K18" s="418">
        <f t="shared" si="1"/>
        <v>19.299999999999997</v>
      </c>
      <c r="L18" s="418">
        <f t="shared" si="1"/>
        <v>46.5</v>
      </c>
      <c r="M18" s="418">
        <f t="shared" si="1"/>
        <v>65.800000000000011</v>
      </c>
      <c r="N18" s="418">
        <f t="shared" si="1"/>
        <v>19.299999999999997</v>
      </c>
      <c r="O18" s="418">
        <f t="shared" si="1"/>
        <v>45.33</v>
      </c>
      <c r="P18" s="418">
        <f t="shared" si="1"/>
        <v>64.63</v>
      </c>
      <c r="Q18" s="418">
        <f t="shared" si="1"/>
        <v>0</v>
      </c>
      <c r="R18" s="418">
        <f t="shared" si="1"/>
        <v>1.1699999999999982</v>
      </c>
      <c r="S18" s="418">
        <f t="shared" si="1"/>
        <v>1.1700000000000017</v>
      </c>
      <c r="T18" s="342">
        <f t="shared" si="1"/>
        <v>0</v>
      </c>
      <c r="U18" s="342">
        <f t="shared" si="1"/>
        <v>193</v>
      </c>
      <c r="V18" s="342">
        <f t="shared" si="1"/>
        <v>193</v>
      </c>
    </row>
    <row r="21" spans="1:22">
      <c r="C21">
        <f>C14+'AT-8A_Hon_CCH_UPry'!C13</f>
        <v>210</v>
      </c>
      <c r="D21">
        <f>D14+'AT-8A_Hon_CCH_UPry'!D13</f>
        <v>210</v>
      </c>
      <c r="E21">
        <f>E14+'AT-8A_Hon_CCH_UPry'!E13</f>
        <v>21</v>
      </c>
      <c r="F21">
        <f>F14+'AT-8A_Hon_CCH_UPry'!F13</f>
        <v>52.5</v>
      </c>
      <c r="G21">
        <f>G14+'AT-8A_Hon_CCH_UPry'!G13</f>
        <v>73.5</v>
      </c>
      <c r="H21">
        <f>H14+'AT-8A_Hon_CCH_UPry'!H13</f>
        <v>0</v>
      </c>
      <c r="I21">
        <f>I14+'AT-8A_Hon_CCH_UPry'!I13</f>
        <v>0</v>
      </c>
      <c r="J21">
        <f>J14+'AT-8A_Hon_CCH_UPry'!J13</f>
        <v>0</v>
      </c>
      <c r="K21">
        <f>K14+'AT-8A_Hon_CCH_UPry'!K13</f>
        <v>21</v>
      </c>
      <c r="L21">
        <f>L14+'AT-8A_Hon_CCH_UPry'!L13</f>
        <v>52.5</v>
      </c>
      <c r="M21">
        <f>M14+'AT-8A_Hon_CCH_UPry'!M13</f>
        <v>73.5</v>
      </c>
      <c r="N21">
        <f>N14+'AT-8A_Hon_CCH_UPry'!N13</f>
        <v>21</v>
      </c>
      <c r="O21">
        <f>O14+'AT-8A_Hon_CCH_UPry'!O13</f>
        <v>51.31</v>
      </c>
      <c r="P21">
        <f>P14+'AT-8A_Hon_CCH_UPry'!P13</f>
        <v>72.31</v>
      </c>
      <c r="Q21">
        <f>Q14+'AT-8A_Hon_CCH_UPry'!Q13</f>
        <v>0</v>
      </c>
      <c r="R21">
        <f>R14+'AT-8A_Hon_CCH_UPry'!R13</f>
        <v>1.1899999999999977</v>
      </c>
      <c r="S21">
        <f>S14+'AT-8A_Hon_CCH_UPry'!S13</f>
        <v>1.1899999999999977</v>
      </c>
      <c r="T21" t="e">
        <f>T14+'AT-8A_Hon_CCH_UPry'!T13</f>
        <v>#VALUE!</v>
      </c>
      <c r="U21">
        <f>U14+'AT-8A_Hon_CCH_UPry'!U13</f>
        <v>210</v>
      </c>
      <c r="V21">
        <f>V14+'AT-8A_Hon_CCH_UPry'!V13</f>
        <v>210</v>
      </c>
    </row>
    <row r="22" spans="1:22">
      <c r="C22">
        <f>C15+'AT-8A_Hon_CCH_UPry'!C14</f>
        <v>110</v>
      </c>
      <c r="D22">
        <f>D15+'AT-8A_Hon_CCH_UPry'!D14</f>
        <v>110</v>
      </c>
      <c r="E22">
        <f>E15+'AT-8A_Hon_CCH_UPry'!E14</f>
        <v>11</v>
      </c>
      <c r="F22">
        <f>F15+'AT-8A_Hon_CCH_UPry'!F14</f>
        <v>24.5</v>
      </c>
      <c r="G22">
        <f>G15+'AT-8A_Hon_CCH_UPry'!G14</f>
        <v>35.5</v>
      </c>
      <c r="H22">
        <f>H15+'AT-8A_Hon_CCH_UPry'!H14</f>
        <v>0</v>
      </c>
      <c r="I22">
        <f>I15+'AT-8A_Hon_CCH_UPry'!I14</f>
        <v>0</v>
      </c>
      <c r="J22">
        <f>J15+'AT-8A_Hon_CCH_UPry'!J14</f>
        <v>0</v>
      </c>
      <c r="K22">
        <f>K15+'AT-8A_Hon_CCH_UPry'!K14</f>
        <v>11</v>
      </c>
      <c r="L22">
        <f>L15+'AT-8A_Hon_CCH_UPry'!L14</f>
        <v>24.5</v>
      </c>
      <c r="M22">
        <f>M15+'AT-8A_Hon_CCH_UPry'!M14</f>
        <v>35.5</v>
      </c>
      <c r="N22">
        <f>N15+'AT-8A_Hon_CCH_UPry'!N14</f>
        <v>11</v>
      </c>
      <c r="O22">
        <f>O15+'AT-8A_Hon_CCH_UPry'!O14</f>
        <v>24.15</v>
      </c>
      <c r="P22">
        <f>P15+'AT-8A_Hon_CCH_UPry'!P14</f>
        <v>35.15</v>
      </c>
      <c r="Q22">
        <f>Q15+'AT-8A_Hon_CCH_UPry'!Q14</f>
        <v>0</v>
      </c>
      <c r="R22">
        <f>R15+'AT-8A_Hon_CCH_UPry'!R14</f>
        <v>0.34999999999999964</v>
      </c>
      <c r="S22">
        <f>S15+'AT-8A_Hon_CCH_UPry'!S14</f>
        <v>0.3500000000000032</v>
      </c>
      <c r="T22" t="e">
        <f>T15+'AT-8A_Hon_CCH_UPry'!T14</f>
        <v>#VALUE!</v>
      </c>
      <c r="U22">
        <f>U15+'AT-8A_Hon_CCH_UPry'!U14</f>
        <v>111</v>
      </c>
      <c r="V22">
        <f>V15+'AT-8A_Hon_CCH_UPry'!V14</f>
        <v>111</v>
      </c>
    </row>
    <row r="23" spans="1:22">
      <c r="C23">
        <f>SUM(C21:C22)</f>
        <v>320</v>
      </c>
      <c r="D23">
        <f>SUM(D21:D22)</f>
        <v>320</v>
      </c>
      <c r="E23">
        <f t="shared" ref="E23:V23" si="2">SUM(E21:E22)</f>
        <v>32</v>
      </c>
      <c r="F23">
        <f t="shared" si="2"/>
        <v>77</v>
      </c>
      <c r="G23">
        <f t="shared" si="2"/>
        <v>109</v>
      </c>
      <c r="H23">
        <f t="shared" si="2"/>
        <v>0</v>
      </c>
      <c r="I23">
        <f t="shared" si="2"/>
        <v>0</v>
      </c>
      <c r="J23">
        <f t="shared" si="2"/>
        <v>0</v>
      </c>
      <c r="K23">
        <f t="shared" si="2"/>
        <v>32</v>
      </c>
      <c r="L23">
        <f t="shared" si="2"/>
        <v>77</v>
      </c>
      <c r="M23">
        <f t="shared" si="2"/>
        <v>109</v>
      </c>
      <c r="N23">
        <f t="shared" si="2"/>
        <v>32</v>
      </c>
      <c r="O23">
        <f t="shared" si="2"/>
        <v>75.460000000000008</v>
      </c>
      <c r="P23">
        <f t="shared" si="2"/>
        <v>107.46000000000001</v>
      </c>
      <c r="Q23">
        <f t="shared" si="2"/>
        <v>0</v>
      </c>
      <c r="R23">
        <f t="shared" si="2"/>
        <v>1.5399999999999974</v>
      </c>
      <c r="S23">
        <f t="shared" si="2"/>
        <v>1.5400000000000009</v>
      </c>
      <c r="T23" t="e">
        <f t="shared" si="2"/>
        <v>#VALUE!</v>
      </c>
      <c r="U23">
        <f t="shared" si="2"/>
        <v>321</v>
      </c>
      <c r="V23">
        <f t="shared" si="2"/>
        <v>321</v>
      </c>
    </row>
    <row r="30" spans="1:22">
      <c r="A30" s="32" t="s">
        <v>12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23"/>
      <c r="O30" s="23"/>
      <c r="P30" s="853" t="s">
        <v>13</v>
      </c>
      <c r="Q30" s="853"/>
      <c r="U30" s="16"/>
    </row>
    <row r="31" spans="1:22">
      <c r="A31" s="853" t="s">
        <v>14</v>
      </c>
      <c r="B31" s="853"/>
      <c r="C31" s="853"/>
      <c r="D31" s="853"/>
      <c r="E31" s="853"/>
      <c r="F31" s="853"/>
      <c r="G31" s="853"/>
      <c r="H31" s="853"/>
      <c r="I31" s="853"/>
      <c r="J31" s="853"/>
      <c r="K31" s="853"/>
      <c r="L31" s="853"/>
      <c r="M31" s="853"/>
      <c r="N31" s="853"/>
      <c r="O31" s="853"/>
      <c r="P31" s="853"/>
      <c r="Q31" s="853"/>
    </row>
    <row r="32" spans="1:22">
      <c r="A32" s="768" t="s">
        <v>979</v>
      </c>
      <c r="B32" s="768"/>
      <c r="C32" s="768"/>
      <c r="D32" s="768"/>
      <c r="E32" s="768"/>
      <c r="F32" s="768"/>
      <c r="G32" s="768"/>
      <c r="H32" s="768"/>
      <c r="I32" s="768"/>
      <c r="J32" s="768"/>
      <c r="K32" s="768"/>
      <c r="L32" s="768"/>
      <c r="M32" s="768"/>
      <c r="N32" s="768"/>
      <c r="O32" s="768"/>
      <c r="P32" s="768"/>
      <c r="Q32" s="768"/>
    </row>
    <row r="33" spans="15:17">
      <c r="O33" s="747" t="s">
        <v>85</v>
      </c>
      <c r="P33" s="747"/>
      <c r="Q33" s="747"/>
    </row>
  </sheetData>
  <mergeCells count="23">
    <mergeCell ref="A4:P4"/>
    <mergeCell ref="V11:V12"/>
    <mergeCell ref="Q1:S1"/>
    <mergeCell ref="A3:Q3"/>
    <mergeCell ref="A5:Q5"/>
    <mergeCell ref="A8:S8"/>
    <mergeCell ref="P9:S9"/>
    <mergeCell ref="C11:C12"/>
    <mergeCell ref="B11:B12"/>
    <mergeCell ref="N11:P11"/>
    <mergeCell ref="A11:A12"/>
    <mergeCell ref="U11:U12"/>
    <mergeCell ref="P10:S10"/>
    <mergeCell ref="T11:T12"/>
    <mergeCell ref="K11:M11"/>
    <mergeCell ref="D11:D12"/>
    <mergeCell ref="O33:Q33"/>
    <mergeCell ref="P30:Q30"/>
    <mergeCell ref="A31:Q31"/>
    <mergeCell ref="A32:Q32"/>
    <mergeCell ref="H11:J11"/>
    <mergeCell ref="Q11:S11"/>
    <mergeCell ref="E11:G11"/>
  </mergeCells>
  <printOptions horizontalCentered="1" verticalCentered="1"/>
  <pageMargins left="0.70866141732283505" right="0.70866141732283505" top="0.23622047244094499" bottom="0" header="0.31496062992126" footer="0.31496062992126"/>
  <pageSetup paperSize="9" scale="58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zoomScale="80" zoomScaleNormal="80" zoomScaleSheetLayoutView="70" workbookViewId="0">
      <selection activeCell="Q33" sqref="Q33:T33"/>
    </sheetView>
  </sheetViews>
  <sheetFormatPr defaultRowHeight="12.75"/>
  <cols>
    <col min="2" max="2" width="11.5703125" customWidth="1"/>
    <col min="3" max="3" width="14.7109375" customWidth="1"/>
    <col min="4" max="4" width="11.140625" customWidth="1"/>
    <col min="5" max="5" width="12.42578125" customWidth="1"/>
    <col min="6" max="6" width="12" customWidth="1"/>
    <col min="7" max="7" width="13.140625" customWidth="1"/>
    <col min="20" max="20" width="10.42578125" customWidth="1"/>
    <col min="21" max="21" width="11.140625" customWidth="1"/>
    <col min="22" max="22" width="11.85546875" customWidth="1"/>
  </cols>
  <sheetData>
    <row r="1" spans="1:22" ht="15">
      <c r="Q1" s="896" t="s">
        <v>210</v>
      </c>
      <c r="R1" s="896"/>
      <c r="S1" s="896"/>
    </row>
    <row r="3" spans="1:22" ht="15">
      <c r="A3" s="846" t="s">
        <v>0</v>
      </c>
      <c r="B3" s="846"/>
      <c r="C3" s="846"/>
      <c r="D3" s="846"/>
      <c r="E3" s="846"/>
      <c r="F3" s="846"/>
      <c r="G3" s="846"/>
      <c r="H3" s="846"/>
      <c r="I3" s="846"/>
      <c r="J3" s="846"/>
      <c r="K3" s="846"/>
      <c r="L3" s="846"/>
      <c r="M3" s="846"/>
      <c r="N3" s="846"/>
      <c r="O3" s="846"/>
      <c r="P3" s="846"/>
      <c r="Q3" s="846"/>
    </row>
    <row r="4" spans="1:22" ht="20.25">
      <c r="A4" s="824" t="s">
        <v>656</v>
      </c>
      <c r="B4" s="824"/>
      <c r="C4" s="824"/>
      <c r="D4" s="824"/>
      <c r="E4" s="824"/>
      <c r="F4" s="824"/>
      <c r="G4" s="824"/>
      <c r="H4" s="824"/>
      <c r="I4" s="824"/>
      <c r="J4" s="824"/>
      <c r="K4" s="824"/>
      <c r="L4" s="824"/>
      <c r="M4" s="824"/>
      <c r="N4" s="824"/>
      <c r="O4" s="824"/>
      <c r="P4" s="824"/>
      <c r="Q4" s="45"/>
    </row>
    <row r="5" spans="1:22" ht="15.75">
      <c r="A5" s="897" t="s">
        <v>976</v>
      </c>
      <c r="B5" s="897"/>
      <c r="C5" s="897"/>
      <c r="D5" s="897"/>
      <c r="E5" s="897"/>
      <c r="F5" s="897"/>
      <c r="G5" s="897"/>
      <c r="H5" s="897"/>
      <c r="I5" s="897"/>
      <c r="J5" s="897"/>
      <c r="K5" s="897"/>
      <c r="L5" s="897"/>
      <c r="M5" s="897"/>
      <c r="N5" s="897"/>
      <c r="O5" s="897"/>
      <c r="P5" s="897"/>
      <c r="Q5" s="897"/>
    </row>
    <row r="6" spans="1:22">
      <c r="A6" s="37"/>
      <c r="B6" s="37"/>
      <c r="C6" s="155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U6" s="37"/>
    </row>
    <row r="7" spans="1:22" ht="15.75">
      <c r="A7" s="745" t="s">
        <v>449</v>
      </c>
      <c r="B7" s="745"/>
      <c r="C7" s="745"/>
      <c r="D7" s="745"/>
      <c r="E7" s="745"/>
      <c r="F7" s="745"/>
      <c r="G7" s="745"/>
      <c r="H7" s="745"/>
      <c r="I7" s="745"/>
      <c r="J7" s="745"/>
      <c r="K7" s="745"/>
      <c r="L7" s="745"/>
      <c r="M7" s="745"/>
      <c r="N7" s="745"/>
      <c r="O7" s="745"/>
      <c r="P7" s="745"/>
      <c r="Q7" s="745"/>
      <c r="R7" s="745"/>
      <c r="S7" s="745"/>
    </row>
    <row r="8" spans="1:22" ht="15.75">
      <c r="A8" s="48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898" t="s">
        <v>228</v>
      </c>
      <c r="Q8" s="898"/>
      <c r="R8" s="898"/>
      <c r="S8" s="898"/>
      <c r="U8" s="41"/>
    </row>
    <row r="9" spans="1:22">
      <c r="P9" s="861" t="s">
        <v>971</v>
      </c>
      <c r="Q9" s="861"/>
      <c r="R9" s="861"/>
      <c r="S9" s="861"/>
    </row>
    <row r="10" spans="1:22" ht="28.5" customHeight="1">
      <c r="A10" s="902" t="s">
        <v>24</v>
      </c>
      <c r="B10" s="763" t="s">
        <v>208</v>
      </c>
      <c r="C10" s="763" t="s">
        <v>385</v>
      </c>
      <c r="D10" s="763" t="s">
        <v>490</v>
      </c>
      <c r="E10" s="748" t="s">
        <v>689</v>
      </c>
      <c r="F10" s="748"/>
      <c r="G10" s="748"/>
      <c r="H10" s="718" t="s">
        <v>687</v>
      </c>
      <c r="I10" s="719"/>
      <c r="J10" s="720"/>
      <c r="K10" s="890" t="s">
        <v>387</v>
      </c>
      <c r="L10" s="891"/>
      <c r="M10" s="892"/>
      <c r="N10" s="899" t="s">
        <v>159</v>
      </c>
      <c r="O10" s="900"/>
      <c r="P10" s="901"/>
      <c r="Q10" s="721" t="s">
        <v>690</v>
      </c>
      <c r="R10" s="721"/>
      <c r="S10" s="721"/>
      <c r="T10" s="763" t="s">
        <v>257</v>
      </c>
      <c r="U10" s="763" t="s">
        <v>438</v>
      </c>
      <c r="V10" s="763" t="s">
        <v>388</v>
      </c>
    </row>
    <row r="11" spans="1:22" ht="69" customHeight="1">
      <c r="A11" s="903"/>
      <c r="B11" s="836"/>
      <c r="C11" s="836"/>
      <c r="D11" s="836"/>
      <c r="E11" s="5" t="s">
        <v>180</v>
      </c>
      <c r="F11" s="5" t="s">
        <v>209</v>
      </c>
      <c r="G11" s="5" t="s">
        <v>18</v>
      </c>
      <c r="H11" s="5" t="s">
        <v>180</v>
      </c>
      <c r="I11" s="5" t="s">
        <v>209</v>
      </c>
      <c r="J11" s="5" t="s">
        <v>18</v>
      </c>
      <c r="K11" s="5" t="s">
        <v>180</v>
      </c>
      <c r="L11" s="5" t="s">
        <v>209</v>
      </c>
      <c r="M11" s="5" t="s">
        <v>18</v>
      </c>
      <c r="N11" s="5" t="s">
        <v>180</v>
      </c>
      <c r="O11" s="5" t="s">
        <v>209</v>
      </c>
      <c r="P11" s="5" t="s">
        <v>18</v>
      </c>
      <c r="Q11" s="5" t="s">
        <v>239</v>
      </c>
      <c r="R11" s="5" t="s">
        <v>220</v>
      </c>
      <c r="S11" s="5" t="s">
        <v>221</v>
      </c>
      <c r="T11" s="836"/>
      <c r="U11" s="836"/>
      <c r="V11" s="836"/>
    </row>
    <row r="12" spans="1:22" s="310" customFormat="1" ht="15">
      <c r="A12" s="334">
        <v>1</v>
      </c>
      <c r="B12" s="367">
        <v>2</v>
      </c>
      <c r="C12" s="342">
        <v>3</v>
      </c>
      <c r="D12" s="334">
        <v>4</v>
      </c>
      <c r="E12" s="367">
        <v>5</v>
      </c>
      <c r="F12" s="342">
        <v>6</v>
      </c>
      <c r="G12" s="334">
        <v>7</v>
      </c>
      <c r="H12" s="367">
        <v>8</v>
      </c>
      <c r="I12" s="342">
        <v>9</v>
      </c>
      <c r="J12" s="334">
        <v>10</v>
      </c>
      <c r="K12" s="367">
        <v>11</v>
      </c>
      <c r="L12" s="342">
        <v>12</v>
      </c>
      <c r="M12" s="334">
        <v>13</v>
      </c>
      <c r="N12" s="367">
        <v>14</v>
      </c>
      <c r="O12" s="342">
        <v>15</v>
      </c>
      <c r="P12" s="334">
        <v>16</v>
      </c>
      <c r="Q12" s="367">
        <v>17</v>
      </c>
      <c r="R12" s="342">
        <v>18</v>
      </c>
      <c r="S12" s="334">
        <v>19</v>
      </c>
      <c r="T12" s="367">
        <v>20</v>
      </c>
      <c r="U12" s="334">
        <v>21</v>
      </c>
      <c r="V12" s="367">
        <v>22</v>
      </c>
    </row>
    <row r="13" spans="1:22" s="310" customFormat="1" ht="15">
      <c r="A13" s="342">
        <v>1</v>
      </c>
      <c r="B13" s="366" t="s">
        <v>844</v>
      </c>
      <c r="C13" s="342">
        <v>83</v>
      </c>
      <c r="D13" s="342">
        <v>83</v>
      </c>
      <c r="E13" s="418">
        <v>8.3000000000000007</v>
      </c>
      <c r="F13" s="418">
        <v>20.5</v>
      </c>
      <c r="G13" s="418">
        <f>E13+F13</f>
        <v>28.8</v>
      </c>
      <c r="H13" s="418">
        <v>0</v>
      </c>
      <c r="I13" s="418">
        <v>0</v>
      </c>
      <c r="J13" s="418">
        <f>H13+I13</f>
        <v>0</v>
      </c>
      <c r="K13" s="418">
        <v>8.3000000000000007</v>
      </c>
      <c r="L13" s="418">
        <v>20.5</v>
      </c>
      <c r="M13" s="418">
        <f>K13+L13</f>
        <v>28.8</v>
      </c>
      <c r="N13" s="418">
        <v>8.3000000000000007</v>
      </c>
      <c r="O13" s="418">
        <v>20.28</v>
      </c>
      <c r="P13" s="418">
        <f>N13+O13</f>
        <v>28.580000000000002</v>
      </c>
      <c r="Q13" s="418">
        <f t="shared" ref="Q13:S14" si="0">H13+K13-N13</f>
        <v>0</v>
      </c>
      <c r="R13" s="418">
        <f t="shared" si="0"/>
        <v>0.21999999999999886</v>
      </c>
      <c r="S13" s="418">
        <f t="shared" si="0"/>
        <v>0.21999999999999886</v>
      </c>
      <c r="T13" s="342" t="s">
        <v>849</v>
      </c>
      <c r="U13" s="342">
        <v>83</v>
      </c>
      <c r="V13" s="342">
        <v>83</v>
      </c>
    </row>
    <row r="14" spans="1:22" s="310" customFormat="1" ht="15">
      <c r="A14" s="342">
        <v>2</v>
      </c>
      <c r="B14" s="384" t="s">
        <v>845</v>
      </c>
      <c r="C14" s="342">
        <v>44</v>
      </c>
      <c r="D14" s="342">
        <v>44</v>
      </c>
      <c r="E14" s="418">
        <v>4.4000000000000004</v>
      </c>
      <c r="F14" s="418">
        <v>10</v>
      </c>
      <c r="G14" s="418">
        <f>E14+F14</f>
        <v>14.4</v>
      </c>
      <c r="H14" s="418">
        <v>0</v>
      </c>
      <c r="I14" s="418">
        <v>0</v>
      </c>
      <c r="J14" s="418">
        <f>H14+I14</f>
        <v>0</v>
      </c>
      <c r="K14" s="418">
        <v>4.4000000000000004</v>
      </c>
      <c r="L14" s="418">
        <v>10</v>
      </c>
      <c r="M14" s="418">
        <f>K14+L14</f>
        <v>14.4</v>
      </c>
      <c r="N14" s="418">
        <v>4.4000000000000004</v>
      </c>
      <c r="O14" s="418">
        <v>9.85</v>
      </c>
      <c r="P14" s="418">
        <f>N14+O14</f>
        <v>14.25</v>
      </c>
      <c r="Q14" s="418">
        <f t="shared" si="0"/>
        <v>0</v>
      </c>
      <c r="R14" s="418">
        <f t="shared" si="0"/>
        <v>0.15000000000000036</v>
      </c>
      <c r="S14" s="418">
        <f t="shared" si="0"/>
        <v>0.15000000000000036</v>
      </c>
      <c r="T14" s="342" t="s">
        <v>849</v>
      </c>
      <c r="U14" s="342">
        <v>45</v>
      </c>
      <c r="V14" s="342">
        <v>45</v>
      </c>
    </row>
    <row r="15" spans="1:22" s="310" customFormat="1" ht="16.5" customHeight="1">
      <c r="A15" s="342">
        <v>3</v>
      </c>
      <c r="B15" s="366"/>
      <c r="C15" s="342"/>
      <c r="D15" s="342"/>
      <c r="E15" s="418"/>
      <c r="F15" s="418"/>
      <c r="G15" s="418"/>
      <c r="H15" s="418"/>
      <c r="I15" s="418"/>
      <c r="J15" s="418"/>
      <c r="K15" s="418"/>
      <c r="L15" s="418"/>
      <c r="M15" s="418"/>
      <c r="N15" s="418"/>
      <c r="O15" s="418"/>
      <c r="P15" s="418"/>
      <c r="Q15" s="418"/>
      <c r="R15" s="418"/>
      <c r="S15" s="418"/>
      <c r="T15" s="342"/>
      <c r="U15" s="342"/>
      <c r="V15" s="342"/>
    </row>
    <row r="16" spans="1:22" s="310" customFormat="1" ht="15">
      <c r="A16" s="342" t="s">
        <v>7</v>
      </c>
      <c r="B16" s="366"/>
      <c r="C16" s="342"/>
      <c r="D16" s="342"/>
      <c r="E16" s="418"/>
      <c r="F16" s="418"/>
      <c r="G16" s="418"/>
      <c r="H16" s="418"/>
      <c r="I16" s="418"/>
      <c r="J16" s="418"/>
      <c r="K16" s="418"/>
      <c r="L16" s="418"/>
      <c r="M16" s="418"/>
      <c r="N16" s="418"/>
      <c r="O16" s="418"/>
      <c r="P16" s="418"/>
      <c r="Q16" s="418"/>
      <c r="R16" s="418"/>
      <c r="S16" s="418"/>
      <c r="T16" s="342"/>
      <c r="U16" s="342"/>
      <c r="V16" s="342"/>
    </row>
    <row r="17" spans="1:22" s="310" customFormat="1" ht="15.75">
      <c r="A17" s="352" t="s">
        <v>18</v>
      </c>
      <c r="B17" s="342"/>
      <c r="C17" s="342">
        <f>SUM(C13:C16)</f>
        <v>127</v>
      </c>
      <c r="D17" s="342">
        <f t="shared" ref="D17:V17" si="1">SUM(D13:D16)</f>
        <v>127</v>
      </c>
      <c r="E17" s="418">
        <f t="shared" si="1"/>
        <v>12.700000000000001</v>
      </c>
      <c r="F17" s="418">
        <f t="shared" si="1"/>
        <v>30.5</v>
      </c>
      <c r="G17" s="418">
        <f t="shared" si="1"/>
        <v>43.2</v>
      </c>
      <c r="H17" s="418">
        <f t="shared" si="1"/>
        <v>0</v>
      </c>
      <c r="I17" s="418">
        <f t="shared" si="1"/>
        <v>0</v>
      </c>
      <c r="J17" s="418">
        <f t="shared" si="1"/>
        <v>0</v>
      </c>
      <c r="K17" s="418">
        <f t="shared" si="1"/>
        <v>12.700000000000001</v>
      </c>
      <c r="L17" s="418">
        <f t="shared" si="1"/>
        <v>30.5</v>
      </c>
      <c r="M17" s="418">
        <f t="shared" si="1"/>
        <v>43.2</v>
      </c>
      <c r="N17" s="418">
        <f t="shared" si="1"/>
        <v>12.700000000000001</v>
      </c>
      <c r="O17" s="418">
        <f t="shared" si="1"/>
        <v>30.130000000000003</v>
      </c>
      <c r="P17" s="418">
        <f t="shared" si="1"/>
        <v>42.83</v>
      </c>
      <c r="Q17" s="418">
        <f t="shared" si="1"/>
        <v>0</v>
      </c>
      <c r="R17" s="418">
        <f t="shared" si="1"/>
        <v>0.36999999999999922</v>
      </c>
      <c r="S17" s="418">
        <f t="shared" si="1"/>
        <v>0.36999999999999922</v>
      </c>
      <c r="T17" s="342">
        <f t="shared" si="1"/>
        <v>0</v>
      </c>
      <c r="U17" s="342">
        <f t="shared" si="1"/>
        <v>128</v>
      </c>
      <c r="V17" s="342">
        <f t="shared" si="1"/>
        <v>128</v>
      </c>
    </row>
    <row r="22" spans="1:22">
      <c r="A22" s="16" t="s">
        <v>12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7"/>
      <c r="O22" s="17"/>
      <c r="P22" s="768" t="s">
        <v>13</v>
      </c>
      <c r="Q22" s="768"/>
      <c r="U22" s="16"/>
    </row>
    <row r="23" spans="1:22">
      <c r="A23" s="853" t="s">
        <v>14</v>
      </c>
      <c r="B23" s="853"/>
      <c r="C23" s="853"/>
      <c r="D23" s="853"/>
      <c r="E23" s="853"/>
      <c r="F23" s="853"/>
      <c r="G23" s="853"/>
      <c r="H23" s="853"/>
      <c r="I23" s="853"/>
      <c r="J23" s="853"/>
      <c r="K23" s="853"/>
      <c r="L23" s="853"/>
      <c r="M23" s="853"/>
      <c r="N23" s="853"/>
      <c r="O23" s="853"/>
      <c r="P23" s="853"/>
      <c r="Q23" s="853"/>
    </row>
    <row r="24" spans="1:22">
      <c r="A24" s="853" t="s">
        <v>979</v>
      </c>
      <c r="B24" s="853"/>
      <c r="C24" s="853"/>
      <c r="D24" s="853"/>
      <c r="E24" s="853"/>
      <c r="F24" s="853"/>
      <c r="G24" s="853"/>
      <c r="H24" s="853"/>
      <c r="I24" s="853"/>
      <c r="J24" s="853"/>
      <c r="K24" s="853"/>
      <c r="L24" s="853"/>
      <c r="M24" s="853"/>
      <c r="N24" s="853"/>
      <c r="O24" s="853"/>
      <c r="P24" s="853"/>
      <c r="Q24" s="853"/>
    </row>
    <row r="25" spans="1:22">
      <c r="O25" s="747" t="s">
        <v>85</v>
      </c>
      <c r="P25" s="747"/>
      <c r="Q25" s="747"/>
    </row>
  </sheetData>
  <mergeCells count="23">
    <mergeCell ref="O25:Q25"/>
    <mergeCell ref="U10:U11"/>
    <mergeCell ref="T10:T11"/>
    <mergeCell ref="V10:V11"/>
    <mergeCell ref="P22:Q22"/>
    <mergeCell ref="A23:Q23"/>
    <mergeCell ref="A24:Q24"/>
    <mergeCell ref="P8:S8"/>
    <mergeCell ref="P9:S9"/>
    <mergeCell ref="A10:A11"/>
    <mergeCell ref="B10:B11"/>
    <mergeCell ref="C10:C11"/>
    <mergeCell ref="D10:D11"/>
    <mergeCell ref="E10:G10"/>
    <mergeCell ref="H10:J10"/>
    <mergeCell ref="K10:M10"/>
    <mergeCell ref="N10:P10"/>
    <mergeCell ref="Q10:S10"/>
    <mergeCell ref="Q1:S1"/>
    <mergeCell ref="A3:Q3"/>
    <mergeCell ref="A4:P4"/>
    <mergeCell ref="A5:Q5"/>
    <mergeCell ref="A7:S7"/>
  </mergeCells>
  <printOptions horizontalCentered="1" verticalCentered="1"/>
  <pageMargins left="0.70866141732283505" right="0.70866141732283505" top="0.23622047244094499" bottom="0" header="0.31496062992126" footer="0.31496062992126"/>
  <pageSetup paperSize="9" scale="58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zoomScaleSheetLayoutView="86" workbookViewId="0">
      <selection activeCell="E12" sqref="E12:E13"/>
    </sheetView>
  </sheetViews>
  <sheetFormatPr defaultColWidth="9.140625" defaultRowHeight="12.75"/>
  <cols>
    <col min="1" max="1" width="9.140625" style="17"/>
    <col min="2" max="2" width="17.140625" style="17" customWidth="1"/>
    <col min="3" max="3" width="16.5703125" style="17" customWidth="1"/>
    <col min="4" max="4" width="15.85546875" style="17" customWidth="1"/>
    <col min="5" max="5" width="18.85546875" style="17" customWidth="1"/>
    <col min="6" max="6" width="22.5703125" style="17" customWidth="1"/>
    <col min="7" max="7" width="16.7109375" style="17" customWidth="1"/>
    <col min="8" max="8" width="30.140625" style="17" customWidth="1"/>
    <col min="9" max="16384" width="9.140625" style="17"/>
  </cols>
  <sheetData>
    <row r="1" spans="1:21" customFormat="1" ht="15">
      <c r="H1" s="42" t="s">
        <v>67</v>
      </c>
      <c r="I1" s="44"/>
    </row>
    <row r="2" spans="1:21" customFormat="1" ht="15">
      <c r="D2" s="46" t="s">
        <v>0</v>
      </c>
      <c r="E2" s="46"/>
      <c r="F2" s="46"/>
      <c r="G2" s="46"/>
      <c r="H2" s="46"/>
      <c r="I2" s="46"/>
    </row>
    <row r="3" spans="1:21" customFormat="1" ht="20.25">
      <c r="B3" s="157"/>
      <c r="C3" s="744" t="s">
        <v>656</v>
      </c>
      <c r="D3" s="744"/>
      <c r="E3" s="744"/>
      <c r="F3" s="129"/>
      <c r="G3" s="129"/>
      <c r="H3" s="129"/>
      <c r="I3" s="45"/>
    </row>
    <row r="4" spans="1:21" customFormat="1" ht="10.5" customHeight="1"/>
    <row r="5" spans="1:21" ht="30.75" customHeight="1">
      <c r="A5" s="904" t="s">
        <v>691</v>
      </c>
      <c r="B5" s="904"/>
      <c r="C5" s="904"/>
      <c r="D5" s="904"/>
      <c r="E5" s="904"/>
      <c r="F5" s="904"/>
      <c r="G5" s="904"/>
      <c r="H5" s="904"/>
    </row>
    <row r="7" spans="1:21" ht="0.75" customHeight="1"/>
    <row r="8" spans="1:21">
      <c r="A8" s="747" t="s">
        <v>976</v>
      </c>
      <c r="B8" s="747"/>
      <c r="C8" s="747"/>
      <c r="D8" s="556"/>
      <c r="E8" s="556"/>
      <c r="F8" s="556"/>
      <c r="G8" s="556"/>
      <c r="H8" s="556"/>
      <c r="I8" s="556"/>
      <c r="J8" s="556"/>
      <c r="K8" s="556"/>
      <c r="L8" s="556"/>
      <c r="M8" s="556"/>
      <c r="N8" s="556"/>
      <c r="O8" s="556"/>
      <c r="P8" s="556"/>
      <c r="Q8" s="556"/>
      <c r="R8" s="556"/>
    </row>
    <row r="9" spans="1:21">
      <c r="D9" s="834" t="s">
        <v>971</v>
      </c>
      <c r="E9" s="834"/>
      <c r="F9" s="834"/>
      <c r="G9" s="834"/>
      <c r="H9" s="834"/>
      <c r="T9" s="20"/>
      <c r="U9" s="23"/>
    </row>
    <row r="10" spans="1:21" ht="44.25" customHeight="1">
      <c r="A10" s="5" t="s">
        <v>2</v>
      </c>
      <c r="B10" s="5" t="s">
        <v>3</v>
      </c>
      <c r="C10" s="2" t="s">
        <v>689</v>
      </c>
      <c r="D10" s="2" t="s">
        <v>692</v>
      </c>
      <c r="E10" s="2" t="s">
        <v>117</v>
      </c>
      <c r="F10" s="2" t="s">
        <v>450</v>
      </c>
      <c r="G10" s="2" t="s">
        <v>159</v>
      </c>
      <c r="H10" s="35" t="s">
        <v>946</v>
      </c>
    </row>
    <row r="11" spans="1:21" s="370" customFormat="1" ht="15.75" customHeight="1">
      <c r="A11" s="368">
        <v>1</v>
      </c>
      <c r="B11" s="369">
        <v>2</v>
      </c>
      <c r="C11" s="368">
        <v>3</v>
      </c>
      <c r="D11" s="369">
        <v>4</v>
      </c>
      <c r="E11" s="368">
        <v>5</v>
      </c>
      <c r="F11" s="369">
        <v>6</v>
      </c>
      <c r="G11" s="368">
        <v>7</v>
      </c>
      <c r="H11" s="369">
        <v>8</v>
      </c>
    </row>
    <row r="12" spans="1:21" s="310" customFormat="1" ht="18" customHeight="1">
      <c r="A12" s="334">
        <v>1</v>
      </c>
      <c r="B12" s="334" t="s">
        <v>844</v>
      </c>
      <c r="C12" s="355">
        <v>2.4</v>
      </c>
      <c r="D12" s="355">
        <v>0</v>
      </c>
      <c r="E12" s="334">
        <v>2.0699999999999998</v>
      </c>
      <c r="F12" s="334">
        <v>750</v>
      </c>
      <c r="G12" s="355">
        <v>2.8</v>
      </c>
      <c r="H12" s="355">
        <f>D12+E12-G12</f>
        <v>-0.73</v>
      </c>
    </row>
    <row r="13" spans="1:21" s="310" customFormat="1" ht="13.9" customHeight="1">
      <c r="A13" s="334">
        <v>2</v>
      </c>
      <c r="B13" s="334" t="s">
        <v>845</v>
      </c>
      <c r="C13" s="355">
        <v>0.6</v>
      </c>
      <c r="D13" s="355">
        <v>0</v>
      </c>
      <c r="E13" s="334">
        <v>0.64</v>
      </c>
      <c r="F13" s="334">
        <v>750</v>
      </c>
      <c r="G13" s="334">
        <v>0.54</v>
      </c>
      <c r="H13" s="355">
        <f t="shared" ref="H13" si="0">D13+E13-G13</f>
        <v>9.9999999999999978E-2</v>
      </c>
    </row>
    <row r="14" spans="1:21" s="310" customFormat="1" ht="15">
      <c r="A14" s="334">
        <v>3</v>
      </c>
      <c r="B14" s="334"/>
      <c r="C14" s="355"/>
      <c r="D14" s="355"/>
      <c r="E14" s="334"/>
      <c r="F14" s="334"/>
      <c r="G14" s="334"/>
      <c r="H14" s="334"/>
    </row>
    <row r="15" spans="1:21" s="310" customFormat="1" ht="15">
      <c r="A15" s="362" t="s">
        <v>7</v>
      </c>
      <c r="B15" s="334"/>
      <c r="C15" s="355"/>
      <c r="D15" s="355"/>
      <c r="E15" s="334"/>
      <c r="F15" s="334"/>
      <c r="G15" s="334"/>
      <c r="H15" s="334"/>
    </row>
    <row r="16" spans="1:21" s="310" customFormat="1" ht="15.75">
      <c r="A16" s="335" t="s">
        <v>18</v>
      </c>
      <c r="B16" s="334"/>
      <c r="C16" s="355">
        <f>SUM(C12:C15)</f>
        <v>3</v>
      </c>
      <c r="D16" s="355">
        <f t="shared" ref="D16:H16" si="1">SUM(D12:D15)</f>
        <v>0</v>
      </c>
      <c r="E16" s="334">
        <f t="shared" si="1"/>
        <v>2.71</v>
      </c>
      <c r="F16" s="334"/>
      <c r="G16" s="334">
        <f t="shared" si="1"/>
        <v>3.34</v>
      </c>
      <c r="H16" s="334">
        <f t="shared" si="1"/>
        <v>-0.63</v>
      </c>
    </row>
    <row r="17" spans="1:11">
      <c r="A17" s="560" t="s">
        <v>977</v>
      </c>
      <c r="B17" s="560"/>
      <c r="C17" s="560"/>
      <c r="D17" s="560"/>
      <c r="E17" s="560"/>
      <c r="F17" s="430"/>
      <c r="G17" s="430"/>
      <c r="H17" s="430"/>
    </row>
    <row r="18" spans="1:11">
      <c r="E18" s="32"/>
      <c r="F18" s="32"/>
      <c r="G18" s="23"/>
      <c r="H18" s="23"/>
    </row>
    <row r="19" spans="1:11">
      <c r="E19" s="13"/>
      <c r="F19" s="13"/>
      <c r="G19" s="32"/>
      <c r="H19" s="23"/>
    </row>
    <row r="20" spans="1:11">
      <c r="A20" s="37" t="s">
        <v>12</v>
      </c>
      <c r="E20" s="37"/>
      <c r="F20" s="37"/>
      <c r="H20" s="766" t="s">
        <v>13</v>
      </c>
      <c r="I20" s="766"/>
    </row>
    <row r="21" spans="1:11">
      <c r="E21" s="768" t="s">
        <v>14</v>
      </c>
      <c r="F21" s="768"/>
      <c r="G21" s="768"/>
      <c r="H21" s="768"/>
    </row>
    <row r="22" spans="1:11">
      <c r="D22" s="23"/>
      <c r="E22" s="853" t="s">
        <v>979</v>
      </c>
      <c r="F22" s="853"/>
      <c r="G22" s="853"/>
      <c r="H22" s="853"/>
      <c r="I22" s="23"/>
      <c r="J22" s="23"/>
      <c r="K22" s="23"/>
    </row>
    <row r="23" spans="1:11">
      <c r="D23" s="23"/>
      <c r="E23" s="23"/>
      <c r="F23" s="23"/>
      <c r="G23" s="23"/>
      <c r="H23" s="732" t="s">
        <v>85</v>
      </c>
      <c r="I23" s="732"/>
      <c r="J23" s="732"/>
      <c r="K23" s="732"/>
    </row>
    <row r="24" spans="1:11" s="576" customFormat="1">
      <c r="D24" s="23"/>
      <c r="E24" s="23"/>
      <c r="F24" s="23"/>
      <c r="G24" s="23"/>
      <c r="H24" s="561"/>
      <c r="I24" s="561"/>
      <c r="J24" s="561"/>
      <c r="K24" s="561"/>
    </row>
    <row r="25" spans="1:11" s="576" customFormat="1">
      <c r="D25" s="23"/>
      <c r="E25" s="23"/>
      <c r="F25" s="23"/>
      <c r="G25" s="23"/>
      <c r="H25" s="561"/>
      <c r="I25" s="561"/>
      <c r="J25" s="561"/>
      <c r="K25" s="561"/>
    </row>
    <row r="26" spans="1:11" s="576" customFormat="1">
      <c r="D26" s="23"/>
      <c r="E26" s="23"/>
      <c r="F26" s="23"/>
      <c r="G26" s="23"/>
      <c r="H26" s="561"/>
      <c r="I26" s="561"/>
      <c r="J26" s="561"/>
      <c r="K26" s="561"/>
    </row>
  </sheetData>
  <mergeCells count="8">
    <mergeCell ref="C3:E3"/>
    <mergeCell ref="H23:K23"/>
    <mergeCell ref="D9:H9"/>
    <mergeCell ref="E21:H21"/>
    <mergeCell ref="E22:H22"/>
    <mergeCell ref="A5:H5"/>
    <mergeCell ref="H20:I20"/>
    <mergeCell ref="A8:C8"/>
  </mergeCells>
  <phoneticPr fontId="0" type="noConversion"/>
  <printOptions horizontalCentered="1" verticalCentered="1"/>
  <pageMargins left="0.70866141732283505" right="0.70866141732283505" top="0.23622047244094499" bottom="0" header="0.31496062992126" footer="0.31496062992126"/>
  <pageSetup paperSize="9" scale="91" orientation="landscape" r:id="rId1"/>
  <colBreaks count="1" manualBreakCount="1">
    <brk id="8" max="32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topLeftCell="A14" zoomScaleSheetLayoutView="81" workbookViewId="0">
      <selection activeCell="L27" sqref="L27"/>
    </sheetView>
  </sheetViews>
  <sheetFormatPr defaultColWidth="9.140625" defaultRowHeight="12.75"/>
  <cols>
    <col min="1" max="1" width="4.42578125" style="17" customWidth="1"/>
    <col min="2" max="2" width="37.28515625" style="17" customWidth="1"/>
    <col min="3" max="3" width="12.28515625" style="17" customWidth="1"/>
    <col min="4" max="5" width="15.140625" style="17" customWidth="1"/>
    <col min="6" max="6" width="15.85546875" style="17" customWidth="1"/>
    <col min="7" max="7" width="12.5703125" style="17" customWidth="1"/>
    <col min="8" max="8" width="23.7109375" style="17" customWidth="1"/>
    <col min="9" max="16384" width="9.140625" style="17"/>
  </cols>
  <sheetData>
    <row r="1" spans="1:20" customFormat="1" ht="15">
      <c r="D1" s="37"/>
      <c r="E1" s="37"/>
      <c r="F1" s="37"/>
      <c r="G1" s="17"/>
      <c r="H1" s="42" t="s">
        <v>68</v>
      </c>
      <c r="I1" s="37"/>
      <c r="J1" s="17"/>
      <c r="L1" s="17"/>
      <c r="M1" s="44"/>
      <c r="N1" s="44"/>
    </row>
    <row r="2" spans="1:20" customFormat="1" ht="15">
      <c r="A2" s="846" t="s">
        <v>0</v>
      </c>
      <c r="B2" s="846"/>
      <c r="C2" s="846"/>
      <c r="D2" s="846"/>
      <c r="E2" s="846"/>
      <c r="F2" s="846"/>
      <c r="G2" s="846"/>
      <c r="H2" s="846"/>
      <c r="I2" s="46"/>
      <c r="J2" s="46"/>
      <c r="K2" s="46"/>
      <c r="L2" s="46"/>
      <c r="M2" s="46"/>
      <c r="N2" s="46"/>
    </row>
    <row r="3" spans="1:20" customFormat="1" ht="20.25">
      <c r="A3" s="744" t="s">
        <v>656</v>
      </c>
      <c r="B3" s="744"/>
      <c r="C3" s="744"/>
      <c r="D3" s="744"/>
      <c r="E3" s="744"/>
      <c r="F3" s="744"/>
      <c r="G3" s="744"/>
      <c r="H3" s="744"/>
      <c r="I3" s="45"/>
      <c r="J3" s="45"/>
      <c r="K3" s="45"/>
      <c r="L3" s="45"/>
      <c r="M3" s="45"/>
      <c r="N3" s="45"/>
    </row>
    <row r="4" spans="1:20" customFormat="1" ht="10.5" customHeight="1"/>
    <row r="5" spans="1:20" ht="19.5" customHeight="1">
      <c r="A5" s="745" t="s">
        <v>693</v>
      </c>
      <c r="B5" s="846"/>
      <c r="C5" s="846"/>
      <c r="D5" s="846"/>
      <c r="E5" s="846"/>
      <c r="F5" s="846"/>
      <c r="G5" s="846"/>
      <c r="H5" s="846"/>
    </row>
    <row r="7" spans="1:20" s="15" customFormat="1" ht="15.75" hidden="1" customHeight="1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20" s="15" customFormat="1" ht="15.75">
      <c r="A8" s="746" t="s">
        <v>976</v>
      </c>
      <c r="B8" s="746"/>
      <c r="C8" s="746"/>
      <c r="D8" s="17"/>
      <c r="E8" s="17"/>
      <c r="F8" s="17"/>
      <c r="G8" s="17"/>
      <c r="H8" s="34" t="s">
        <v>27</v>
      </c>
      <c r="I8" s="17"/>
    </row>
    <row r="9" spans="1:20" s="15" customFormat="1" ht="15.75">
      <c r="A9" s="16"/>
      <c r="B9" s="17"/>
      <c r="C9" s="17"/>
      <c r="D9" s="105"/>
      <c r="E9" s="105"/>
      <c r="G9" s="105" t="s">
        <v>972</v>
      </c>
      <c r="H9" s="105"/>
      <c r="J9" s="114"/>
      <c r="K9" s="114"/>
      <c r="L9" s="114"/>
      <c r="S9" s="126"/>
      <c r="T9" s="124"/>
    </row>
    <row r="10" spans="1:20" s="38" customFormat="1" ht="55.5" customHeight="1">
      <c r="A10" s="483"/>
      <c r="B10" s="536" t="s">
        <v>28</v>
      </c>
      <c r="C10" s="445" t="s">
        <v>694</v>
      </c>
      <c r="D10" s="445" t="s">
        <v>680</v>
      </c>
      <c r="E10" s="445" t="s">
        <v>230</v>
      </c>
      <c r="F10" s="445" t="s">
        <v>231</v>
      </c>
      <c r="G10" s="445" t="s">
        <v>74</v>
      </c>
      <c r="H10" s="445" t="s">
        <v>878</v>
      </c>
    </row>
    <row r="11" spans="1:20" s="38" customFormat="1" ht="14.2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M11" s="38">
        <v>10.87</v>
      </c>
    </row>
    <row r="12" spans="1:20" ht="16.5" customHeight="1">
      <c r="A12" s="31" t="s">
        <v>29</v>
      </c>
      <c r="B12" s="457" t="s">
        <v>30</v>
      </c>
      <c r="C12" s="910">
        <v>30</v>
      </c>
      <c r="D12" s="910">
        <v>0</v>
      </c>
      <c r="E12" s="910">
        <v>30</v>
      </c>
      <c r="F12" s="910">
        <v>0</v>
      </c>
      <c r="G12" s="154"/>
      <c r="H12" s="910">
        <f>D12+E16-G16</f>
        <v>0</v>
      </c>
      <c r="M12" s="17">
        <v>80.23</v>
      </c>
    </row>
    <row r="13" spans="1:20" ht="20.25" customHeight="1">
      <c r="A13" s="20"/>
      <c r="B13" s="458" t="s">
        <v>31</v>
      </c>
      <c r="C13" s="910"/>
      <c r="D13" s="910"/>
      <c r="E13" s="910"/>
      <c r="F13" s="910"/>
      <c r="G13" s="154">
        <v>2.15</v>
      </c>
      <c r="H13" s="911"/>
      <c r="M13" s="17">
        <v>85.72</v>
      </c>
    </row>
    <row r="14" spans="1:20" ht="17.25" customHeight="1">
      <c r="A14" s="20"/>
      <c r="B14" s="458" t="s">
        <v>193</v>
      </c>
      <c r="C14" s="910"/>
      <c r="D14" s="910"/>
      <c r="E14" s="910"/>
      <c r="F14" s="910"/>
      <c r="G14" s="154">
        <v>0.33</v>
      </c>
      <c r="H14" s="911"/>
      <c r="M14" s="17">
        <v>2.8</v>
      </c>
    </row>
    <row r="15" spans="1:20" s="38" customFormat="1" ht="33.75" customHeight="1">
      <c r="A15" s="39"/>
      <c r="B15" s="459" t="s">
        <v>194</v>
      </c>
      <c r="C15" s="910"/>
      <c r="D15" s="910"/>
      <c r="E15" s="910"/>
      <c r="F15" s="910"/>
      <c r="G15" s="526">
        <v>27.52</v>
      </c>
      <c r="H15" s="911"/>
      <c r="M15" s="38">
        <v>32</v>
      </c>
    </row>
    <row r="16" spans="1:20" s="38" customFormat="1">
      <c r="A16" s="39"/>
      <c r="B16" s="427" t="s">
        <v>32</v>
      </c>
      <c r="C16" s="549">
        <f>SUM(C12)</f>
        <v>30</v>
      </c>
      <c r="D16" s="549">
        <f t="shared" ref="D16:F16" si="0">SUM(D12)</f>
        <v>0</v>
      </c>
      <c r="E16" s="549">
        <f t="shared" si="0"/>
        <v>30</v>
      </c>
      <c r="F16" s="549">
        <f t="shared" si="0"/>
        <v>0</v>
      </c>
      <c r="G16" s="550">
        <f>SUM(G13:G15)</f>
        <v>30</v>
      </c>
      <c r="H16" s="550">
        <f>SUM(H12)</f>
        <v>0</v>
      </c>
      <c r="M16" s="38">
        <v>50.37</v>
      </c>
    </row>
    <row r="17" spans="1:13" s="38" customFormat="1" ht="40.5" customHeight="1">
      <c r="A17" s="40" t="s">
        <v>33</v>
      </c>
      <c r="B17" s="427" t="s">
        <v>229</v>
      </c>
      <c r="C17" s="905">
        <v>30</v>
      </c>
      <c r="D17" s="905">
        <v>0</v>
      </c>
      <c r="E17" s="905">
        <v>30</v>
      </c>
      <c r="F17" s="905">
        <v>0</v>
      </c>
      <c r="G17" s="526"/>
      <c r="H17" s="905">
        <f>D17+E17-G28</f>
        <v>9.6300000000000026</v>
      </c>
      <c r="M17" s="38">
        <f>SUM(M11:M16)</f>
        <v>261.99</v>
      </c>
    </row>
    <row r="18" spans="1:13" ht="28.5" customHeight="1">
      <c r="A18" s="20"/>
      <c r="B18" s="459" t="s">
        <v>196</v>
      </c>
      <c r="C18" s="905"/>
      <c r="D18" s="905"/>
      <c r="E18" s="905"/>
      <c r="F18" s="905"/>
      <c r="G18" s="154">
        <v>7.09</v>
      </c>
      <c r="H18" s="908"/>
    </row>
    <row r="19" spans="1:13" ht="19.5" customHeight="1">
      <c r="A19" s="20"/>
      <c r="B19" s="459" t="s">
        <v>34</v>
      </c>
      <c r="C19" s="905"/>
      <c r="D19" s="905"/>
      <c r="E19" s="905"/>
      <c r="F19" s="905"/>
      <c r="G19" s="154">
        <v>1.1299999999999999</v>
      </c>
      <c r="H19" s="908"/>
    </row>
    <row r="20" spans="1:13" ht="21.75" customHeight="1">
      <c r="A20" s="20"/>
      <c r="B20" s="459" t="s">
        <v>197</v>
      </c>
      <c r="C20" s="905"/>
      <c r="D20" s="905"/>
      <c r="E20" s="905"/>
      <c r="F20" s="905"/>
      <c r="G20" s="154">
        <v>4.71</v>
      </c>
      <c r="H20" s="908"/>
    </row>
    <row r="21" spans="1:13" s="38" customFormat="1" ht="27.75" customHeight="1">
      <c r="A21" s="39"/>
      <c r="B21" s="459" t="s">
        <v>35</v>
      </c>
      <c r="C21" s="905"/>
      <c r="D21" s="905"/>
      <c r="E21" s="905"/>
      <c r="F21" s="905"/>
      <c r="G21" s="526">
        <v>6.54</v>
      </c>
      <c r="H21" s="908"/>
    </row>
    <row r="22" spans="1:13" s="38" customFormat="1" ht="19.5" customHeight="1">
      <c r="A22" s="39"/>
      <c r="B22" s="459" t="s">
        <v>195</v>
      </c>
      <c r="C22" s="905"/>
      <c r="D22" s="906"/>
      <c r="E22" s="906"/>
      <c r="F22" s="906"/>
      <c r="G22" s="574"/>
      <c r="H22" s="908"/>
    </row>
    <row r="23" spans="1:13" s="38" customFormat="1" ht="27.75" customHeight="1">
      <c r="A23" s="39"/>
      <c r="B23" s="459" t="s">
        <v>198</v>
      </c>
      <c r="C23" s="907"/>
      <c r="D23" s="905"/>
      <c r="E23" s="905"/>
      <c r="F23" s="905"/>
      <c r="G23" s="579">
        <v>0.83</v>
      </c>
      <c r="H23" s="909"/>
    </row>
    <row r="24" spans="1:13" s="38" customFormat="1" ht="18.75" customHeight="1">
      <c r="A24" s="40"/>
      <c r="B24" s="459" t="s">
        <v>199</v>
      </c>
      <c r="C24" s="907"/>
      <c r="D24" s="905"/>
      <c r="E24" s="905"/>
      <c r="F24" s="905"/>
      <c r="G24" s="579">
        <v>7.0000000000000007E-2</v>
      </c>
      <c r="H24" s="909"/>
    </row>
    <row r="25" spans="1:13" s="38" customFormat="1" ht="18.75" customHeight="1">
      <c r="A25" s="40"/>
      <c r="B25" s="459"/>
      <c r="C25" s="592"/>
      <c r="D25" s="578"/>
      <c r="E25" s="578"/>
      <c r="F25" s="578"/>
      <c r="G25" s="579"/>
      <c r="H25" s="595"/>
    </row>
    <row r="26" spans="1:13" s="38" customFormat="1" ht="18.75" customHeight="1">
      <c r="A26" s="40"/>
      <c r="B26" s="459"/>
      <c r="C26" s="592"/>
      <c r="D26" s="578"/>
      <c r="E26" s="578"/>
      <c r="F26" s="578"/>
      <c r="G26" s="579"/>
      <c r="H26" s="595"/>
    </row>
    <row r="27" spans="1:13" s="38" customFormat="1" ht="18.75" customHeight="1">
      <c r="A27" s="40"/>
      <c r="B27" s="459"/>
      <c r="C27" s="592"/>
      <c r="D27" s="578"/>
      <c r="E27" s="578"/>
      <c r="F27" s="578"/>
      <c r="G27" s="579"/>
      <c r="H27" s="595"/>
    </row>
    <row r="28" spans="1:13" s="38" customFormat="1" ht="19.5" customHeight="1">
      <c r="A28" s="40"/>
      <c r="B28" s="427" t="s">
        <v>32</v>
      </c>
      <c r="C28" s="550">
        <f>SUM(C17)</f>
        <v>30</v>
      </c>
      <c r="D28" s="602">
        <f t="shared" ref="D28:F28" si="1">SUM(D17)</f>
        <v>0</v>
      </c>
      <c r="E28" s="602">
        <f t="shared" si="1"/>
        <v>30</v>
      </c>
      <c r="F28" s="602">
        <f t="shared" si="1"/>
        <v>0</v>
      </c>
      <c r="G28" s="577">
        <f>SUM(G17:G24)</f>
        <v>20.369999999999997</v>
      </c>
      <c r="H28" s="550">
        <f>SUM(H17)</f>
        <v>9.6300000000000026</v>
      </c>
    </row>
    <row r="29" spans="1:13">
      <c r="A29" s="20"/>
      <c r="B29" s="457" t="s">
        <v>36</v>
      </c>
      <c r="C29" s="697">
        <f>C28+C16</f>
        <v>60</v>
      </c>
      <c r="D29" s="697">
        <f t="shared" ref="D29:F29" si="2">D28+D16</f>
        <v>0</v>
      </c>
      <c r="E29" s="697">
        <f t="shared" si="2"/>
        <v>60</v>
      </c>
      <c r="F29" s="697">
        <f t="shared" si="2"/>
        <v>0</v>
      </c>
      <c r="G29" s="154">
        <f>G28+G16</f>
        <v>50.37</v>
      </c>
      <c r="H29" s="551">
        <f>H28+H16</f>
        <v>9.6300000000000026</v>
      </c>
    </row>
    <row r="30" spans="1:13" s="38" customFormat="1" ht="15.75" customHeight="1"/>
    <row r="31" spans="1:13" s="38" customFormat="1" ht="15.75" customHeight="1"/>
    <row r="32" spans="1:13" ht="13.15" customHeight="1">
      <c r="B32" s="16" t="s">
        <v>12</v>
      </c>
      <c r="C32" s="16"/>
      <c r="D32" s="16"/>
      <c r="E32" s="16"/>
      <c r="F32" s="16"/>
      <c r="G32" s="766" t="s">
        <v>13</v>
      </c>
      <c r="H32" s="766"/>
    </row>
    <row r="33" spans="2:10" ht="13.9" customHeight="1">
      <c r="B33" s="768" t="s">
        <v>14</v>
      </c>
      <c r="C33" s="768"/>
      <c r="D33" s="768"/>
      <c r="E33" s="768"/>
      <c r="F33" s="768"/>
      <c r="G33" s="768"/>
      <c r="H33" s="768"/>
    </row>
    <row r="34" spans="2:10" ht="12.6" customHeight="1">
      <c r="B34" s="768" t="s">
        <v>979</v>
      </c>
      <c r="C34" s="768"/>
      <c r="D34" s="768"/>
      <c r="E34" s="768"/>
      <c r="F34" s="768"/>
      <c r="G34" s="768"/>
      <c r="H34" s="768"/>
    </row>
    <row r="35" spans="2:10">
      <c r="B35" s="16"/>
      <c r="C35" s="16"/>
      <c r="D35" s="16"/>
      <c r="E35" s="16"/>
      <c r="F35" s="16"/>
      <c r="G35" s="746" t="s">
        <v>85</v>
      </c>
      <c r="H35" s="746"/>
      <c r="I35" s="746"/>
      <c r="J35" s="746"/>
    </row>
  </sheetData>
  <mergeCells count="18">
    <mergeCell ref="A2:H2"/>
    <mergeCell ref="A3:H3"/>
    <mergeCell ref="C12:C15"/>
    <mergeCell ref="D12:D15"/>
    <mergeCell ref="F12:F15"/>
    <mergeCell ref="H12:H15"/>
    <mergeCell ref="A5:H5"/>
    <mergeCell ref="E12:E15"/>
    <mergeCell ref="A8:C8"/>
    <mergeCell ref="D17:D24"/>
    <mergeCell ref="E17:E24"/>
    <mergeCell ref="F17:F24"/>
    <mergeCell ref="G32:H32"/>
    <mergeCell ref="G35:J35"/>
    <mergeCell ref="B34:H34"/>
    <mergeCell ref="C17:C24"/>
    <mergeCell ref="H17:H24"/>
    <mergeCell ref="B33:H33"/>
  </mergeCells>
  <phoneticPr fontId="0" type="noConversion"/>
  <printOptions horizontalCentered="1" verticalCentered="1"/>
  <pageMargins left="0.70866141732283505" right="0.70866141732283505" top="0.23622047244094499" bottom="0" header="0.31496062992126" footer="0.31496062992126"/>
  <pageSetup paperSize="9" scale="87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opLeftCell="A16" zoomScaleSheetLayoutView="85" workbookViewId="0">
      <selection activeCell="A33" sqref="A33:E33"/>
    </sheetView>
  </sheetViews>
  <sheetFormatPr defaultColWidth="9.140625" defaultRowHeight="12.75"/>
  <cols>
    <col min="1" max="1" width="9.140625" style="17"/>
    <col min="2" max="2" width="19.28515625" style="17" customWidth="1"/>
    <col min="3" max="3" width="28.42578125" style="17" customWidth="1"/>
    <col min="4" max="4" width="27.7109375" style="17" customWidth="1"/>
    <col min="5" max="5" width="42.42578125" style="17" bestFit="1" customWidth="1"/>
    <col min="6" max="16384" width="9.140625" style="17"/>
  </cols>
  <sheetData>
    <row r="1" spans="1:18" customFormat="1" ht="15">
      <c r="E1" s="42" t="s">
        <v>525</v>
      </c>
      <c r="F1" s="44"/>
    </row>
    <row r="2" spans="1:18" customFormat="1" ht="15">
      <c r="D2" s="46" t="s">
        <v>0</v>
      </c>
      <c r="E2" s="46"/>
      <c r="F2" s="46"/>
    </row>
    <row r="3" spans="1:18" customFormat="1" ht="20.25">
      <c r="B3" s="157"/>
      <c r="C3" s="744" t="s">
        <v>656</v>
      </c>
      <c r="D3" s="744"/>
      <c r="E3" s="744"/>
      <c r="F3" s="45"/>
    </row>
    <row r="4" spans="1:18" customFormat="1" ht="10.5" customHeight="1"/>
    <row r="5" spans="1:18" ht="30.75" customHeight="1">
      <c r="A5" s="904" t="s">
        <v>695</v>
      </c>
      <c r="B5" s="904"/>
      <c r="C5" s="904"/>
      <c r="D5" s="904"/>
      <c r="E5" s="904"/>
    </row>
    <row r="7" spans="1:18" ht="0.75" customHeight="1"/>
    <row r="8" spans="1:18">
      <c r="A8" s="746" t="s">
        <v>976</v>
      </c>
      <c r="B8" s="746"/>
      <c r="C8" s="746"/>
    </row>
    <row r="9" spans="1:18">
      <c r="D9" s="834" t="s">
        <v>972</v>
      </c>
      <c r="E9" s="834"/>
      <c r="Q9" s="20"/>
      <c r="R9" s="23"/>
    </row>
    <row r="10" spans="1:18" ht="26.25" customHeight="1">
      <c r="A10" s="721" t="s">
        <v>2</v>
      </c>
      <c r="B10" s="721" t="s">
        <v>3</v>
      </c>
      <c r="C10" s="912" t="s">
        <v>521</v>
      </c>
      <c r="D10" s="913"/>
      <c r="E10" s="914"/>
      <c r="Q10" s="23"/>
      <c r="R10" s="23"/>
    </row>
    <row r="11" spans="1:18" ht="56.25" customHeight="1">
      <c r="A11" s="721"/>
      <c r="B11" s="721"/>
      <c r="C11" s="5" t="s">
        <v>523</v>
      </c>
      <c r="D11" s="5" t="s">
        <v>524</v>
      </c>
      <c r="E11" s="5" t="s">
        <v>522</v>
      </c>
    </row>
    <row r="12" spans="1:18" s="116" customFormat="1" ht="15.75" customHeight="1">
      <c r="A12" s="69">
        <v>1</v>
      </c>
      <c r="B12" s="68">
        <v>2</v>
      </c>
      <c r="C12" s="69">
        <v>3</v>
      </c>
      <c r="D12" s="68">
        <v>4</v>
      </c>
      <c r="E12" s="69">
        <v>5</v>
      </c>
    </row>
    <row r="13" spans="1:18" s="361" customFormat="1" ht="18" customHeight="1">
      <c r="A13" s="334">
        <v>1</v>
      </c>
      <c r="B13" s="334" t="s">
        <v>848</v>
      </c>
      <c r="C13" s="334">
        <v>1</v>
      </c>
      <c r="D13" s="334">
        <v>0</v>
      </c>
      <c r="E13" s="371" t="s">
        <v>850</v>
      </c>
    </row>
    <row r="14" spans="1:18" s="361" customFormat="1" ht="74.25" hidden="1" customHeight="1">
      <c r="A14" s="334">
        <v>2</v>
      </c>
      <c r="B14" s="334"/>
      <c r="C14" s="334"/>
      <c r="D14" s="334"/>
      <c r="E14" s="371"/>
    </row>
    <row r="15" spans="1:18" s="361" customFormat="1" ht="14.25" customHeight="1">
      <c r="A15" s="334">
        <v>2</v>
      </c>
      <c r="B15" s="334" t="s">
        <v>845</v>
      </c>
      <c r="C15" s="334">
        <v>1</v>
      </c>
      <c r="D15" s="334">
        <v>0</v>
      </c>
      <c r="E15" s="371" t="s">
        <v>851</v>
      </c>
    </row>
    <row r="16" spans="1:18" s="361" customFormat="1" ht="15" customHeight="1">
      <c r="A16" s="334"/>
      <c r="B16" s="334"/>
      <c r="C16" s="334"/>
      <c r="D16" s="334"/>
      <c r="E16" s="371" t="s">
        <v>852</v>
      </c>
    </row>
    <row r="17" spans="1:9" s="361" customFormat="1" ht="15.75" customHeight="1">
      <c r="A17" s="334"/>
      <c r="B17" s="334"/>
      <c r="D17" s="334"/>
      <c r="E17" s="371" t="s">
        <v>853</v>
      </c>
    </row>
    <row r="18" spans="1:9" s="361" customFormat="1" ht="12.75" customHeight="1">
      <c r="A18" s="334"/>
      <c r="B18" s="334"/>
      <c r="C18" s="334"/>
      <c r="D18" s="334"/>
      <c r="E18" s="371" t="s">
        <v>854</v>
      </c>
    </row>
    <row r="19" spans="1:9" s="361" customFormat="1" ht="12.75" customHeight="1">
      <c r="A19" s="334"/>
      <c r="B19" s="334"/>
      <c r="C19" s="334"/>
      <c r="D19" s="334"/>
      <c r="E19" s="371" t="s">
        <v>855</v>
      </c>
    </row>
    <row r="20" spans="1:9" s="361" customFormat="1" ht="15.6" customHeight="1">
      <c r="A20" s="334"/>
      <c r="B20" s="334"/>
      <c r="C20" s="334"/>
      <c r="D20" s="334"/>
      <c r="E20" s="371" t="s">
        <v>856</v>
      </c>
    </row>
    <row r="21" spans="1:9" s="361" customFormat="1" ht="15" customHeight="1">
      <c r="A21" s="334"/>
      <c r="B21" s="334"/>
      <c r="C21" s="334"/>
      <c r="D21" s="334"/>
      <c r="E21" s="371" t="s">
        <v>857</v>
      </c>
    </row>
    <row r="22" spans="1:9" s="361" customFormat="1" ht="15" customHeight="1">
      <c r="A22" s="334"/>
      <c r="B22" s="334"/>
      <c r="C22" s="334"/>
      <c r="D22" s="600"/>
      <c r="E22" s="623"/>
    </row>
    <row r="23" spans="1:9" s="361" customFormat="1" ht="15" customHeight="1">
      <c r="A23" s="334"/>
      <c r="B23" s="334"/>
      <c r="C23" s="338"/>
      <c r="D23" s="334"/>
      <c r="E23" s="334"/>
      <c r="F23" s="364"/>
      <c r="G23" s="364"/>
    </row>
    <row r="24" spans="1:9" s="361" customFormat="1" ht="15">
      <c r="A24" s="362" t="s">
        <v>7</v>
      </c>
      <c r="B24" s="334"/>
      <c r="C24" s="338"/>
      <c r="D24" s="600"/>
      <c r="E24" s="334"/>
      <c r="F24" s="364"/>
      <c r="G24" s="364"/>
    </row>
    <row r="25" spans="1:9" s="361" customFormat="1" ht="15">
      <c r="A25" s="362"/>
      <c r="B25" s="334"/>
      <c r="C25" s="338"/>
      <c r="D25" s="334"/>
      <c r="E25" s="334"/>
      <c r="F25" s="364"/>
      <c r="G25" s="364"/>
    </row>
    <row r="26" spans="1:9" s="361" customFormat="1" ht="15">
      <c r="A26" s="362"/>
      <c r="B26" s="334"/>
      <c r="C26" s="338"/>
      <c r="D26" s="334"/>
      <c r="E26" s="334"/>
      <c r="F26" s="364"/>
      <c r="G26" s="364"/>
    </row>
    <row r="27" spans="1:9" s="361" customFormat="1" ht="15">
      <c r="A27" s="362"/>
      <c r="B27" s="334"/>
      <c r="C27" s="338"/>
      <c r="D27" s="334"/>
      <c r="E27" s="334"/>
      <c r="F27" s="364"/>
      <c r="G27" s="364"/>
    </row>
    <row r="28" spans="1:9" s="361" customFormat="1" ht="15.75">
      <c r="A28" s="335" t="s">
        <v>18</v>
      </c>
      <c r="B28" s="334"/>
      <c r="C28" s="338"/>
      <c r="D28" s="334"/>
      <c r="E28" s="334"/>
    </row>
    <row r="29" spans="1:9">
      <c r="E29" s="32"/>
    </row>
    <row r="30" spans="1:9">
      <c r="E30" s="13"/>
    </row>
    <row r="31" spans="1:9" ht="12.75" customHeight="1">
      <c r="A31" s="16" t="s">
        <v>12</v>
      </c>
      <c r="B31" s="16"/>
      <c r="C31" s="16"/>
      <c r="D31" s="16"/>
      <c r="E31" s="766" t="s">
        <v>13</v>
      </c>
      <c r="F31" s="766"/>
      <c r="G31" s="766"/>
      <c r="H31" s="673"/>
      <c r="I31" s="673"/>
    </row>
    <row r="32" spans="1:9" ht="12.75" customHeight="1">
      <c r="A32" s="768" t="s">
        <v>14</v>
      </c>
      <c r="B32" s="768"/>
      <c r="C32" s="768"/>
      <c r="D32" s="768"/>
      <c r="E32" s="768"/>
      <c r="F32" s="667"/>
      <c r="G32" s="667"/>
      <c r="H32" s="673"/>
      <c r="I32" s="673"/>
    </row>
    <row r="33" spans="1:9" ht="12.75" customHeight="1">
      <c r="A33" s="768" t="s">
        <v>979</v>
      </c>
      <c r="B33" s="768"/>
      <c r="C33" s="768"/>
      <c r="D33" s="768"/>
      <c r="E33" s="768"/>
      <c r="F33" s="667"/>
      <c r="G33" s="667"/>
      <c r="H33" s="673"/>
      <c r="I33" s="673"/>
    </row>
    <row r="34" spans="1:9">
      <c r="A34" s="16"/>
      <c r="B34" s="16"/>
      <c r="C34" s="16"/>
      <c r="D34" s="16"/>
      <c r="E34" s="16" t="s">
        <v>85</v>
      </c>
      <c r="F34" s="746"/>
      <c r="G34" s="746"/>
      <c r="H34" s="746"/>
      <c r="I34" s="746"/>
    </row>
  </sheetData>
  <mergeCells count="11">
    <mergeCell ref="F34:I34"/>
    <mergeCell ref="E31:G31"/>
    <mergeCell ref="A32:E32"/>
    <mergeCell ref="A33:E33"/>
    <mergeCell ref="C3:E3"/>
    <mergeCell ref="A5:E5"/>
    <mergeCell ref="C10:E10"/>
    <mergeCell ref="D9:E9"/>
    <mergeCell ref="B10:B11"/>
    <mergeCell ref="A10:A11"/>
    <mergeCell ref="A8:C8"/>
  </mergeCells>
  <printOptions horizontalCentered="1" verticalCentered="1"/>
  <pageMargins left="0.70866141732283505" right="0.70866141732283505" top="0.23622047244094499" bottom="0" header="0.31496062992126" footer="0.31496062992126"/>
  <pageSetup paperSize="9" orientation="landscape" r:id="rId1"/>
  <colBreaks count="1" manualBreakCount="1">
    <brk id="5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7"/>
  <sheetViews>
    <sheetView zoomScaleSheetLayoutView="90" workbookViewId="0">
      <selection activeCell="L18" sqref="L18"/>
    </sheetView>
  </sheetViews>
  <sheetFormatPr defaultRowHeight="12.75"/>
  <sheetData>
    <row r="2" spans="2:8">
      <c r="B2" s="16"/>
    </row>
    <row r="4" spans="2:8" ht="12.75" customHeight="1">
      <c r="B4" s="703"/>
      <c r="C4" s="703"/>
      <c r="D4" s="703"/>
      <c r="E4" s="703"/>
      <c r="F4" s="703"/>
      <c r="G4" s="703"/>
      <c r="H4" s="703"/>
    </row>
    <row r="5" spans="2:8" ht="12.75" customHeight="1">
      <c r="B5" s="703"/>
      <c r="C5" s="703"/>
      <c r="D5" s="703"/>
      <c r="E5" s="703"/>
      <c r="F5" s="703"/>
      <c r="G5" s="703"/>
      <c r="H5" s="703"/>
    </row>
    <row r="6" spans="2:8" ht="12.75" customHeight="1">
      <c r="B6" s="703"/>
      <c r="C6" s="703"/>
      <c r="D6" s="703"/>
      <c r="E6" s="703"/>
      <c r="F6" s="703"/>
      <c r="G6" s="703"/>
      <c r="H6" s="703"/>
    </row>
    <row r="7" spans="2:8" ht="12.75" customHeight="1">
      <c r="B7" s="703"/>
      <c r="C7" s="703"/>
      <c r="D7" s="703"/>
      <c r="E7" s="703"/>
      <c r="F7" s="703"/>
      <c r="G7" s="703"/>
      <c r="H7" s="703"/>
    </row>
    <row r="8" spans="2:8" ht="12.75" customHeight="1">
      <c r="B8" s="703"/>
      <c r="C8" s="703"/>
      <c r="D8" s="703"/>
      <c r="E8" s="703"/>
      <c r="F8" s="703"/>
      <c r="G8" s="703"/>
      <c r="H8" s="703"/>
    </row>
    <row r="9" spans="2:8" ht="12.75" customHeight="1">
      <c r="B9" s="703"/>
      <c r="C9" s="703"/>
      <c r="D9" s="703"/>
      <c r="E9" s="703"/>
      <c r="F9" s="703"/>
      <c r="G9" s="703"/>
      <c r="H9" s="703"/>
    </row>
    <row r="10" spans="2:8" ht="12.75" customHeight="1">
      <c r="B10" s="703"/>
      <c r="C10" s="703"/>
      <c r="D10" s="703"/>
      <c r="E10" s="703"/>
      <c r="F10" s="703"/>
      <c r="G10" s="703"/>
      <c r="H10" s="703"/>
    </row>
    <row r="11" spans="2:8" ht="12.75" customHeight="1">
      <c r="B11" s="703"/>
      <c r="C11" s="703"/>
      <c r="D11" s="703"/>
      <c r="E11" s="703"/>
      <c r="F11" s="703"/>
      <c r="G11" s="703"/>
      <c r="H11" s="703"/>
    </row>
    <row r="12" spans="2:8" ht="12.75" customHeight="1">
      <c r="B12" s="703"/>
      <c r="C12" s="703"/>
      <c r="D12" s="703"/>
      <c r="E12" s="703"/>
      <c r="F12" s="703"/>
      <c r="G12" s="703"/>
      <c r="H12" s="703"/>
    </row>
    <row r="13" spans="2:8" ht="12.75" customHeight="1">
      <c r="B13" s="703"/>
      <c r="C13" s="703"/>
      <c r="D13" s="703"/>
      <c r="E13" s="703"/>
      <c r="F13" s="703"/>
      <c r="G13" s="703"/>
      <c r="H13" s="703"/>
    </row>
    <row r="22" spans="4:8">
      <c r="D22" s="14"/>
      <c r="E22" s="14"/>
      <c r="F22" s="14"/>
      <c r="G22" s="14"/>
      <c r="H22" s="14"/>
    </row>
    <row r="23" spans="4:8">
      <c r="D23" s="14"/>
      <c r="E23" s="14"/>
      <c r="F23" s="14"/>
      <c r="G23" s="14"/>
      <c r="H23" s="14"/>
    </row>
    <row r="24" spans="4:8">
      <c r="D24" s="14"/>
      <c r="E24" s="14"/>
      <c r="F24" s="14"/>
      <c r="G24" s="14"/>
      <c r="H24" s="14"/>
    </row>
    <row r="25" spans="4:8">
      <c r="D25" s="14"/>
      <c r="E25" s="14"/>
      <c r="F25" s="14"/>
      <c r="G25" s="14"/>
      <c r="H25" s="14"/>
    </row>
    <row r="26" spans="4:8">
      <c r="D26" s="14"/>
      <c r="E26" s="14"/>
      <c r="F26" s="14"/>
      <c r="G26" s="14"/>
      <c r="H26" s="14"/>
    </row>
    <row r="27" spans="4:8">
      <c r="D27" s="14"/>
      <c r="E27" s="14"/>
      <c r="F27" s="14"/>
      <c r="G27" s="14"/>
    </row>
  </sheetData>
  <mergeCells count="1">
    <mergeCell ref="B4:H13"/>
  </mergeCells>
  <printOptions horizontalCentered="1" verticalCentered="1"/>
  <pageMargins left="0.70866141732283505" right="0.70866141732283505" top="0.23622047244094499" bottom="0" header="0.31496062992126" footer="0.31496062992126"/>
  <pageSetup paperSize="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SheetLayoutView="80" workbookViewId="0">
      <selection activeCell="O14" sqref="O14"/>
    </sheetView>
  </sheetViews>
  <sheetFormatPr defaultRowHeight="12.75"/>
  <cols>
    <col min="1" max="1" width="8.28515625" customWidth="1"/>
    <col min="3" max="3" width="14.28515625" customWidth="1"/>
    <col min="4" max="5" width="13.5703125" customWidth="1"/>
    <col min="6" max="7" width="12.85546875" customWidth="1"/>
    <col min="8" max="8" width="15.28515625" customWidth="1"/>
    <col min="9" max="9" width="15.42578125" customWidth="1"/>
    <col min="10" max="10" width="13.28515625" customWidth="1"/>
  </cols>
  <sheetData>
    <row r="1" spans="1:11" ht="18">
      <c r="I1" s="915" t="s">
        <v>773</v>
      </c>
      <c r="J1" s="915"/>
    </row>
    <row r="2" spans="1:11" ht="18">
      <c r="C2" s="831" t="s">
        <v>0</v>
      </c>
      <c r="D2" s="831"/>
      <c r="E2" s="831"/>
      <c r="F2" s="831"/>
      <c r="G2" s="831"/>
      <c r="H2" s="831"/>
      <c r="I2" s="235"/>
      <c r="J2" s="212"/>
      <c r="K2" s="212"/>
    </row>
    <row r="3" spans="1:11" ht="21">
      <c r="B3" s="832" t="s">
        <v>656</v>
      </c>
      <c r="C3" s="832"/>
      <c r="D3" s="832"/>
      <c r="E3" s="832"/>
      <c r="F3" s="832"/>
      <c r="G3" s="832"/>
      <c r="H3" s="832"/>
      <c r="I3" s="213"/>
      <c r="J3" s="213"/>
      <c r="K3" s="213"/>
    </row>
    <row r="4" spans="1:11" ht="21">
      <c r="C4" s="180"/>
      <c r="D4" s="180"/>
      <c r="E4" s="180"/>
      <c r="F4" s="180"/>
      <c r="G4" s="180"/>
      <c r="H4" s="180"/>
      <c r="I4" s="180"/>
      <c r="J4" s="213"/>
      <c r="K4" s="213"/>
    </row>
    <row r="5" spans="1:11" ht="20.25" customHeight="1">
      <c r="C5" s="916" t="s">
        <v>696</v>
      </c>
      <c r="D5" s="916"/>
      <c r="E5" s="916"/>
      <c r="F5" s="916"/>
      <c r="G5" s="916"/>
      <c r="H5" s="916"/>
      <c r="I5" s="916"/>
    </row>
    <row r="6" spans="1:11" ht="20.25" customHeight="1">
      <c r="A6" s="558" t="s">
        <v>976</v>
      </c>
      <c r="B6" s="558"/>
      <c r="C6" s="558"/>
      <c r="D6" s="559"/>
      <c r="E6" s="217"/>
      <c r="F6" s="217"/>
      <c r="G6" s="217"/>
      <c r="H6" s="217"/>
      <c r="I6" s="918"/>
      <c r="J6" s="918"/>
    </row>
    <row r="7" spans="1:11" ht="15" customHeight="1">
      <c r="A7" s="922" t="s">
        <v>75</v>
      </c>
      <c r="B7" s="917" t="s">
        <v>37</v>
      </c>
      <c r="C7" s="917" t="s">
        <v>425</v>
      </c>
      <c r="D7" s="917" t="s">
        <v>406</v>
      </c>
      <c r="E7" s="919" t="s">
        <v>473</v>
      </c>
      <c r="F7" s="917" t="s">
        <v>405</v>
      </c>
      <c r="G7" s="917"/>
      <c r="H7" s="917"/>
      <c r="I7" s="917" t="s">
        <v>429</v>
      </c>
      <c r="J7" s="919" t="s">
        <v>430</v>
      </c>
    </row>
    <row r="8" spans="1:11" ht="12.75" customHeight="1">
      <c r="A8" s="922"/>
      <c r="B8" s="917"/>
      <c r="C8" s="917"/>
      <c r="D8" s="917"/>
      <c r="E8" s="920"/>
      <c r="F8" s="917" t="s">
        <v>426</v>
      </c>
      <c r="G8" s="919" t="s">
        <v>427</v>
      </c>
      <c r="H8" s="917" t="s">
        <v>428</v>
      </c>
      <c r="I8" s="917"/>
      <c r="J8" s="920"/>
    </row>
    <row r="9" spans="1:11" ht="20.25" customHeight="1">
      <c r="A9" s="922"/>
      <c r="B9" s="917"/>
      <c r="C9" s="917"/>
      <c r="D9" s="917"/>
      <c r="E9" s="920"/>
      <c r="F9" s="917"/>
      <c r="G9" s="920"/>
      <c r="H9" s="917"/>
      <c r="I9" s="917"/>
      <c r="J9" s="920"/>
    </row>
    <row r="10" spans="1:11" ht="63.75" customHeight="1">
      <c r="A10" s="922"/>
      <c r="B10" s="917"/>
      <c r="C10" s="917"/>
      <c r="D10" s="917"/>
      <c r="E10" s="921"/>
      <c r="F10" s="917"/>
      <c r="G10" s="921"/>
      <c r="H10" s="917"/>
      <c r="I10" s="917"/>
      <c r="J10" s="921"/>
    </row>
    <row r="11" spans="1:11" ht="15">
      <c r="A11" s="218">
        <v>1</v>
      </c>
      <c r="B11" s="218">
        <v>2</v>
      </c>
      <c r="C11" s="219">
        <v>3</v>
      </c>
      <c r="D11" s="218">
        <v>4</v>
      </c>
      <c r="E11" s="219">
        <v>5</v>
      </c>
      <c r="F11" s="218">
        <v>6</v>
      </c>
      <c r="G11" s="219">
        <v>7</v>
      </c>
      <c r="H11" s="218">
        <v>8</v>
      </c>
      <c r="I11" s="219">
        <v>9</v>
      </c>
      <c r="J11" s="218">
        <v>10</v>
      </c>
    </row>
    <row r="12" spans="1:11" ht="15">
      <c r="A12" s="218">
        <v>1</v>
      </c>
      <c r="B12" s="218" t="s">
        <v>844</v>
      </c>
      <c r="C12" s="269" t="s">
        <v>858</v>
      </c>
      <c r="D12" s="270">
        <v>13</v>
      </c>
      <c r="E12" s="269">
        <v>6625</v>
      </c>
      <c r="F12" s="270" t="s">
        <v>859</v>
      </c>
      <c r="G12" s="269">
        <v>0</v>
      </c>
      <c r="H12" s="270">
        <v>0</v>
      </c>
      <c r="I12" s="269" t="s">
        <v>7</v>
      </c>
      <c r="J12" s="218">
        <v>6625</v>
      </c>
    </row>
    <row r="13" spans="1:11" ht="15">
      <c r="A13" s="218">
        <v>2</v>
      </c>
      <c r="B13" s="218"/>
      <c r="C13" s="269"/>
      <c r="D13" s="270"/>
      <c r="E13" s="269"/>
      <c r="F13" s="270"/>
      <c r="G13" s="269"/>
      <c r="H13" s="270"/>
      <c r="I13" s="269"/>
      <c r="J13" s="218"/>
    </row>
    <row r="14" spans="1:11" ht="15">
      <c r="A14" s="218">
        <v>3</v>
      </c>
      <c r="B14" s="218" t="s">
        <v>845</v>
      </c>
      <c r="C14" s="269"/>
      <c r="D14" s="270">
        <v>0</v>
      </c>
      <c r="E14" s="269">
        <v>0</v>
      </c>
      <c r="F14" s="270">
        <v>0</v>
      </c>
      <c r="G14" s="269">
        <v>0</v>
      </c>
      <c r="H14" s="270">
        <v>0</v>
      </c>
      <c r="I14" s="269">
        <v>0</v>
      </c>
      <c r="J14" s="218">
        <v>0</v>
      </c>
    </row>
    <row r="15" spans="1:11" ht="15">
      <c r="A15" s="218">
        <v>4</v>
      </c>
      <c r="B15" s="218"/>
      <c r="C15" s="269"/>
      <c r="D15" s="270"/>
      <c r="E15" s="269"/>
      <c r="F15" s="270"/>
      <c r="G15" s="269"/>
      <c r="H15" s="270"/>
      <c r="I15" s="269"/>
      <c r="J15" s="218"/>
    </row>
    <row r="16" spans="1:11">
      <c r="A16" s="19" t="s">
        <v>7</v>
      </c>
      <c r="B16" s="9"/>
      <c r="C16" s="9"/>
      <c r="D16" s="9"/>
      <c r="E16" s="9"/>
      <c r="F16" s="9"/>
      <c r="G16" s="9"/>
      <c r="H16" s="9"/>
      <c r="I16" s="9"/>
      <c r="J16" s="9"/>
    </row>
    <row r="17" spans="1:10">
      <c r="A17" s="31" t="s">
        <v>18</v>
      </c>
      <c r="B17" s="9"/>
      <c r="C17" s="9"/>
      <c r="D17" s="9"/>
      <c r="E17" s="9"/>
      <c r="F17" s="9"/>
      <c r="G17" s="9"/>
      <c r="H17" s="9"/>
      <c r="I17" s="9"/>
      <c r="J17" s="9"/>
    </row>
    <row r="18" spans="1:10">
      <c r="A18" s="32"/>
      <c r="B18" s="14"/>
      <c r="C18" s="14"/>
      <c r="D18" s="14"/>
      <c r="E18" s="14"/>
      <c r="F18" s="14"/>
      <c r="G18" s="14"/>
      <c r="H18" s="14"/>
      <c r="I18" s="14"/>
      <c r="J18" s="14"/>
    </row>
    <row r="19" spans="1:10">
      <c r="A19" s="32"/>
      <c r="B19" s="14"/>
      <c r="C19" s="14"/>
      <c r="D19" s="14"/>
      <c r="E19" s="14"/>
      <c r="F19" s="14"/>
      <c r="G19" s="14"/>
      <c r="H19" s="14"/>
      <c r="I19" s="14"/>
      <c r="J19" s="14"/>
    </row>
    <row r="21" spans="1:10">
      <c r="A21" s="188"/>
      <c r="B21" s="188"/>
      <c r="C21" s="188"/>
      <c r="D21" s="188"/>
      <c r="E21" s="188"/>
      <c r="H21" s="829" t="s">
        <v>13</v>
      </c>
      <c r="I21" s="829"/>
      <c r="J21" s="829"/>
    </row>
    <row r="22" spans="1:10" ht="15" customHeight="1">
      <c r="A22" s="188"/>
      <c r="B22" s="188"/>
      <c r="C22" s="188"/>
      <c r="D22" s="188"/>
      <c r="E22" s="188"/>
      <c r="H22" s="829" t="s">
        <v>14</v>
      </c>
      <c r="I22" s="829"/>
      <c r="J22" s="829"/>
    </row>
    <row r="23" spans="1:10" ht="15" customHeight="1">
      <c r="A23" s="188"/>
      <c r="B23" s="188"/>
      <c r="C23" s="188"/>
      <c r="D23" s="188"/>
      <c r="E23" s="188"/>
      <c r="H23" s="829" t="s">
        <v>981</v>
      </c>
      <c r="I23" s="829"/>
      <c r="J23" s="829"/>
    </row>
    <row r="24" spans="1:10">
      <c r="A24" s="188" t="s">
        <v>12</v>
      </c>
      <c r="C24" s="188"/>
      <c r="D24" s="188"/>
      <c r="E24" s="188"/>
      <c r="H24" s="190" t="s">
        <v>85</v>
      </c>
    </row>
    <row r="25" spans="1:10">
      <c r="D25" s="14"/>
      <c r="E25" s="14"/>
      <c r="F25" s="14"/>
      <c r="G25" s="14"/>
    </row>
    <row r="26" spans="1:10">
      <c r="D26" s="14"/>
      <c r="E26" s="14"/>
      <c r="F26" s="14"/>
      <c r="G26" s="14"/>
    </row>
    <row r="27" spans="1:10">
      <c r="D27" s="14"/>
      <c r="E27" s="14"/>
      <c r="F27" s="14"/>
      <c r="G27" s="14"/>
    </row>
    <row r="28" spans="1:10">
      <c r="D28" s="14"/>
      <c r="E28" s="14"/>
      <c r="F28" s="14"/>
      <c r="G28" s="14"/>
    </row>
    <row r="29" spans="1:10">
      <c r="D29" s="14"/>
      <c r="E29" s="14"/>
      <c r="F29" s="14"/>
      <c r="G29" s="14"/>
    </row>
  </sheetData>
  <mergeCells count="19">
    <mergeCell ref="A7:A10"/>
    <mergeCell ref="H8:H10"/>
    <mergeCell ref="I7:I10"/>
    <mergeCell ref="E7:E10"/>
    <mergeCell ref="B7:B10"/>
    <mergeCell ref="C7:C10"/>
    <mergeCell ref="F7:H7"/>
    <mergeCell ref="H23:J23"/>
    <mergeCell ref="H22:J22"/>
    <mergeCell ref="H21:J21"/>
    <mergeCell ref="I1:J1"/>
    <mergeCell ref="C5:I5"/>
    <mergeCell ref="D7:D10"/>
    <mergeCell ref="I6:J6"/>
    <mergeCell ref="C2:H2"/>
    <mergeCell ref="B3:H3"/>
    <mergeCell ref="J7:J10"/>
    <mergeCell ref="F8:F10"/>
    <mergeCell ref="G8:G10"/>
  </mergeCells>
  <printOptions horizontalCentered="1" verticalCentered="1"/>
  <pageMargins left="0.70866141732283505" right="0.70866141732283505" top="0.23622047244094499" bottom="0" header="0.31496062992126" footer="0.31496062992126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SheetLayoutView="68" workbookViewId="0">
      <selection activeCell="J19" sqref="J19"/>
    </sheetView>
  </sheetViews>
  <sheetFormatPr defaultRowHeight="12.75"/>
  <cols>
    <col min="2" max="2" width="10.140625" customWidth="1"/>
    <col min="6" max="6" width="11.5703125" customWidth="1"/>
    <col min="7" max="7" width="10.42578125" customWidth="1"/>
    <col min="8" max="8" width="20.28515625" customWidth="1"/>
    <col min="9" max="9" width="10.42578125" customWidth="1"/>
    <col min="10" max="10" width="22.85546875" customWidth="1"/>
  </cols>
  <sheetData>
    <row r="1" spans="1:10" ht="18">
      <c r="A1" s="831" t="s">
        <v>0</v>
      </c>
      <c r="B1" s="831"/>
      <c r="C1" s="831"/>
      <c r="D1" s="831"/>
      <c r="E1" s="831"/>
      <c r="F1" s="831"/>
      <c r="G1" s="831"/>
      <c r="H1" s="831"/>
      <c r="I1" s="212"/>
      <c r="J1" s="274" t="s">
        <v>567</v>
      </c>
    </row>
    <row r="2" spans="1:10" ht="21">
      <c r="A2" s="832" t="s">
        <v>656</v>
      </c>
      <c r="B2" s="832"/>
      <c r="C2" s="832"/>
      <c r="D2" s="832"/>
      <c r="E2" s="832"/>
      <c r="F2" s="832"/>
      <c r="G2" s="832"/>
      <c r="H2" s="832"/>
      <c r="I2" s="832"/>
      <c r="J2" s="832"/>
    </row>
    <row r="3" spans="1:10" ht="15">
      <c r="A3" s="181"/>
      <c r="B3" s="181"/>
      <c r="C3" s="181"/>
      <c r="D3" s="181"/>
      <c r="E3" s="181"/>
      <c r="F3" s="181"/>
      <c r="G3" s="181"/>
      <c r="H3" s="181"/>
      <c r="I3" s="181"/>
    </row>
    <row r="4" spans="1:10" ht="18">
      <c r="A4" s="831" t="s">
        <v>566</v>
      </c>
      <c r="B4" s="831"/>
      <c r="C4" s="831"/>
      <c r="D4" s="831"/>
      <c r="E4" s="831"/>
      <c r="F4" s="831"/>
      <c r="G4" s="831"/>
      <c r="H4" s="831"/>
      <c r="I4" s="831"/>
    </row>
    <row r="5" spans="1:10" ht="21">
      <c r="A5" s="558" t="s">
        <v>976</v>
      </c>
      <c r="B5" s="558"/>
      <c r="C5" s="558"/>
      <c r="D5" s="559"/>
      <c r="E5" s="182"/>
      <c r="F5" s="182"/>
      <c r="G5" s="182"/>
      <c r="H5" s="182"/>
      <c r="I5" s="181" t="s">
        <v>970</v>
      </c>
    </row>
    <row r="6" spans="1:10" ht="25.5" customHeight="1">
      <c r="A6" s="925" t="s">
        <v>2</v>
      </c>
      <c r="B6" s="925" t="s">
        <v>407</v>
      </c>
      <c r="C6" s="721" t="s">
        <v>408</v>
      </c>
      <c r="D6" s="721"/>
      <c r="E6" s="721"/>
      <c r="F6" s="926" t="s">
        <v>411</v>
      </c>
      <c r="G6" s="927"/>
      <c r="H6" s="927"/>
      <c r="I6" s="928"/>
      <c r="J6" s="923" t="s">
        <v>983</v>
      </c>
    </row>
    <row r="7" spans="1:10" ht="63" customHeight="1">
      <c r="A7" s="925"/>
      <c r="B7" s="925"/>
      <c r="C7" s="40" t="s">
        <v>102</v>
      </c>
      <c r="D7" s="40" t="s">
        <v>409</v>
      </c>
      <c r="E7" s="40" t="s">
        <v>410</v>
      </c>
      <c r="F7" s="215" t="s">
        <v>412</v>
      </c>
      <c r="G7" s="215" t="s">
        <v>413</v>
      </c>
      <c r="H7" s="215" t="s">
        <v>414</v>
      </c>
      <c r="I7" s="215" t="s">
        <v>48</v>
      </c>
      <c r="J7" s="924"/>
    </row>
    <row r="8" spans="1:10" ht="15">
      <c r="A8" s="185" t="s">
        <v>273</v>
      </c>
      <c r="B8" s="185" t="s">
        <v>274</v>
      </c>
      <c r="C8" s="185" t="s">
        <v>275</v>
      </c>
      <c r="D8" s="185" t="s">
        <v>276</v>
      </c>
      <c r="E8" s="185" t="s">
        <v>277</v>
      </c>
      <c r="F8" s="185" t="s">
        <v>280</v>
      </c>
      <c r="G8" s="185" t="s">
        <v>301</v>
      </c>
      <c r="H8" s="185" t="s">
        <v>302</v>
      </c>
      <c r="I8" s="185" t="s">
        <v>303</v>
      </c>
      <c r="J8" s="185" t="s">
        <v>331</v>
      </c>
    </row>
    <row r="9" spans="1:10" s="361" customFormat="1" ht="15">
      <c r="A9" s="334">
        <v>1</v>
      </c>
      <c r="B9" s="334">
        <v>1</v>
      </c>
      <c r="C9" s="334">
        <v>1</v>
      </c>
      <c r="D9" s="334"/>
      <c r="E9" s="334"/>
      <c r="F9" s="334">
        <v>1</v>
      </c>
      <c r="G9" s="334"/>
      <c r="H9" s="334" t="s">
        <v>860</v>
      </c>
      <c r="I9" s="334"/>
      <c r="J9" s="334">
        <v>33000</v>
      </c>
    </row>
    <row r="10" spans="1:10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>
      <c r="A13" s="9"/>
      <c r="B13" s="9"/>
      <c r="C13" s="9"/>
      <c r="D13" s="9"/>
      <c r="E13" s="9"/>
      <c r="F13" s="9"/>
      <c r="G13" s="9"/>
      <c r="H13" s="9"/>
      <c r="I13" s="9"/>
      <c r="J13" s="9"/>
    </row>
    <row r="16" spans="1:10" ht="12.75" customHeight="1">
      <c r="A16" s="188"/>
      <c r="B16" s="188"/>
      <c r="C16" s="188"/>
      <c r="D16" s="188"/>
      <c r="I16" s="829" t="s">
        <v>13</v>
      </c>
      <c r="J16" s="829"/>
    </row>
    <row r="17" spans="1:10" ht="12.75" customHeight="1">
      <c r="A17" s="188"/>
      <c r="B17" s="188"/>
      <c r="C17" s="188"/>
      <c r="D17" s="188"/>
      <c r="H17" s="829" t="s">
        <v>14</v>
      </c>
      <c r="I17" s="829"/>
      <c r="J17" s="829"/>
    </row>
    <row r="18" spans="1:10" ht="12.75" customHeight="1">
      <c r="A18" s="188"/>
      <c r="B18" s="188"/>
      <c r="C18" s="188"/>
      <c r="D18" s="188"/>
      <c r="H18" s="829" t="s">
        <v>981</v>
      </c>
      <c r="I18" s="829"/>
      <c r="J18" s="829"/>
    </row>
    <row r="19" spans="1:10">
      <c r="A19" s="188" t="s">
        <v>12</v>
      </c>
      <c r="C19" s="188"/>
      <c r="D19" s="188"/>
      <c r="J19" s="190" t="s">
        <v>85</v>
      </c>
    </row>
    <row r="23" spans="1:10">
      <c r="D23" s="14"/>
      <c r="E23" s="14"/>
      <c r="F23" s="14"/>
      <c r="G23" s="14"/>
    </row>
    <row r="24" spans="1:10">
      <c r="D24" s="14"/>
      <c r="E24" s="14"/>
      <c r="F24" s="14"/>
      <c r="G24" s="14"/>
    </row>
    <row r="25" spans="1:10">
      <c r="D25" s="14"/>
      <c r="E25" s="14"/>
      <c r="F25" s="14"/>
      <c r="G25" s="14"/>
    </row>
    <row r="26" spans="1:10">
      <c r="D26" s="14"/>
      <c r="E26" s="14"/>
      <c r="F26" s="14"/>
      <c r="G26" s="14"/>
    </row>
    <row r="27" spans="1:10">
      <c r="D27" s="14"/>
      <c r="E27" s="14"/>
      <c r="F27" s="14"/>
      <c r="G27" s="14"/>
    </row>
  </sheetData>
  <mergeCells count="11">
    <mergeCell ref="H17:J17"/>
    <mergeCell ref="H18:J18"/>
    <mergeCell ref="J6:J7"/>
    <mergeCell ref="A1:H1"/>
    <mergeCell ref="I16:J16"/>
    <mergeCell ref="A2:J2"/>
    <mergeCell ref="A4:I4"/>
    <mergeCell ref="A6:A7"/>
    <mergeCell ref="B6:B7"/>
    <mergeCell ref="C6:E6"/>
    <mergeCell ref="F6:I6"/>
  </mergeCells>
  <printOptions horizontalCentered="1" verticalCentered="1"/>
  <pageMargins left="0.70866141732283505" right="0.70866141732283505" top="0.23622047244094499" bottom="0" header="0.31496062992126" footer="0.31496062992126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opLeftCell="A13" zoomScaleSheetLayoutView="80" workbookViewId="0">
      <selection activeCell="D30" sqref="D30:G30"/>
    </sheetView>
  </sheetViews>
  <sheetFormatPr defaultColWidth="9.140625" defaultRowHeight="12.75"/>
  <cols>
    <col min="1" max="1" width="5.28515625" style="188" customWidth="1"/>
    <col min="2" max="2" width="8.5703125" style="188" customWidth="1"/>
    <col min="3" max="3" width="32.140625" style="188" customWidth="1"/>
    <col min="4" max="4" width="15.140625" style="188" customWidth="1"/>
    <col min="5" max="6" width="11.7109375" style="188" customWidth="1"/>
    <col min="7" max="7" width="13.7109375" style="188" customWidth="1"/>
    <col min="8" max="8" width="20.140625" style="188" customWidth="1"/>
    <col min="9" max="16384" width="9.140625" style="188"/>
  </cols>
  <sheetData>
    <row r="1" spans="1:8">
      <c r="A1" s="188" t="s">
        <v>11</v>
      </c>
      <c r="H1" s="203" t="s">
        <v>569</v>
      </c>
    </row>
    <row r="2" spans="1:8" s="192" customFormat="1" ht="15.75">
      <c r="A2" s="868" t="s">
        <v>0</v>
      </c>
      <c r="B2" s="868"/>
      <c r="C2" s="868"/>
      <c r="D2" s="868"/>
      <c r="E2" s="868"/>
      <c r="F2" s="868"/>
      <c r="G2" s="868"/>
      <c r="H2" s="868"/>
    </row>
    <row r="3" spans="1:8" s="192" customFormat="1" ht="20.25" customHeight="1">
      <c r="A3" s="869" t="s">
        <v>656</v>
      </c>
      <c r="B3" s="869"/>
      <c r="C3" s="869"/>
      <c r="D3" s="869"/>
      <c r="E3" s="869"/>
      <c r="F3" s="869"/>
      <c r="G3" s="869"/>
      <c r="H3" s="869"/>
    </row>
    <row r="5" spans="1:8" s="192" customFormat="1" ht="15.75">
      <c r="A5" s="934" t="s">
        <v>568</v>
      </c>
      <c r="B5" s="934"/>
      <c r="C5" s="934"/>
      <c r="D5" s="934"/>
      <c r="E5" s="934"/>
      <c r="F5" s="934"/>
      <c r="G5" s="934"/>
      <c r="H5" s="935"/>
    </row>
    <row r="7" spans="1:8" ht="21">
      <c r="A7" s="558" t="s">
        <v>976</v>
      </c>
      <c r="B7" s="558"/>
      <c r="C7" s="558"/>
      <c r="D7" s="559"/>
      <c r="E7" s="194"/>
      <c r="F7" s="194"/>
      <c r="G7" s="194"/>
    </row>
    <row r="9" spans="1:8" ht="13.9" customHeight="1">
      <c r="A9" s="204"/>
      <c r="B9" s="204"/>
      <c r="C9" s="204"/>
      <c r="D9" s="204"/>
      <c r="E9" s="204"/>
      <c r="F9" s="204"/>
      <c r="G9" s="204"/>
    </row>
    <row r="10" spans="1:8" s="195" customFormat="1">
      <c r="A10" s="188"/>
      <c r="B10" s="188"/>
      <c r="C10" s="188"/>
      <c r="D10" s="188"/>
      <c r="E10" s="188"/>
      <c r="F10" s="188"/>
      <c r="G10" s="188"/>
      <c r="H10" s="130"/>
    </row>
    <row r="11" spans="1:8" s="195" customFormat="1" ht="39.75" customHeight="1">
      <c r="A11" s="196"/>
      <c r="B11" s="929" t="s">
        <v>295</v>
      </c>
      <c r="C11" s="929" t="s">
        <v>296</v>
      </c>
      <c r="D11" s="937" t="s">
        <v>297</v>
      </c>
      <c r="E11" s="938"/>
      <c r="F11" s="938"/>
      <c r="G11" s="939"/>
      <c r="H11" s="929" t="s">
        <v>79</v>
      </c>
    </row>
    <row r="12" spans="1:8" s="195" customFormat="1" ht="25.5">
      <c r="A12" s="197"/>
      <c r="B12" s="930"/>
      <c r="C12" s="930"/>
      <c r="D12" s="205" t="s">
        <v>298</v>
      </c>
      <c r="E12" s="205" t="s">
        <v>299</v>
      </c>
      <c r="F12" s="205" t="s">
        <v>300</v>
      </c>
      <c r="G12" s="205" t="s">
        <v>18</v>
      </c>
      <c r="H12" s="930"/>
    </row>
    <row r="13" spans="1:8" s="195" customFormat="1" ht="15">
      <c r="A13" s="197"/>
      <c r="B13" s="206" t="s">
        <v>273</v>
      </c>
      <c r="C13" s="206" t="s">
        <v>274</v>
      </c>
      <c r="D13" s="206" t="s">
        <v>275</v>
      </c>
      <c r="E13" s="206" t="s">
        <v>276</v>
      </c>
      <c r="F13" s="206" t="s">
        <v>277</v>
      </c>
      <c r="G13" s="206" t="s">
        <v>278</v>
      </c>
      <c r="H13" s="206" t="s">
        <v>279</v>
      </c>
    </row>
    <row r="14" spans="1:8" s="207" customFormat="1" ht="15" customHeight="1">
      <c r="B14" s="208" t="s">
        <v>29</v>
      </c>
      <c r="C14" s="931" t="s">
        <v>304</v>
      </c>
      <c r="D14" s="932"/>
      <c r="E14" s="932"/>
      <c r="F14" s="932"/>
      <c r="G14" s="932"/>
      <c r="H14" s="933"/>
    </row>
    <row r="15" spans="1:8" s="210" customFormat="1" ht="15.75">
      <c r="B15" s="209"/>
      <c r="C15" s="209" t="s">
        <v>861</v>
      </c>
      <c r="D15" s="359">
        <v>1</v>
      </c>
      <c r="E15" s="359">
        <v>0</v>
      </c>
      <c r="F15" s="359">
        <v>0</v>
      </c>
      <c r="G15" s="541">
        <f>SUM(D15:F15)</f>
        <v>1</v>
      </c>
      <c r="H15" s="209"/>
    </row>
    <row r="16" spans="1:8" ht="15.75">
      <c r="A16" s="200"/>
      <c r="B16" s="146"/>
      <c r="C16" s="211"/>
      <c r="D16" s="356"/>
      <c r="E16" s="356"/>
      <c r="F16" s="356"/>
      <c r="G16" s="146"/>
      <c r="H16" s="146"/>
    </row>
    <row r="17" spans="1:8">
      <c r="B17" s="199"/>
      <c r="C17" s="211"/>
      <c r="D17" s="199"/>
      <c r="E17" s="147"/>
      <c r="F17" s="147"/>
      <c r="G17" s="147"/>
      <c r="H17" s="146"/>
    </row>
    <row r="18" spans="1:8" s="142" customFormat="1">
      <c r="B18" s="146"/>
      <c r="C18" s="211"/>
      <c r="D18" s="146"/>
      <c r="E18" s="146"/>
      <c r="F18" s="146"/>
      <c r="G18" s="146"/>
      <c r="H18" s="145"/>
    </row>
    <row r="19" spans="1:8" s="142" customFormat="1" ht="21.75" customHeight="1">
      <c r="B19" s="208" t="s">
        <v>33</v>
      </c>
      <c r="C19" s="931" t="s">
        <v>478</v>
      </c>
      <c r="D19" s="932"/>
      <c r="E19" s="932"/>
      <c r="F19" s="932"/>
      <c r="G19" s="932"/>
      <c r="H19" s="933"/>
    </row>
    <row r="20" spans="1:8" s="142" customFormat="1" ht="15.75">
      <c r="A20" s="202" t="s">
        <v>294</v>
      </c>
      <c r="B20" s="201"/>
      <c r="C20" s="209" t="s">
        <v>862</v>
      </c>
      <c r="D20" s="372">
        <v>1</v>
      </c>
      <c r="E20" s="372">
        <v>1</v>
      </c>
      <c r="F20" s="372">
        <v>0</v>
      </c>
      <c r="G20" s="540">
        <f>SUM(D20:F20)</f>
        <v>2</v>
      </c>
      <c r="H20" s="145"/>
    </row>
    <row r="21" spans="1:8" ht="15.75">
      <c r="B21" s="146"/>
      <c r="C21" s="211" t="s">
        <v>863</v>
      </c>
      <c r="D21" s="356">
        <v>1</v>
      </c>
      <c r="E21" s="356">
        <v>0</v>
      </c>
      <c r="F21" s="356">
        <v>0</v>
      </c>
      <c r="G21" s="540">
        <f t="shared" ref="G21:G22" si="0">SUM(D21:F21)</f>
        <v>1</v>
      </c>
      <c r="H21" s="146"/>
    </row>
    <row r="22" spans="1:8" ht="15.75">
      <c r="B22" s="146"/>
      <c r="C22" s="211" t="s">
        <v>864</v>
      </c>
      <c r="D22" s="619">
        <v>1</v>
      </c>
      <c r="E22" s="619">
        <v>1</v>
      </c>
      <c r="F22" s="619">
        <v>0</v>
      </c>
      <c r="G22" s="620">
        <f t="shared" si="0"/>
        <v>2</v>
      </c>
      <c r="H22" s="146"/>
    </row>
    <row r="23" spans="1:8">
      <c r="B23" s="146"/>
      <c r="C23" s="609"/>
      <c r="D23" s="146"/>
      <c r="E23" s="146"/>
      <c r="F23" s="146"/>
      <c r="G23" s="146"/>
      <c r="H23" s="614"/>
    </row>
    <row r="24" spans="1:8">
      <c r="B24" s="146"/>
      <c r="C24" s="610"/>
      <c r="D24" s="146"/>
      <c r="E24" s="146"/>
      <c r="F24" s="146"/>
      <c r="G24" s="146"/>
      <c r="H24" s="614"/>
    </row>
    <row r="25" spans="1:8">
      <c r="B25" s="195"/>
      <c r="C25" s="195"/>
      <c r="D25" s="195"/>
      <c r="E25" s="195"/>
      <c r="F25" s="195"/>
      <c r="G25" s="195"/>
      <c r="H25" s="195"/>
    </row>
    <row r="26" spans="1:8">
      <c r="B26" s="195"/>
      <c r="C26" s="195"/>
      <c r="D26" s="195"/>
      <c r="E26" s="195"/>
      <c r="F26" s="195"/>
      <c r="G26" s="195"/>
      <c r="H26" s="195"/>
    </row>
    <row r="27" spans="1:8">
      <c r="B27" s="195"/>
      <c r="C27" s="195"/>
      <c r="D27" s="195"/>
      <c r="E27" s="195"/>
      <c r="F27" s="195"/>
      <c r="G27" s="195"/>
      <c r="H27" s="195"/>
    </row>
    <row r="28" spans="1:8" ht="12.75" customHeight="1">
      <c r="D28" s="936" t="s">
        <v>13</v>
      </c>
      <c r="E28" s="936"/>
      <c r="F28" s="936"/>
      <c r="G28" s="936"/>
    </row>
    <row r="29" spans="1:8" ht="12.75" customHeight="1">
      <c r="D29" s="829" t="s">
        <v>14</v>
      </c>
      <c r="E29" s="829"/>
      <c r="F29" s="829"/>
      <c r="G29" s="829"/>
    </row>
    <row r="30" spans="1:8" ht="12.75" customHeight="1">
      <c r="D30" s="829" t="s">
        <v>981</v>
      </c>
      <c r="E30" s="829"/>
      <c r="F30" s="829"/>
      <c r="G30" s="829"/>
    </row>
    <row r="31" spans="1:8">
      <c r="B31" s="188" t="s">
        <v>12</v>
      </c>
      <c r="E31" s="671" t="s">
        <v>85</v>
      </c>
    </row>
  </sheetData>
  <mergeCells count="12">
    <mergeCell ref="D28:G28"/>
    <mergeCell ref="D29:G29"/>
    <mergeCell ref="D30:G30"/>
    <mergeCell ref="B11:B12"/>
    <mergeCell ref="C11:C12"/>
    <mergeCell ref="D11:G11"/>
    <mergeCell ref="H11:H12"/>
    <mergeCell ref="C14:H14"/>
    <mergeCell ref="C19:H19"/>
    <mergeCell ref="A2:H2"/>
    <mergeCell ref="A3:H3"/>
    <mergeCell ref="A5:H5"/>
  </mergeCells>
  <printOptions horizontalCentered="1" verticalCentered="1"/>
  <pageMargins left="0.70866141732283505" right="0.70866141732283505" top="0.23622047244094499" bottom="0" header="0.31496062992126" footer="0.31496062992126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SheetLayoutView="100" workbookViewId="0">
      <selection activeCell="F18" sqref="F18:G21"/>
    </sheetView>
  </sheetViews>
  <sheetFormatPr defaultRowHeight="12.75"/>
  <cols>
    <col min="1" max="1" width="8.28515625" customWidth="1"/>
    <col min="2" max="2" width="15.5703125" customWidth="1"/>
    <col min="3" max="3" width="17.28515625" customWidth="1"/>
    <col min="4" max="4" width="21" customWidth="1"/>
    <col min="5" max="5" width="21.140625" customWidth="1"/>
    <col min="6" max="6" width="20.7109375" customWidth="1"/>
    <col min="7" max="7" width="23.5703125" customWidth="1"/>
  </cols>
  <sheetData>
    <row r="1" spans="1:7" ht="18">
      <c r="A1" s="831" t="s">
        <v>0</v>
      </c>
      <c r="B1" s="831"/>
      <c r="C1" s="831"/>
      <c r="D1" s="831"/>
      <c r="E1" s="831"/>
      <c r="F1" s="831"/>
      <c r="G1" s="179" t="s">
        <v>718</v>
      </c>
    </row>
    <row r="2" spans="1:7" ht="21">
      <c r="A2" s="832" t="s">
        <v>656</v>
      </c>
      <c r="B2" s="832"/>
      <c r="C2" s="832"/>
      <c r="D2" s="832"/>
      <c r="E2" s="832"/>
      <c r="F2" s="832"/>
      <c r="G2" s="832"/>
    </row>
    <row r="3" spans="1:7" ht="15">
      <c r="A3" s="181"/>
      <c r="B3" s="181"/>
    </row>
    <row r="4" spans="1:7" ht="18" customHeight="1">
      <c r="A4" s="833" t="s">
        <v>719</v>
      </c>
      <c r="B4" s="833"/>
      <c r="C4" s="833"/>
      <c r="D4" s="833"/>
      <c r="E4" s="833"/>
      <c r="F4" s="833"/>
      <c r="G4" s="833"/>
    </row>
    <row r="5" spans="1:7" ht="21">
      <c r="A5" s="558" t="s">
        <v>976</v>
      </c>
      <c r="B5" s="558"/>
      <c r="C5" s="558"/>
      <c r="D5" s="559"/>
    </row>
    <row r="6" spans="1:7" ht="15">
      <c r="A6" s="182"/>
      <c r="B6" s="182"/>
      <c r="F6" s="942" t="s">
        <v>970</v>
      </c>
      <c r="G6" s="942"/>
    </row>
    <row r="7" spans="1:7" ht="59.25" customHeight="1">
      <c r="A7" s="183" t="s">
        <v>2</v>
      </c>
      <c r="B7" s="281" t="s">
        <v>3</v>
      </c>
      <c r="C7" s="286" t="s">
        <v>720</v>
      </c>
      <c r="D7" s="286" t="s">
        <v>721</v>
      </c>
      <c r="E7" s="286" t="s">
        <v>722</v>
      </c>
      <c r="F7" s="286" t="s">
        <v>723</v>
      </c>
      <c r="G7" s="286" t="s">
        <v>724</v>
      </c>
    </row>
    <row r="8" spans="1:7" s="179" customFormat="1" ht="15">
      <c r="A8" s="185" t="s">
        <v>273</v>
      </c>
      <c r="B8" s="185" t="s">
        <v>274</v>
      </c>
      <c r="C8" s="185" t="s">
        <v>275</v>
      </c>
      <c r="D8" s="185" t="s">
        <v>276</v>
      </c>
      <c r="E8" s="185" t="s">
        <v>277</v>
      </c>
      <c r="F8" s="185" t="s">
        <v>278</v>
      </c>
      <c r="G8" s="185" t="s">
        <v>279</v>
      </c>
    </row>
    <row r="9" spans="1:7" ht="15">
      <c r="A9" s="334">
        <v>1</v>
      </c>
      <c r="B9" s="334" t="s">
        <v>844</v>
      </c>
      <c r="C9" s="333">
        <v>65</v>
      </c>
      <c r="D9" s="333">
        <v>8</v>
      </c>
      <c r="E9" s="333">
        <v>2</v>
      </c>
      <c r="F9" s="333">
        <v>0</v>
      </c>
      <c r="G9" s="333">
        <v>6</v>
      </c>
    </row>
    <row r="10" spans="1:7" ht="15">
      <c r="A10" s="334">
        <v>2</v>
      </c>
      <c r="B10" s="334" t="s">
        <v>845</v>
      </c>
      <c r="C10" s="333">
        <v>31</v>
      </c>
      <c r="D10" s="333">
        <v>0</v>
      </c>
      <c r="E10" s="333">
        <v>0</v>
      </c>
      <c r="F10" s="333">
        <v>0</v>
      </c>
      <c r="G10" s="334">
        <v>0</v>
      </c>
    </row>
    <row r="11" spans="1:7" ht="15">
      <c r="A11" s="334">
        <v>3</v>
      </c>
      <c r="B11" s="334"/>
      <c r="C11" s="333"/>
      <c r="D11" s="333"/>
      <c r="E11" s="333"/>
      <c r="F11" s="333"/>
      <c r="G11" s="333"/>
    </row>
    <row r="12" spans="1:7" ht="15">
      <c r="A12" s="334" t="s">
        <v>7</v>
      </c>
      <c r="B12" s="334"/>
      <c r="C12" s="333"/>
      <c r="D12" s="333"/>
      <c r="E12" s="333"/>
      <c r="F12" s="333"/>
      <c r="G12" s="333"/>
    </row>
    <row r="13" spans="1:7" ht="15.75">
      <c r="A13" s="335" t="s">
        <v>18</v>
      </c>
      <c r="B13" s="334"/>
      <c r="C13" s="333">
        <f>SUM(C9:C12)</f>
        <v>96</v>
      </c>
      <c r="D13" s="333">
        <f t="shared" ref="D13:G13" si="0">SUM(D9:D12)</f>
        <v>8</v>
      </c>
      <c r="E13" s="333">
        <f t="shared" si="0"/>
        <v>2</v>
      </c>
      <c r="F13" s="333">
        <f t="shared" si="0"/>
        <v>0</v>
      </c>
      <c r="G13" s="333">
        <f t="shared" si="0"/>
        <v>6</v>
      </c>
    </row>
    <row r="15" spans="1:7">
      <c r="A15" s="187"/>
    </row>
    <row r="18" spans="1:13" ht="15" customHeight="1">
      <c r="A18" s="287"/>
      <c r="B18" s="287"/>
      <c r="C18" s="287"/>
      <c r="D18" s="287"/>
      <c r="E18" s="287"/>
      <c r="F18" s="940" t="s">
        <v>13</v>
      </c>
      <c r="G18" s="940"/>
      <c r="H18" s="288"/>
      <c r="I18" s="288"/>
    </row>
    <row r="19" spans="1:13" ht="15" customHeight="1">
      <c r="A19" s="287"/>
      <c r="B19" s="287"/>
      <c r="C19" s="287"/>
      <c r="D19" s="287"/>
      <c r="E19" s="287"/>
      <c r="F19" s="940" t="s">
        <v>14</v>
      </c>
      <c r="G19" s="940"/>
      <c r="H19" s="288"/>
      <c r="I19" s="288"/>
    </row>
    <row r="20" spans="1:13" ht="15" customHeight="1">
      <c r="A20" s="287"/>
      <c r="B20" s="287"/>
      <c r="C20" s="287"/>
      <c r="D20" s="287"/>
      <c r="E20" s="287"/>
      <c r="F20" s="940" t="s">
        <v>981</v>
      </c>
      <c r="G20" s="940"/>
      <c r="H20" s="288"/>
      <c r="I20" s="288"/>
    </row>
    <row r="21" spans="1:13">
      <c r="A21" s="287" t="s">
        <v>12</v>
      </c>
      <c r="C21" s="287"/>
      <c r="D21" s="287"/>
      <c r="E21" s="287"/>
      <c r="F21" s="941" t="s">
        <v>85</v>
      </c>
      <c r="G21" s="941"/>
      <c r="H21" s="287"/>
      <c r="I21" s="287"/>
    </row>
    <row r="22" spans="1:13">
      <c r="A22" s="287"/>
      <c r="B22" s="287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</row>
    <row r="23" spans="1:13">
      <c r="D23" s="14"/>
      <c r="E23" s="14"/>
      <c r="F23" s="14"/>
      <c r="G23" s="14"/>
    </row>
    <row r="24" spans="1:13">
      <c r="D24" s="14"/>
      <c r="E24" s="14"/>
      <c r="F24" s="14"/>
      <c r="G24" s="14"/>
    </row>
    <row r="25" spans="1:13">
      <c r="D25" s="14"/>
      <c r="E25" s="14"/>
      <c r="F25" s="14"/>
      <c r="G25" s="14"/>
    </row>
    <row r="26" spans="1:13">
      <c r="D26" s="14"/>
      <c r="E26" s="14"/>
      <c r="F26" s="14"/>
      <c r="G26" s="14"/>
    </row>
    <row r="27" spans="1:13">
      <c r="D27" s="14"/>
      <c r="E27" s="14"/>
      <c r="F27" s="14"/>
      <c r="G27" s="14"/>
    </row>
  </sheetData>
  <mergeCells count="8">
    <mergeCell ref="F20:G20"/>
    <mergeCell ref="F21:G21"/>
    <mergeCell ref="A1:F1"/>
    <mergeCell ref="A2:G2"/>
    <mergeCell ref="A4:G4"/>
    <mergeCell ref="F6:G6"/>
    <mergeCell ref="F18:G18"/>
    <mergeCell ref="F19:G19"/>
  </mergeCells>
  <printOptions horizontalCentered="1" verticalCentered="1"/>
  <pageMargins left="0.70866141732283505" right="0.70866141732283505" top="0.23622047244094499" bottom="0" header="0.31496062992126" footer="0.31496062992126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workbookViewId="0">
      <selection activeCell="A4" sqref="A4:N4"/>
    </sheetView>
  </sheetViews>
  <sheetFormatPr defaultRowHeight="12.75"/>
  <cols>
    <col min="1" max="1" width="8.28515625" style="90" customWidth="1"/>
    <col min="2" max="2" width="10.140625" style="90" customWidth="1"/>
    <col min="3" max="3" width="8.7109375" style="90" customWidth="1"/>
    <col min="4" max="4" width="12.7109375" style="90" customWidth="1"/>
    <col min="5" max="5" width="10.5703125" style="90" customWidth="1"/>
    <col min="6" max="6" width="12.42578125" style="90" customWidth="1"/>
    <col min="7" max="7" width="7.5703125" style="90" customWidth="1"/>
    <col min="8" max="8" width="7.85546875" style="90" customWidth="1"/>
    <col min="9" max="9" width="10" style="90" customWidth="1"/>
    <col min="10" max="11" width="9.140625" style="90"/>
    <col min="12" max="12" width="10.85546875" style="90" customWidth="1"/>
    <col min="13" max="256" width="9.140625" style="90"/>
    <col min="257" max="257" width="8.28515625" style="90" customWidth="1"/>
    <col min="258" max="258" width="10.140625" style="90" customWidth="1"/>
    <col min="259" max="259" width="8.7109375" style="90" customWidth="1"/>
    <col min="260" max="260" width="12.7109375" style="90" customWidth="1"/>
    <col min="261" max="261" width="10.5703125" style="90" customWidth="1"/>
    <col min="262" max="262" width="12.42578125" style="90" customWidth="1"/>
    <col min="263" max="263" width="7.5703125" style="90" customWidth="1"/>
    <col min="264" max="264" width="7.85546875" style="90" customWidth="1"/>
    <col min="265" max="265" width="10" style="90" customWidth="1"/>
    <col min="266" max="267" width="9.140625" style="90"/>
    <col min="268" max="268" width="10.85546875" style="90" customWidth="1"/>
    <col min="269" max="512" width="9.140625" style="90"/>
    <col min="513" max="513" width="8.28515625" style="90" customWidth="1"/>
    <col min="514" max="514" width="10.140625" style="90" customWidth="1"/>
    <col min="515" max="515" width="8.7109375" style="90" customWidth="1"/>
    <col min="516" max="516" width="12.7109375" style="90" customWidth="1"/>
    <col min="517" max="517" width="10.5703125" style="90" customWidth="1"/>
    <col min="518" max="518" width="12.42578125" style="90" customWidth="1"/>
    <col min="519" max="519" width="7.5703125" style="90" customWidth="1"/>
    <col min="520" max="520" width="7.85546875" style="90" customWidth="1"/>
    <col min="521" max="521" width="10" style="90" customWidth="1"/>
    <col min="522" max="523" width="9.140625" style="90"/>
    <col min="524" max="524" width="10.85546875" style="90" customWidth="1"/>
    <col min="525" max="768" width="9.140625" style="90"/>
    <col min="769" max="769" width="8.28515625" style="90" customWidth="1"/>
    <col min="770" max="770" width="10.140625" style="90" customWidth="1"/>
    <col min="771" max="771" width="8.7109375" style="90" customWidth="1"/>
    <col min="772" max="772" width="12.7109375" style="90" customWidth="1"/>
    <col min="773" max="773" width="10.5703125" style="90" customWidth="1"/>
    <col min="774" max="774" width="12.42578125" style="90" customWidth="1"/>
    <col min="775" max="775" width="7.5703125" style="90" customWidth="1"/>
    <col min="776" max="776" width="7.85546875" style="90" customWidth="1"/>
    <col min="777" max="777" width="10" style="90" customWidth="1"/>
    <col min="778" max="779" width="9.140625" style="90"/>
    <col min="780" max="780" width="10.85546875" style="90" customWidth="1"/>
    <col min="781" max="1024" width="9.140625" style="90"/>
    <col min="1025" max="1025" width="8.28515625" style="90" customWidth="1"/>
    <col min="1026" max="1026" width="10.140625" style="90" customWidth="1"/>
    <col min="1027" max="1027" width="8.7109375" style="90" customWidth="1"/>
    <col min="1028" max="1028" width="12.7109375" style="90" customWidth="1"/>
    <col min="1029" max="1029" width="10.5703125" style="90" customWidth="1"/>
    <col min="1030" max="1030" width="12.42578125" style="90" customWidth="1"/>
    <col min="1031" max="1031" width="7.5703125" style="90" customWidth="1"/>
    <col min="1032" max="1032" width="7.85546875" style="90" customWidth="1"/>
    <col min="1033" max="1033" width="10" style="90" customWidth="1"/>
    <col min="1034" max="1035" width="9.140625" style="90"/>
    <col min="1036" max="1036" width="10.85546875" style="90" customWidth="1"/>
    <col min="1037" max="1280" width="9.140625" style="90"/>
    <col min="1281" max="1281" width="8.28515625" style="90" customWidth="1"/>
    <col min="1282" max="1282" width="10.140625" style="90" customWidth="1"/>
    <col min="1283" max="1283" width="8.7109375" style="90" customWidth="1"/>
    <col min="1284" max="1284" width="12.7109375" style="90" customWidth="1"/>
    <col min="1285" max="1285" width="10.5703125" style="90" customWidth="1"/>
    <col min="1286" max="1286" width="12.42578125" style="90" customWidth="1"/>
    <col min="1287" max="1287" width="7.5703125" style="90" customWidth="1"/>
    <col min="1288" max="1288" width="7.85546875" style="90" customWidth="1"/>
    <col min="1289" max="1289" width="10" style="90" customWidth="1"/>
    <col min="1290" max="1291" width="9.140625" style="90"/>
    <col min="1292" max="1292" width="10.85546875" style="90" customWidth="1"/>
    <col min="1293" max="1536" width="9.140625" style="90"/>
    <col min="1537" max="1537" width="8.28515625" style="90" customWidth="1"/>
    <col min="1538" max="1538" width="10.140625" style="90" customWidth="1"/>
    <col min="1539" max="1539" width="8.7109375" style="90" customWidth="1"/>
    <col min="1540" max="1540" width="12.7109375" style="90" customWidth="1"/>
    <col min="1541" max="1541" width="10.5703125" style="90" customWidth="1"/>
    <col min="1542" max="1542" width="12.42578125" style="90" customWidth="1"/>
    <col min="1543" max="1543" width="7.5703125" style="90" customWidth="1"/>
    <col min="1544" max="1544" width="7.85546875" style="90" customWidth="1"/>
    <col min="1545" max="1545" width="10" style="90" customWidth="1"/>
    <col min="1546" max="1547" width="9.140625" style="90"/>
    <col min="1548" max="1548" width="10.85546875" style="90" customWidth="1"/>
    <col min="1549" max="1792" width="9.140625" style="90"/>
    <col min="1793" max="1793" width="8.28515625" style="90" customWidth="1"/>
    <col min="1794" max="1794" width="10.140625" style="90" customWidth="1"/>
    <col min="1795" max="1795" width="8.7109375" style="90" customWidth="1"/>
    <col min="1796" max="1796" width="12.7109375" style="90" customWidth="1"/>
    <col min="1797" max="1797" width="10.5703125" style="90" customWidth="1"/>
    <col min="1798" max="1798" width="12.42578125" style="90" customWidth="1"/>
    <col min="1799" max="1799" width="7.5703125" style="90" customWidth="1"/>
    <col min="1800" max="1800" width="7.85546875" style="90" customWidth="1"/>
    <col min="1801" max="1801" width="10" style="90" customWidth="1"/>
    <col min="1802" max="1803" width="9.140625" style="90"/>
    <col min="1804" max="1804" width="10.85546875" style="90" customWidth="1"/>
    <col min="1805" max="2048" width="9.140625" style="90"/>
    <col min="2049" max="2049" width="8.28515625" style="90" customWidth="1"/>
    <col min="2050" max="2050" width="10.140625" style="90" customWidth="1"/>
    <col min="2051" max="2051" width="8.7109375" style="90" customWidth="1"/>
    <col min="2052" max="2052" width="12.7109375" style="90" customWidth="1"/>
    <col min="2053" max="2053" width="10.5703125" style="90" customWidth="1"/>
    <col min="2054" max="2054" width="12.42578125" style="90" customWidth="1"/>
    <col min="2055" max="2055" width="7.5703125" style="90" customWidth="1"/>
    <col min="2056" max="2056" width="7.85546875" style="90" customWidth="1"/>
    <col min="2057" max="2057" width="10" style="90" customWidth="1"/>
    <col min="2058" max="2059" width="9.140625" style="90"/>
    <col min="2060" max="2060" width="10.85546875" style="90" customWidth="1"/>
    <col min="2061" max="2304" width="9.140625" style="90"/>
    <col min="2305" max="2305" width="8.28515625" style="90" customWidth="1"/>
    <col min="2306" max="2306" width="10.140625" style="90" customWidth="1"/>
    <col min="2307" max="2307" width="8.7109375" style="90" customWidth="1"/>
    <col min="2308" max="2308" width="12.7109375" style="90" customWidth="1"/>
    <col min="2309" max="2309" width="10.5703125" style="90" customWidth="1"/>
    <col min="2310" max="2310" width="12.42578125" style="90" customWidth="1"/>
    <col min="2311" max="2311" width="7.5703125" style="90" customWidth="1"/>
    <col min="2312" max="2312" width="7.85546875" style="90" customWidth="1"/>
    <col min="2313" max="2313" width="10" style="90" customWidth="1"/>
    <col min="2314" max="2315" width="9.140625" style="90"/>
    <col min="2316" max="2316" width="10.85546875" style="90" customWidth="1"/>
    <col min="2317" max="2560" width="9.140625" style="90"/>
    <col min="2561" max="2561" width="8.28515625" style="90" customWidth="1"/>
    <col min="2562" max="2562" width="10.140625" style="90" customWidth="1"/>
    <col min="2563" max="2563" width="8.7109375" style="90" customWidth="1"/>
    <col min="2564" max="2564" width="12.7109375" style="90" customWidth="1"/>
    <col min="2565" max="2565" width="10.5703125" style="90" customWidth="1"/>
    <col min="2566" max="2566" width="12.42578125" style="90" customWidth="1"/>
    <col min="2567" max="2567" width="7.5703125" style="90" customWidth="1"/>
    <col min="2568" max="2568" width="7.85546875" style="90" customWidth="1"/>
    <col min="2569" max="2569" width="10" style="90" customWidth="1"/>
    <col min="2570" max="2571" width="9.140625" style="90"/>
    <col min="2572" max="2572" width="10.85546875" style="90" customWidth="1"/>
    <col min="2573" max="2816" width="9.140625" style="90"/>
    <col min="2817" max="2817" width="8.28515625" style="90" customWidth="1"/>
    <col min="2818" max="2818" width="10.140625" style="90" customWidth="1"/>
    <col min="2819" max="2819" width="8.7109375" style="90" customWidth="1"/>
    <col min="2820" max="2820" width="12.7109375" style="90" customWidth="1"/>
    <col min="2821" max="2821" width="10.5703125" style="90" customWidth="1"/>
    <col min="2822" max="2822" width="12.42578125" style="90" customWidth="1"/>
    <col min="2823" max="2823" width="7.5703125" style="90" customWidth="1"/>
    <col min="2824" max="2824" width="7.85546875" style="90" customWidth="1"/>
    <col min="2825" max="2825" width="10" style="90" customWidth="1"/>
    <col min="2826" max="2827" width="9.140625" style="90"/>
    <col min="2828" max="2828" width="10.85546875" style="90" customWidth="1"/>
    <col min="2829" max="3072" width="9.140625" style="90"/>
    <col min="3073" max="3073" width="8.28515625" style="90" customWidth="1"/>
    <col min="3074" max="3074" width="10.140625" style="90" customWidth="1"/>
    <col min="3075" max="3075" width="8.7109375" style="90" customWidth="1"/>
    <col min="3076" max="3076" width="12.7109375" style="90" customWidth="1"/>
    <col min="3077" max="3077" width="10.5703125" style="90" customWidth="1"/>
    <col min="3078" max="3078" width="12.42578125" style="90" customWidth="1"/>
    <col min="3079" max="3079" width="7.5703125" style="90" customWidth="1"/>
    <col min="3080" max="3080" width="7.85546875" style="90" customWidth="1"/>
    <col min="3081" max="3081" width="10" style="90" customWidth="1"/>
    <col min="3082" max="3083" width="9.140625" style="90"/>
    <col min="3084" max="3084" width="10.85546875" style="90" customWidth="1"/>
    <col min="3085" max="3328" width="9.140625" style="90"/>
    <col min="3329" max="3329" width="8.28515625" style="90" customWidth="1"/>
    <col min="3330" max="3330" width="10.140625" style="90" customWidth="1"/>
    <col min="3331" max="3331" width="8.7109375" style="90" customWidth="1"/>
    <col min="3332" max="3332" width="12.7109375" style="90" customWidth="1"/>
    <col min="3333" max="3333" width="10.5703125" style="90" customWidth="1"/>
    <col min="3334" max="3334" width="12.42578125" style="90" customWidth="1"/>
    <col min="3335" max="3335" width="7.5703125" style="90" customWidth="1"/>
    <col min="3336" max="3336" width="7.85546875" style="90" customWidth="1"/>
    <col min="3337" max="3337" width="10" style="90" customWidth="1"/>
    <col min="3338" max="3339" width="9.140625" style="90"/>
    <col min="3340" max="3340" width="10.85546875" style="90" customWidth="1"/>
    <col min="3341" max="3584" width="9.140625" style="90"/>
    <col min="3585" max="3585" width="8.28515625" style="90" customWidth="1"/>
    <col min="3586" max="3586" width="10.140625" style="90" customWidth="1"/>
    <col min="3587" max="3587" width="8.7109375" style="90" customWidth="1"/>
    <col min="3588" max="3588" width="12.7109375" style="90" customWidth="1"/>
    <col min="3589" max="3589" width="10.5703125" style="90" customWidth="1"/>
    <col min="3590" max="3590" width="12.42578125" style="90" customWidth="1"/>
    <col min="3591" max="3591" width="7.5703125" style="90" customWidth="1"/>
    <col min="3592" max="3592" width="7.85546875" style="90" customWidth="1"/>
    <col min="3593" max="3593" width="10" style="90" customWidth="1"/>
    <col min="3594" max="3595" width="9.140625" style="90"/>
    <col min="3596" max="3596" width="10.85546875" style="90" customWidth="1"/>
    <col min="3597" max="3840" width="9.140625" style="90"/>
    <col min="3841" max="3841" width="8.28515625" style="90" customWidth="1"/>
    <col min="3842" max="3842" width="10.140625" style="90" customWidth="1"/>
    <col min="3843" max="3843" width="8.7109375" style="90" customWidth="1"/>
    <col min="3844" max="3844" width="12.7109375" style="90" customWidth="1"/>
    <col min="3845" max="3845" width="10.5703125" style="90" customWidth="1"/>
    <col min="3846" max="3846" width="12.42578125" style="90" customWidth="1"/>
    <col min="3847" max="3847" width="7.5703125" style="90" customWidth="1"/>
    <col min="3848" max="3848" width="7.85546875" style="90" customWidth="1"/>
    <col min="3849" max="3849" width="10" style="90" customWidth="1"/>
    <col min="3850" max="3851" width="9.140625" style="90"/>
    <col min="3852" max="3852" width="10.85546875" style="90" customWidth="1"/>
    <col min="3853" max="4096" width="9.140625" style="90"/>
    <col min="4097" max="4097" width="8.28515625" style="90" customWidth="1"/>
    <col min="4098" max="4098" width="10.140625" style="90" customWidth="1"/>
    <col min="4099" max="4099" width="8.7109375" style="90" customWidth="1"/>
    <col min="4100" max="4100" width="12.7109375" style="90" customWidth="1"/>
    <col min="4101" max="4101" width="10.5703125" style="90" customWidth="1"/>
    <col min="4102" max="4102" width="12.42578125" style="90" customWidth="1"/>
    <col min="4103" max="4103" width="7.5703125" style="90" customWidth="1"/>
    <col min="4104" max="4104" width="7.85546875" style="90" customWidth="1"/>
    <col min="4105" max="4105" width="10" style="90" customWidth="1"/>
    <col min="4106" max="4107" width="9.140625" style="90"/>
    <col min="4108" max="4108" width="10.85546875" style="90" customWidth="1"/>
    <col min="4109" max="4352" width="9.140625" style="90"/>
    <col min="4353" max="4353" width="8.28515625" style="90" customWidth="1"/>
    <col min="4354" max="4354" width="10.140625" style="90" customWidth="1"/>
    <col min="4355" max="4355" width="8.7109375" style="90" customWidth="1"/>
    <col min="4356" max="4356" width="12.7109375" style="90" customWidth="1"/>
    <col min="4357" max="4357" width="10.5703125" style="90" customWidth="1"/>
    <col min="4358" max="4358" width="12.42578125" style="90" customWidth="1"/>
    <col min="4359" max="4359" width="7.5703125" style="90" customWidth="1"/>
    <col min="4360" max="4360" width="7.85546875" style="90" customWidth="1"/>
    <col min="4361" max="4361" width="10" style="90" customWidth="1"/>
    <col min="4362" max="4363" width="9.140625" style="90"/>
    <col min="4364" max="4364" width="10.85546875" style="90" customWidth="1"/>
    <col min="4365" max="4608" width="9.140625" style="90"/>
    <col min="4609" max="4609" width="8.28515625" style="90" customWidth="1"/>
    <col min="4610" max="4610" width="10.140625" style="90" customWidth="1"/>
    <col min="4611" max="4611" width="8.7109375" style="90" customWidth="1"/>
    <col min="4612" max="4612" width="12.7109375" style="90" customWidth="1"/>
    <col min="4613" max="4613" width="10.5703125" style="90" customWidth="1"/>
    <col min="4614" max="4614" width="12.42578125" style="90" customWidth="1"/>
    <col min="4615" max="4615" width="7.5703125" style="90" customWidth="1"/>
    <col min="4616" max="4616" width="7.85546875" style="90" customWidth="1"/>
    <col min="4617" max="4617" width="10" style="90" customWidth="1"/>
    <col min="4618" max="4619" width="9.140625" style="90"/>
    <col min="4620" max="4620" width="10.85546875" style="90" customWidth="1"/>
    <col min="4621" max="4864" width="9.140625" style="90"/>
    <col min="4865" max="4865" width="8.28515625" style="90" customWidth="1"/>
    <col min="4866" max="4866" width="10.140625" style="90" customWidth="1"/>
    <col min="4867" max="4867" width="8.7109375" style="90" customWidth="1"/>
    <col min="4868" max="4868" width="12.7109375" style="90" customWidth="1"/>
    <col min="4869" max="4869" width="10.5703125" style="90" customWidth="1"/>
    <col min="4870" max="4870" width="12.42578125" style="90" customWidth="1"/>
    <col min="4871" max="4871" width="7.5703125" style="90" customWidth="1"/>
    <col min="4872" max="4872" width="7.85546875" style="90" customWidth="1"/>
    <col min="4873" max="4873" width="10" style="90" customWidth="1"/>
    <col min="4874" max="4875" width="9.140625" style="90"/>
    <col min="4876" max="4876" width="10.85546875" style="90" customWidth="1"/>
    <col min="4877" max="5120" width="9.140625" style="90"/>
    <col min="5121" max="5121" width="8.28515625" style="90" customWidth="1"/>
    <col min="5122" max="5122" width="10.140625" style="90" customWidth="1"/>
    <col min="5123" max="5123" width="8.7109375" style="90" customWidth="1"/>
    <col min="5124" max="5124" width="12.7109375" style="90" customWidth="1"/>
    <col min="5125" max="5125" width="10.5703125" style="90" customWidth="1"/>
    <col min="5126" max="5126" width="12.42578125" style="90" customWidth="1"/>
    <col min="5127" max="5127" width="7.5703125" style="90" customWidth="1"/>
    <col min="5128" max="5128" width="7.85546875" style="90" customWidth="1"/>
    <col min="5129" max="5129" width="10" style="90" customWidth="1"/>
    <col min="5130" max="5131" width="9.140625" style="90"/>
    <col min="5132" max="5132" width="10.85546875" style="90" customWidth="1"/>
    <col min="5133" max="5376" width="9.140625" style="90"/>
    <col min="5377" max="5377" width="8.28515625" style="90" customWidth="1"/>
    <col min="5378" max="5378" width="10.140625" style="90" customWidth="1"/>
    <col min="5379" max="5379" width="8.7109375" style="90" customWidth="1"/>
    <col min="5380" max="5380" width="12.7109375" style="90" customWidth="1"/>
    <col min="5381" max="5381" width="10.5703125" style="90" customWidth="1"/>
    <col min="5382" max="5382" width="12.42578125" style="90" customWidth="1"/>
    <col min="5383" max="5383" width="7.5703125" style="90" customWidth="1"/>
    <col min="5384" max="5384" width="7.85546875" style="90" customWidth="1"/>
    <col min="5385" max="5385" width="10" style="90" customWidth="1"/>
    <col min="5386" max="5387" width="9.140625" style="90"/>
    <col min="5388" max="5388" width="10.85546875" style="90" customWidth="1"/>
    <col min="5389" max="5632" width="9.140625" style="90"/>
    <col min="5633" max="5633" width="8.28515625" style="90" customWidth="1"/>
    <col min="5634" max="5634" width="10.140625" style="90" customWidth="1"/>
    <col min="5635" max="5635" width="8.7109375" style="90" customWidth="1"/>
    <col min="5636" max="5636" width="12.7109375" style="90" customWidth="1"/>
    <col min="5637" max="5637" width="10.5703125" style="90" customWidth="1"/>
    <col min="5638" max="5638" width="12.42578125" style="90" customWidth="1"/>
    <col min="5639" max="5639" width="7.5703125" style="90" customWidth="1"/>
    <col min="5640" max="5640" width="7.85546875" style="90" customWidth="1"/>
    <col min="5641" max="5641" width="10" style="90" customWidth="1"/>
    <col min="5642" max="5643" width="9.140625" style="90"/>
    <col min="5644" max="5644" width="10.85546875" style="90" customWidth="1"/>
    <col min="5645" max="5888" width="9.140625" style="90"/>
    <col min="5889" max="5889" width="8.28515625" style="90" customWidth="1"/>
    <col min="5890" max="5890" width="10.140625" style="90" customWidth="1"/>
    <col min="5891" max="5891" width="8.7109375" style="90" customWidth="1"/>
    <col min="5892" max="5892" width="12.7109375" style="90" customWidth="1"/>
    <col min="5893" max="5893" width="10.5703125" style="90" customWidth="1"/>
    <col min="5894" max="5894" width="12.42578125" style="90" customWidth="1"/>
    <col min="5895" max="5895" width="7.5703125" style="90" customWidth="1"/>
    <col min="5896" max="5896" width="7.85546875" style="90" customWidth="1"/>
    <col min="5897" max="5897" width="10" style="90" customWidth="1"/>
    <col min="5898" max="5899" width="9.140625" style="90"/>
    <col min="5900" max="5900" width="10.85546875" style="90" customWidth="1"/>
    <col min="5901" max="6144" width="9.140625" style="90"/>
    <col min="6145" max="6145" width="8.28515625" style="90" customWidth="1"/>
    <col min="6146" max="6146" width="10.140625" style="90" customWidth="1"/>
    <col min="6147" max="6147" width="8.7109375" style="90" customWidth="1"/>
    <col min="6148" max="6148" width="12.7109375" style="90" customWidth="1"/>
    <col min="6149" max="6149" width="10.5703125" style="90" customWidth="1"/>
    <col min="6150" max="6150" width="12.42578125" style="90" customWidth="1"/>
    <col min="6151" max="6151" width="7.5703125" style="90" customWidth="1"/>
    <col min="6152" max="6152" width="7.85546875" style="90" customWidth="1"/>
    <col min="6153" max="6153" width="10" style="90" customWidth="1"/>
    <col min="6154" max="6155" width="9.140625" style="90"/>
    <col min="6156" max="6156" width="10.85546875" style="90" customWidth="1"/>
    <col min="6157" max="6400" width="9.140625" style="90"/>
    <col min="6401" max="6401" width="8.28515625" style="90" customWidth="1"/>
    <col min="6402" max="6402" width="10.140625" style="90" customWidth="1"/>
    <col min="6403" max="6403" width="8.7109375" style="90" customWidth="1"/>
    <col min="6404" max="6404" width="12.7109375" style="90" customWidth="1"/>
    <col min="6405" max="6405" width="10.5703125" style="90" customWidth="1"/>
    <col min="6406" max="6406" width="12.42578125" style="90" customWidth="1"/>
    <col min="6407" max="6407" width="7.5703125" style="90" customWidth="1"/>
    <col min="6408" max="6408" width="7.85546875" style="90" customWidth="1"/>
    <col min="6409" max="6409" width="10" style="90" customWidth="1"/>
    <col min="6410" max="6411" width="9.140625" style="90"/>
    <col min="6412" max="6412" width="10.85546875" style="90" customWidth="1"/>
    <col min="6413" max="6656" width="9.140625" style="90"/>
    <col min="6657" max="6657" width="8.28515625" style="90" customWidth="1"/>
    <col min="6658" max="6658" width="10.140625" style="90" customWidth="1"/>
    <col min="6659" max="6659" width="8.7109375" style="90" customWidth="1"/>
    <col min="6660" max="6660" width="12.7109375" style="90" customWidth="1"/>
    <col min="6661" max="6661" width="10.5703125" style="90" customWidth="1"/>
    <col min="6662" max="6662" width="12.42578125" style="90" customWidth="1"/>
    <col min="6663" max="6663" width="7.5703125" style="90" customWidth="1"/>
    <col min="6664" max="6664" width="7.85546875" style="90" customWidth="1"/>
    <col min="6665" max="6665" width="10" style="90" customWidth="1"/>
    <col min="6666" max="6667" width="9.140625" style="90"/>
    <col min="6668" max="6668" width="10.85546875" style="90" customWidth="1"/>
    <col min="6669" max="6912" width="9.140625" style="90"/>
    <col min="6913" max="6913" width="8.28515625" style="90" customWidth="1"/>
    <col min="6914" max="6914" width="10.140625" style="90" customWidth="1"/>
    <col min="6915" max="6915" width="8.7109375" style="90" customWidth="1"/>
    <col min="6916" max="6916" width="12.7109375" style="90" customWidth="1"/>
    <col min="6917" max="6917" width="10.5703125" style="90" customWidth="1"/>
    <col min="6918" max="6918" width="12.42578125" style="90" customWidth="1"/>
    <col min="6919" max="6919" width="7.5703125" style="90" customWidth="1"/>
    <col min="6920" max="6920" width="7.85546875" style="90" customWidth="1"/>
    <col min="6921" max="6921" width="10" style="90" customWidth="1"/>
    <col min="6922" max="6923" width="9.140625" style="90"/>
    <col min="6924" max="6924" width="10.85546875" style="90" customWidth="1"/>
    <col min="6925" max="7168" width="9.140625" style="90"/>
    <col min="7169" max="7169" width="8.28515625" style="90" customWidth="1"/>
    <col min="7170" max="7170" width="10.140625" style="90" customWidth="1"/>
    <col min="7171" max="7171" width="8.7109375" style="90" customWidth="1"/>
    <col min="7172" max="7172" width="12.7109375" style="90" customWidth="1"/>
    <col min="7173" max="7173" width="10.5703125" style="90" customWidth="1"/>
    <col min="7174" max="7174" width="12.42578125" style="90" customWidth="1"/>
    <col min="7175" max="7175" width="7.5703125" style="90" customWidth="1"/>
    <col min="7176" max="7176" width="7.85546875" style="90" customWidth="1"/>
    <col min="7177" max="7177" width="10" style="90" customWidth="1"/>
    <col min="7178" max="7179" width="9.140625" style="90"/>
    <col min="7180" max="7180" width="10.85546875" style="90" customWidth="1"/>
    <col min="7181" max="7424" width="9.140625" style="90"/>
    <col min="7425" max="7425" width="8.28515625" style="90" customWidth="1"/>
    <col min="7426" max="7426" width="10.140625" style="90" customWidth="1"/>
    <col min="7427" max="7427" width="8.7109375" style="90" customWidth="1"/>
    <col min="7428" max="7428" width="12.7109375" style="90" customWidth="1"/>
    <col min="7429" max="7429" width="10.5703125" style="90" customWidth="1"/>
    <col min="7430" max="7430" width="12.42578125" style="90" customWidth="1"/>
    <col min="7431" max="7431" width="7.5703125" style="90" customWidth="1"/>
    <col min="7432" max="7432" width="7.85546875" style="90" customWidth="1"/>
    <col min="7433" max="7433" width="10" style="90" customWidth="1"/>
    <col min="7434" max="7435" width="9.140625" style="90"/>
    <col min="7436" max="7436" width="10.85546875" style="90" customWidth="1"/>
    <col min="7437" max="7680" width="9.140625" style="90"/>
    <col min="7681" max="7681" width="8.28515625" style="90" customWidth="1"/>
    <col min="7682" max="7682" width="10.140625" style="90" customWidth="1"/>
    <col min="7683" max="7683" width="8.7109375" style="90" customWidth="1"/>
    <col min="7684" max="7684" width="12.7109375" style="90" customWidth="1"/>
    <col min="7685" max="7685" width="10.5703125" style="90" customWidth="1"/>
    <col min="7686" max="7686" width="12.42578125" style="90" customWidth="1"/>
    <col min="7687" max="7687" width="7.5703125" style="90" customWidth="1"/>
    <col min="7688" max="7688" width="7.85546875" style="90" customWidth="1"/>
    <col min="7689" max="7689" width="10" style="90" customWidth="1"/>
    <col min="7690" max="7691" width="9.140625" style="90"/>
    <col min="7692" max="7692" width="10.85546875" style="90" customWidth="1"/>
    <col min="7693" max="7936" width="9.140625" style="90"/>
    <col min="7937" max="7937" width="8.28515625" style="90" customWidth="1"/>
    <col min="7938" max="7938" width="10.140625" style="90" customWidth="1"/>
    <col min="7939" max="7939" width="8.7109375" style="90" customWidth="1"/>
    <col min="7940" max="7940" width="12.7109375" style="90" customWidth="1"/>
    <col min="7941" max="7941" width="10.5703125" style="90" customWidth="1"/>
    <col min="7942" max="7942" width="12.42578125" style="90" customWidth="1"/>
    <col min="7943" max="7943" width="7.5703125" style="90" customWidth="1"/>
    <col min="7944" max="7944" width="7.85546875" style="90" customWidth="1"/>
    <col min="7945" max="7945" width="10" style="90" customWidth="1"/>
    <col min="7946" max="7947" width="9.140625" style="90"/>
    <col min="7948" max="7948" width="10.85546875" style="90" customWidth="1"/>
    <col min="7949" max="8192" width="9.140625" style="90"/>
    <col min="8193" max="8193" width="8.28515625" style="90" customWidth="1"/>
    <col min="8194" max="8194" width="10.140625" style="90" customWidth="1"/>
    <col min="8195" max="8195" width="8.7109375" style="90" customWidth="1"/>
    <col min="8196" max="8196" width="12.7109375" style="90" customWidth="1"/>
    <col min="8197" max="8197" width="10.5703125" style="90" customWidth="1"/>
    <col min="8198" max="8198" width="12.42578125" style="90" customWidth="1"/>
    <col min="8199" max="8199" width="7.5703125" style="90" customWidth="1"/>
    <col min="8200" max="8200" width="7.85546875" style="90" customWidth="1"/>
    <col min="8201" max="8201" width="10" style="90" customWidth="1"/>
    <col min="8202" max="8203" width="9.140625" style="90"/>
    <col min="8204" max="8204" width="10.85546875" style="90" customWidth="1"/>
    <col min="8205" max="8448" width="9.140625" style="90"/>
    <col min="8449" max="8449" width="8.28515625" style="90" customWidth="1"/>
    <col min="8450" max="8450" width="10.140625" style="90" customWidth="1"/>
    <col min="8451" max="8451" width="8.7109375" style="90" customWidth="1"/>
    <col min="8452" max="8452" width="12.7109375" style="90" customWidth="1"/>
    <col min="8453" max="8453" width="10.5703125" style="90" customWidth="1"/>
    <col min="8454" max="8454" width="12.42578125" style="90" customWidth="1"/>
    <col min="8455" max="8455" width="7.5703125" style="90" customWidth="1"/>
    <col min="8456" max="8456" width="7.85546875" style="90" customWidth="1"/>
    <col min="8457" max="8457" width="10" style="90" customWidth="1"/>
    <col min="8458" max="8459" width="9.140625" style="90"/>
    <col min="8460" max="8460" width="10.85546875" style="90" customWidth="1"/>
    <col min="8461" max="8704" width="9.140625" style="90"/>
    <col min="8705" max="8705" width="8.28515625" style="90" customWidth="1"/>
    <col min="8706" max="8706" width="10.140625" style="90" customWidth="1"/>
    <col min="8707" max="8707" width="8.7109375" style="90" customWidth="1"/>
    <col min="8708" max="8708" width="12.7109375" style="90" customWidth="1"/>
    <col min="8709" max="8709" width="10.5703125" style="90" customWidth="1"/>
    <col min="8710" max="8710" width="12.42578125" style="90" customWidth="1"/>
    <col min="8711" max="8711" width="7.5703125" style="90" customWidth="1"/>
    <col min="8712" max="8712" width="7.85546875" style="90" customWidth="1"/>
    <col min="8713" max="8713" width="10" style="90" customWidth="1"/>
    <col min="8714" max="8715" width="9.140625" style="90"/>
    <col min="8716" max="8716" width="10.85546875" style="90" customWidth="1"/>
    <col min="8717" max="8960" width="9.140625" style="90"/>
    <col min="8961" max="8961" width="8.28515625" style="90" customWidth="1"/>
    <col min="8962" max="8962" width="10.140625" style="90" customWidth="1"/>
    <col min="8963" max="8963" width="8.7109375" style="90" customWidth="1"/>
    <col min="8964" max="8964" width="12.7109375" style="90" customWidth="1"/>
    <col min="8965" max="8965" width="10.5703125" style="90" customWidth="1"/>
    <col min="8966" max="8966" width="12.42578125" style="90" customWidth="1"/>
    <col min="8967" max="8967" width="7.5703125" style="90" customWidth="1"/>
    <col min="8968" max="8968" width="7.85546875" style="90" customWidth="1"/>
    <col min="8969" max="8969" width="10" style="90" customWidth="1"/>
    <col min="8970" max="8971" width="9.140625" style="90"/>
    <col min="8972" max="8972" width="10.85546875" style="90" customWidth="1"/>
    <col min="8973" max="9216" width="9.140625" style="90"/>
    <col min="9217" max="9217" width="8.28515625" style="90" customWidth="1"/>
    <col min="9218" max="9218" width="10.140625" style="90" customWidth="1"/>
    <col min="9219" max="9219" width="8.7109375" style="90" customWidth="1"/>
    <col min="9220" max="9220" width="12.7109375" style="90" customWidth="1"/>
    <col min="9221" max="9221" width="10.5703125" style="90" customWidth="1"/>
    <col min="9222" max="9222" width="12.42578125" style="90" customWidth="1"/>
    <col min="9223" max="9223" width="7.5703125" style="90" customWidth="1"/>
    <col min="9224" max="9224" width="7.85546875" style="90" customWidth="1"/>
    <col min="9225" max="9225" width="10" style="90" customWidth="1"/>
    <col min="9226" max="9227" width="9.140625" style="90"/>
    <col min="9228" max="9228" width="10.85546875" style="90" customWidth="1"/>
    <col min="9229" max="9472" width="9.140625" style="90"/>
    <col min="9473" max="9473" width="8.28515625" style="90" customWidth="1"/>
    <col min="9474" max="9474" width="10.140625" style="90" customWidth="1"/>
    <col min="9475" max="9475" width="8.7109375" style="90" customWidth="1"/>
    <col min="9476" max="9476" width="12.7109375" style="90" customWidth="1"/>
    <col min="9477" max="9477" width="10.5703125" style="90" customWidth="1"/>
    <col min="9478" max="9478" width="12.42578125" style="90" customWidth="1"/>
    <col min="9479" max="9479" width="7.5703125" style="90" customWidth="1"/>
    <col min="9480" max="9480" width="7.85546875" style="90" customWidth="1"/>
    <col min="9481" max="9481" width="10" style="90" customWidth="1"/>
    <col min="9482" max="9483" width="9.140625" style="90"/>
    <col min="9484" max="9484" width="10.85546875" style="90" customWidth="1"/>
    <col min="9485" max="9728" width="9.140625" style="90"/>
    <col min="9729" max="9729" width="8.28515625" style="90" customWidth="1"/>
    <col min="9730" max="9730" width="10.140625" style="90" customWidth="1"/>
    <col min="9731" max="9731" width="8.7109375" style="90" customWidth="1"/>
    <col min="9732" max="9732" width="12.7109375" style="90" customWidth="1"/>
    <col min="9733" max="9733" width="10.5703125" style="90" customWidth="1"/>
    <col min="9734" max="9734" width="12.42578125" style="90" customWidth="1"/>
    <col min="9735" max="9735" width="7.5703125" style="90" customWidth="1"/>
    <col min="9736" max="9736" width="7.85546875" style="90" customWidth="1"/>
    <col min="9737" max="9737" width="10" style="90" customWidth="1"/>
    <col min="9738" max="9739" width="9.140625" style="90"/>
    <col min="9740" max="9740" width="10.85546875" style="90" customWidth="1"/>
    <col min="9741" max="9984" width="9.140625" style="90"/>
    <col min="9985" max="9985" width="8.28515625" style="90" customWidth="1"/>
    <col min="9986" max="9986" width="10.140625" style="90" customWidth="1"/>
    <col min="9987" max="9987" width="8.7109375" style="90" customWidth="1"/>
    <col min="9988" max="9988" width="12.7109375" style="90" customWidth="1"/>
    <col min="9989" max="9989" width="10.5703125" style="90" customWidth="1"/>
    <col min="9990" max="9990" width="12.42578125" style="90" customWidth="1"/>
    <col min="9991" max="9991" width="7.5703125" style="90" customWidth="1"/>
    <col min="9992" max="9992" width="7.85546875" style="90" customWidth="1"/>
    <col min="9993" max="9993" width="10" style="90" customWidth="1"/>
    <col min="9994" max="9995" width="9.140625" style="90"/>
    <col min="9996" max="9996" width="10.85546875" style="90" customWidth="1"/>
    <col min="9997" max="10240" width="9.140625" style="90"/>
    <col min="10241" max="10241" width="8.28515625" style="90" customWidth="1"/>
    <col min="10242" max="10242" width="10.140625" style="90" customWidth="1"/>
    <col min="10243" max="10243" width="8.7109375" style="90" customWidth="1"/>
    <col min="10244" max="10244" width="12.7109375" style="90" customWidth="1"/>
    <col min="10245" max="10245" width="10.5703125" style="90" customWidth="1"/>
    <col min="10246" max="10246" width="12.42578125" style="90" customWidth="1"/>
    <col min="10247" max="10247" width="7.5703125" style="90" customWidth="1"/>
    <col min="10248" max="10248" width="7.85546875" style="90" customWidth="1"/>
    <col min="10249" max="10249" width="10" style="90" customWidth="1"/>
    <col min="10250" max="10251" width="9.140625" style="90"/>
    <col min="10252" max="10252" width="10.85546875" style="90" customWidth="1"/>
    <col min="10253" max="10496" width="9.140625" style="90"/>
    <col min="10497" max="10497" width="8.28515625" style="90" customWidth="1"/>
    <col min="10498" max="10498" width="10.140625" style="90" customWidth="1"/>
    <col min="10499" max="10499" width="8.7109375" style="90" customWidth="1"/>
    <col min="10500" max="10500" width="12.7109375" style="90" customWidth="1"/>
    <col min="10501" max="10501" width="10.5703125" style="90" customWidth="1"/>
    <col min="10502" max="10502" width="12.42578125" style="90" customWidth="1"/>
    <col min="10503" max="10503" width="7.5703125" style="90" customWidth="1"/>
    <col min="10504" max="10504" width="7.85546875" style="90" customWidth="1"/>
    <col min="10505" max="10505" width="10" style="90" customWidth="1"/>
    <col min="10506" max="10507" width="9.140625" style="90"/>
    <col min="10508" max="10508" width="10.85546875" style="90" customWidth="1"/>
    <col min="10509" max="10752" width="9.140625" style="90"/>
    <col min="10753" max="10753" width="8.28515625" style="90" customWidth="1"/>
    <col min="10754" max="10754" width="10.140625" style="90" customWidth="1"/>
    <col min="10755" max="10755" width="8.7109375" style="90" customWidth="1"/>
    <col min="10756" max="10756" width="12.7109375" style="90" customWidth="1"/>
    <col min="10757" max="10757" width="10.5703125" style="90" customWidth="1"/>
    <col min="10758" max="10758" width="12.42578125" style="90" customWidth="1"/>
    <col min="10759" max="10759" width="7.5703125" style="90" customWidth="1"/>
    <col min="10760" max="10760" width="7.85546875" style="90" customWidth="1"/>
    <col min="10761" max="10761" width="10" style="90" customWidth="1"/>
    <col min="10762" max="10763" width="9.140625" style="90"/>
    <col min="10764" max="10764" width="10.85546875" style="90" customWidth="1"/>
    <col min="10765" max="11008" width="9.140625" style="90"/>
    <col min="11009" max="11009" width="8.28515625" style="90" customWidth="1"/>
    <col min="11010" max="11010" width="10.140625" style="90" customWidth="1"/>
    <col min="11011" max="11011" width="8.7109375" style="90" customWidth="1"/>
    <col min="11012" max="11012" width="12.7109375" style="90" customWidth="1"/>
    <col min="11013" max="11013" width="10.5703125" style="90" customWidth="1"/>
    <col min="11014" max="11014" width="12.42578125" style="90" customWidth="1"/>
    <col min="11015" max="11015" width="7.5703125" style="90" customWidth="1"/>
    <col min="11016" max="11016" width="7.85546875" style="90" customWidth="1"/>
    <col min="11017" max="11017" width="10" style="90" customWidth="1"/>
    <col min="11018" max="11019" width="9.140625" style="90"/>
    <col min="11020" max="11020" width="10.85546875" style="90" customWidth="1"/>
    <col min="11021" max="11264" width="9.140625" style="90"/>
    <col min="11265" max="11265" width="8.28515625" style="90" customWidth="1"/>
    <col min="11266" max="11266" width="10.140625" style="90" customWidth="1"/>
    <col min="11267" max="11267" width="8.7109375" style="90" customWidth="1"/>
    <col min="11268" max="11268" width="12.7109375" style="90" customWidth="1"/>
    <col min="11269" max="11269" width="10.5703125" style="90" customWidth="1"/>
    <col min="11270" max="11270" width="12.42578125" style="90" customWidth="1"/>
    <col min="11271" max="11271" width="7.5703125" style="90" customWidth="1"/>
    <col min="11272" max="11272" width="7.85546875" style="90" customWidth="1"/>
    <col min="11273" max="11273" width="10" style="90" customWidth="1"/>
    <col min="11274" max="11275" width="9.140625" style="90"/>
    <col min="11276" max="11276" width="10.85546875" style="90" customWidth="1"/>
    <col min="11277" max="11520" width="9.140625" style="90"/>
    <col min="11521" max="11521" width="8.28515625" style="90" customWidth="1"/>
    <col min="11522" max="11522" width="10.140625" style="90" customWidth="1"/>
    <col min="11523" max="11523" width="8.7109375" style="90" customWidth="1"/>
    <col min="11524" max="11524" width="12.7109375" style="90" customWidth="1"/>
    <col min="11525" max="11525" width="10.5703125" style="90" customWidth="1"/>
    <col min="11526" max="11526" width="12.42578125" style="90" customWidth="1"/>
    <col min="11527" max="11527" width="7.5703125" style="90" customWidth="1"/>
    <col min="11528" max="11528" width="7.85546875" style="90" customWidth="1"/>
    <col min="11529" max="11529" width="10" style="90" customWidth="1"/>
    <col min="11530" max="11531" width="9.140625" style="90"/>
    <col min="11532" max="11532" width="10.85546875" style="90" customWidth="1"/>
    <col min="11533" max="11776" width="9.140625" style="90"/>
    <col min="11777" max="11777" width="8.28515625" style="90" customWidth="1"/>
    <col min="11778" max="11778" width="10.140625" style="90" customWidth="1"/>
    <col min="11779" max="11779" width="8.7109375" style="90" customWidth="1"/>
    <col min="11780" max="11780" width="12.7109375" style="90" customWidth="1"/>
    <col min="11781" max="11781" width="10.5703125" style="90" customWidth="1"/>
    <col min="11782" max="11782" width="12.42578125" style="90" customWidth="1"/>
    <col min="11783" max="11783" width="7.5703125" style="90" customWidth="1"/>
    <col min="11784" max="11784" width="7.85546875" style="90" customWidth="1"/>
    <col min="11785" max="11785" width="10" style="90" customWidth="1"/>
    <col min="11786" max="11787" width="9.140625" style="90"/>
    <col min="11788" max="11788" width="10.85546875" style="90" customWidth="1"/>
    <col min="11789" max="12032" width="9.140625" style="90"/>
    <col min="12033" max="12033" width="8.28515625" style="90" customWidth="1"/>
    <col min="12034" max="12034" width="10.140625" style="90" customWidth="1"/>
    <col min="12035" max="12035" width="8.7109375" style="90" customWidth="1"/>
    <col min="12036" max="12036" width="12.7109375" style="90" customWidth="1"/>
    <col min="12037" max="12037" width="10.5703125" style="90" customWidth="1"/>
    <col min="12038" max="12038" width="12.42578125" style="90" customWidth="1"/>
    <col min="12039" max="12039" width="7.5703125" style="90" customWidth="1"/>
    <col min="12040" max="12040" width="7.85546875" style="90" customWidth="1"/>
    <col min="12041" max="12041" width="10" style="90" customWidth="1"/>
    <col min="12042" max="12043" width="9.140625" style="90"/>
    <col min="12044" max="12044" width="10.85546875" style="90" customWidth="1"/>
    <col min="12045" max="12288" width="9.140625" style="90"/>
    <col min="12289" max="12289" width="8.28515625" style="90" customWidth="1"/>
    <col min="12290" max="12290" width="10.140625" style="90" customWidth="1"/>
    <col min="12291" max="12291" width="8.7109375" style="90" customWidth="1"/>
    <col min="12292" max="12292" width="12.7109375" style="90" customWidth="1"/>
    <col min="12293" max="12293" width="10.5703125" style="90" customWidth="1"/>
    <col min="12294" max="12294" width="12.42578125" style="90" customWidth="1"/>
    <col min="12295" max="12295" width="7.5703125" style="90" customWidth="1"/>
    <col min="12296" max="12296" width="7.85546875" style="90" customWidth="1"/>
    <col min="12297" max="12297" width="10" style="90" customWidth="1"/>
    <col min="12298" max="12299" width="9.140625" style="90"/>
    <col min="12300" max="12300" width="10.85546875" style="90" customWidth="1"/>
    <col min="12301" max="12544" width="9.140625" style="90"/>
    <col min="12545" max="12545" width="8.28515625" style="90" customWidth="1"/>
    <col min="12546" max="12546" width="10.140625" style="90" customWidth="1"/>
    <col min="12547" max="12547" width="8.7109375" style="90" customWidth="1"/>
    <col min="12548" max="12548" width="12.7109375" style="90" customWidth="1"/>
    <col min="12549" max="12549" width="10.5703125" style="90" customWidth="1"/>
    <col min="12550" max="12550" width="12.42578125" style="90" customWidth="1"/>
    <col min="12551" max="12551" width="7.5703125" style="90" customWidth="1"/>
    <col min="12552" max="12552" width="7.85546875" style="90" customWidth="1"/>
    <col min="12553" max="12553" width="10" style="90" customWidth="1"/>
    <col min="12554" max="12555" width="9.140625" style="90"/>
    <col min="12556" max="12556" width="10.85546875" style="90" customWidth="1"/>
    <col min="12557" max="12800" width="9.140625" style="90"/>
    <col min="12801" max="12801" width="8.28515625" style="90" customWidth="1"/>
    <col min="12802" max="12802" width="10.140625" style="90" customWidth="1"/>
    <col min="12803" max="12803" width="8.7109375" style="90" customWidth="1"/>
    <col min="12804" max="12804" width="12.7109375" style="90" customWidth="1"/>
    <col min="12805" max="12805" width="10.5703125" style="90" customWidth="1"/>
    <col min="12806" max="12806" width="12.42578125" style="90" customWidth="1"/>
    <col min="12807" max="12807" width="7.5703125" style="90" customWidth="1"/>
    <col min="12808" max="12808" width="7.85546875" style="90" customWidth="1"/>
    <col min="12809" max="12809" width="10" style="90" customWidth="1"/>
    <col min="12810" max="12811" width="9.140625" style="90"/>
    <col min="12812" max="12812" width="10.85546875" style="90" customWidth="1"/>
    <col min="12813" max="13056" width="9.140625" style="90"/>
    <col min="13057" max="13057" width="8.28515625" style="90" customWidth="1"/>
    <col min="13058" max="13058" width="10.140625" style="90" customWidth="1"/>
    <col min="13059" max="13059" width="8.7109375" style="90" customWidth="1"/>
    <col min="13060" max="13060" width="12.7109375" style="90" customWidth="1"/>
    <col min="13061" max="13061" width="10.5703125" style="90" customWidth="1"/>
    <col min="13062" max="13062" width="12.42578125" style="90" customWidth="1"/>
    <col min="13063" max="13063" width="7.5703125" style="90" customWidth="1"/>
    <col min="13064" max="13064" width="7.85546875" style="90" customWidth="1"/>
    <col min="13065" max="13065" width="10" style="90" customWidth="1"/>
    <col min="13066" max="13067" width="9.140625" style="90"/>
    <col min="13068" max="13068" width="10.85546875" style="90" customWidth="1"/>
    <col min="13069" max="13312" width="9.140625" style="90"/>
    <col min="13313" max="13313" width="8.28515625" style="90" customWidth="1"/>
    <col min="13314" max="13314" width="10.140625" style="90" customWidth="1"/>
    <col min="13315" max="13315" width="8.7109375" style="90" customWidth="1"/>
    <col min="13316" max="13316" width="12.7109375" style="90" customWidth="1"/>
    <col min="13317" max="13317" width="10.5703125" style="90" customWidth="1"/>
    <col min="13318" max="13318" width="12.42578125" style="90" customWidth="1"/>
    <col min="13319" max="13319" width="7.5703125" style="90" customWidth="1"/>
    <col min="13320" max="13320" width="7.85546875" style="90" customWidth="1"/>
    <col min="13321" max="13321" width="10" style="90" customWidth="1"/>
    <col min="13322" max="13323" width="9.140625" style="90"/>
    <col min="13324" max="13324" width="10.85546875" style="90" customWidth="1"/>
    <col min="13325" max="13568" width="9.140625" style="90"/>
    <col min="13569" max="13569" width="8.28515625" style="90" customWidth="1"/>
    <col min="13570" max="13570" width="10.140625" style="90" customWidth="1"/>
    <col min="13571" max="13571" width="8.7109375" style="90" customWidth="1"/>
    <col min="13572" max="13572" width="12.7109375" style="90" customWidth="1"/>
    <col min="13573" max="13573" width="10.5703125" style="90" customWidth="1"/>
    <col min="13574" max="13574" width="12.42578125" style="90" customWidth="1"/>
    <col min="13575" max="13575" width="7.5703125" style="90" customWidth="1"/>
    <col min="13576" max="13576" width="7.85546875" style="90" customWidth="1"/>
    <col min="13577" max="13577" width="10" style="90" customWidth="1"/>
    <col min="13578" max="13579" width="9.140625" style="90"/>
    <col min="13580" max="13580" width="10.85546875" style="90" customWidth="1"/>
    <col min="13581" max="13824" width="9.140625" style="90"/>
    <col min="13825" max="13825" width="8.28515625" style="90" customWidth="1"/>
    <col min="13826" max="13826" width="10.140625" style="90" customWidth="1"/>
    <col min="13827" max="13827" width="8.7109375" style="90" customWidth="1"/>
    <col min="13828" max="13828" width="12.7109375" style="90" customWidth="1"/>
    <col min="13829" max="13829" width="10.5703125" style="90" customWidth="1"/>
    <col min="13830" max="13830" width="12.42578125" style="90" customWidth="1"/>
    <col min="13831" max="13831" width="7.5703125" style="90" customWidth="1"/>
    <col min="13832" max="13832" width="7.85546875" style="90" customWidth="1"/>
    <col min="13833" max="13833" width="10" style="90" customWidth="1"/>
    <col min="13834" max="13835" width="9.140625" style="90"/>
    <col min="13836" max="13836" width="10.85546875" style="90" customWidth="1"/>
    <col min="13837" max="14080" width="9.140625" style="90"/>
    <col min="14081" max="14081" width="8.28515625" style="90" customWidth="1"/>
    <col min="14082" max="14082" width="10.140625" style="90" customWidth="1"/>
    <col min="14083" max="14083" width="8.7109375" style="90" customWidth="1"/>
    <col min="14084" max="14084" width="12.7109375" style="90" customWidth="1"/>
    <col min="14085" max="14085" width="10.5703125" style="90" customWidth="1"/>
    <col min="14086" max="14086" width="12.42578125" style="90" customWidth="1"/>
    <col min="14087" max="14087" width="7.5703125" style="90" customWidth="1"/>
    <col min="14088" max="14088" width="7.85546875" style="90" customWidth="1"/>
    <col min="14089" max="14089" width="10" style="90" customWidth="1"/>
    <col min="14090" max="14091" width="9.140625" style="90"/>
    <col min="14092" max="14092" width="10.85546875" style="90" customWidth="1"/>
    <col min="14093" max="14336" width="9.140625" style="90"/>
    <col min="14337" max="14337" width="8.28515625" style="90" customWidth="1"/>
    <col min="14338" max="14338" width="10.140625" style="90" customWidth="1"/>
    <col min="14339" max="14339" width="8.7109375" style="90" customWidth="1"/>
    <col min="14340" max="14340" width="12.7109375" style="90" customWidth="1"/>
    <col min="14341" max="14341" width="10.5703125" style="90" customWidth="1"/>
    <col min="14342" max="14342" width="12.42578125" style="90" customWidth="1"/>
    <col min="14343" max="14343" width="7.5703125" style="90" customWidth="1"/>
    <col min="14344" max="14344" width="7.85546875" style="90" customWidth="1"/>
    <col min="14345" max="14345" width="10" style="90" customWidth="1"/>
    <col min="14346" max="14347" width="9.140625" style="90"/>
    <col min="14348" max="14348" width="10.85546875" style="90" customWidth="1"/>
    <col min="14349" max="14592" width="9.140625" style="90"/>
    <col min="14593" max="14593" width="8.28515625" style="90" customWidth="1"/>
    <col min="14594" max="14594" width="10.140625" style="90" customWidth="1"/>
    <col min="14595" max="14595" width="8.7109375" style="90" customWidth="1"/>
    <col min="14596" max="14596" width="12.7109375" style="90" customWidth="1"/>
    <col min="14597" max="14597" width="10.5703125" style="90" customWidth="1"/>
    <col min="14598" max="14598" width="12.42578125" style="90" customWidth="1"/>
    <col min="14599" max="14599" width="7.5703125" style="90" customWidth="1"/>
    <col min="14600" max="14600" width="7.85546875" style="90" customWidth="1"/>
    <col min="14601" max="14601" width="10" style="90" customWidth="1"/>
    <col min="14602" max="14603" width="9.140625" style="90"/>
    <col min="14604" max="14604" width="10.85546875" style="90" customWidth="1"/>
    <col min="14605" max="14848" width="9.140625" style="90"/>
    <col min="14849" max="14849" width="8.28515625" style="90" customWidth="1"/>
    <col min="14850" max="14850" width="10.140625" style="90" customWidth="1"/>
    <col min="14851" max="14851" width="8.7109375" style="90" customWidth="1"/>
    <col min="14852" max="14852" width="12.7109375" style="90" customWidth="1"/>
    <col min="14853" max="14853" width="10.5703125" style="90" customWidth="1"/>
    <col min="14854" max="14854" width="12.42578125" style="90" customWidth="1"/>
    <col min="14855" max="14855" width="7.5703125" style="90" customWidth="1"/>
    <col min="14856" max="14856" width="7.85546875" style="90" customWidth="1"/>
    <col min="14857" max="14857" width="10" style="90" customWidth="1"/>
    <col min="14858" max="14859" width="9.140625" style="90"/>
    <col min="14860" max="14860" width="10.85546875" style="90" customWidth="1"/>
    <col min="14861" max="15104" width="9.140625" style="90"/>
    <col min="15105" max="15105" width="8.28515625" style="90" customWidth="1"/>
    <col min="15106" max="15106" width="10.140625" style="90" customWidth="1"/>
    <col min="15107" max="15107" width="8.7109375" style="90" customWidth="1"/>
    <col min="15108" max="15108" width="12.7109375" style="90" customWidth="1"/>
    <col min="15109" max="15109" width="10.5703125" style="90" customWidth="1"/>
    <col min="15110" max="15110" width="12.42578125" style="90" customWidth="1"/>
    <col min="15111" max="15111" width="7.5703125" style="90" customWidth="1"/>
    <col min="15112" max="15112" width="7.85546875" style="90" customWidth="1"/>
    <col min="15113" max="15113" width="10" style="90" customWidth="1"/>
    <col min="15114" max="15115" width="9.140625" style="90"/>
    <col min="15116" max="15116" width="10.85546875" style="90" customWidth="1"/>
    <col min="15117" max="15360" width="9.140625" style="90"/>
    <col min="15361" max="15361" width="8.28515625" style="90" customWidth="1"/>
    <col min="15362" max="15362" width="10.140625" style="90" customWidth="1"/>
    <col min="15363" max="15363" width="8.7109375" style="90" customWidth="1"/>
    <col min="15364" max="15364" width="12.7109375" style="90" customWidth="1"/>
    <col min="15365" max="15365" width="10.5703125" style="90" customWidth="1"/>
    <col min="15366" max="15366" width="12.42578125" style="90" customWidth="1"/>
    <col min="15367" max="15367" width="7.5703125" style="90" customWidth="1"/>
    <col min="15368" max="15368" width="7.85546875" style="90" customWidth="1"/>
    <col min="15369" max="15369" width="10" style="90" customWidth="1"/>
    <col min="15370" max="15371" width="9.140625" style="90"/>
    <col min="15372" max="15372" width="10.85546875" style="90" customWidth="1"/>
    <col min="15373" max="15616" width="9.140625" style="90"/>
    <col min="15617" max="15617" width="8.28515625" style="90" customWidth="1"/>
    <col min="15618" max="15618" width="10.140625" style="90" customWidth="1"/>
    <col min="15619" max="15619" width="8.7109375" style="90" customWidth="1"/>
    <col min="15620" max="15620" width="12.7109375" style="90" customWidth="1"/>
    <col min="15621" max="15621" width="10.5703125" style="90" customWidth="1"/>
    <col min="15622" max="15622" width="12.42578125" style="90" customWidth="1"/>
    <col min="15623" max="15623" width="7.5703125" style="90" customWidth="1"/>
    <col min="15624" max="15624" width="7.85546875" style="90" customWidth="1"/>
    <col min="15625" max="15625" width="10" style="90" customWidth="1"/>
    <col min="15626" max="15627" width="9.140625" style="90"/>
    <col min="15628" max="15628" width="10.85546875" style="90" customWidth="1"/>
    <col min="15629" max="15872" width="9.140625" style="90"/>
    <col min="15873" max="15873" width="8.28515625" style="90" customWidth="1"/>
    <col min="15874" max="15874" width="10.140625" style="90" customWidth="1"/>
    <col min="15875" max="15875" width="8.7109375" style="90" customWidth="1"/>
    <col min="15876" max="15876" width="12.7109375" style="90" customWidth="1"/>
    <col min="15877" max="15877" width="10.5703125" style="90" customWidth="1"/>
    <col min="15878" max="15878" width="12.42578125" style="90" customWidth="1"/>
    <col min="15879" max="15879" width="7.5703125" style="90" customWidth="1"/>
    <col min="15880" max="15880" width="7.85546875" style="90" customWidth="1"/>
    <col min="15881" max="15881" width="10" style="90" customWidth="1"/>
    <col min="15882" max="15883" width="9.140625" style="90"/>
    <col min="15884" max="15884" width="10.85546875" style="90" customWidth="1"/>
    <col min="15885" max="16128" width="9.140625" style="90"/>
    <col min="16129" max="16129" width="8.28515625" style="90" customWidth="1"/>
    <col min="16130" max="16130" width="10.140625" style="90" customWidth="1"/>
    <col min="16131" max="16131" width="8.7109375" style="90" customWidth="1"/>
    <col min="16132" max="16132" width="12.7109375" style="90" customWidth="1"/>
    <col min="16133" max="16133" width="10.5703125" style="90" customWidth="1"/>
    <col min="16134" max="16134" width="12.42578125" style="90" customWidth="1"/>
    <col min="16135" max="16135" width="7.5703125" style="90" customWidth="1"/>
    <col min="16136" max="16136" width="7.85546875" style="90" customWidth="1"/>
    <col min="16137" max="16137" width="10" style="90" customWidth="1"/>
    <col min="16138" max="16139" width="9.140625" style="90"/>
    <col min="16140" max="16140" width="10.85546875" style="90" customWidth="1"/>
    <col min="16141" max="16384" width="9.140625" style="90"/>
  </cols>
  <sheetData>
    <row r="1" spans="1:16" ht="18">
      <c r="A1" s="948" t="s">
        <v>0</v>
      </c>
      <c r="B1" s="948"/>
      <c r="C1" s="948"/>
      <c r="D1" s="948"/>
      <c r="E1" s="948"/>
      <c r="F1" s="948"/>
      <c r="G1" s="948"/>
      <c r="H1" s="948"/>
      <c r="I1" s="948"/>
      <c r="J1" s="948"/>
      <c r="K1" s="948"/>
      <c r="L1" s="948"/>
      <c r="M1" s="948"/>
      <c r="N1" s="949" t="s">
        <v>947</v>
      </c>
      <c r="O1" s="949"/>
    </row>
    <row r="2" spans="1:16" ht="21">
      <c r="A2" s="950" t="s">
        <v>656</v>
      </c>
      <c r="B2" s="950"/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</row>
    <row r="3" spans="1:16" ht="15">
      <c r="A3" s="542"/>
      <c r="B3" s="542"/>
    </row>
    <row r="4" spans="1:16" ht="18" customHeight="1">
      <c r="A4" s="951" t="s">
        <v>948</v>
      </c>
      <c r="B4" s="951"/>
      <c r="C4" s="951"/>
      <c r="D4" s="951"/>
      <c r="E4" s="951"/>
      <c r="F4" s="951"/>
      <c r="G4" s="951"/>
      <c r="H4" s="951"/>
      <c r="I4" s="951"/>
      <c r="J4" s="951"/>
      <c r="K4" s="951"/>
      <c r="L4" s="951"/>
      <c r="M4" s="951"/>
      <c r="N4" s="951"/>
    </row>
    <row r="5" spans="1:16">
      <c r="A5" s="558" t="s">
        <v>976</v>
      </c>
      <c r="B5" s="558"/>
      <c r="C5" s="558"/>
    </row>
    <row r="6" spans="1:16" ht="15">
      <c r="A6" s="543"/>
      <c r="B6" s="543"/>
      <c r="M6" s="952" t="s">
        <v>949</v>
      </c>
      <c r="N6" s="952"/>
      <c r="O6" s="952"/>
    </row>
    <row r="7" spans="1:16" ht="59.25" customHeight="1">
      <c r="A7" s="943" t="s">
        <v>2</v>
      </c>
      <c r="B7" s="943" t="s">
        <v>887</v>
      </c>
      <c r="C7" s="944" t="s">
        <v>950</v>
      </c>
      <c r="D7" s="947" t="s">
        <v>951</v>
      </c>
      <c r="E7" s="947" t="s">
        <v>952</v>
      </c>
      <c r="F7" s="947" t="s">
        <v>953</v>
      </c>
      <c r="G7" s="947" t="s">
        <v>954</v>
      </c>
      <c r="H7" s="947"/>
      <c r="I7" s="947"/>
      <c r="J7" s="947"/>
      <c r="K7" s="947"/>
      <c r="L7" s="947" t="s">
        <v>955</v>
      </c>
      <c r="M7" s="947" t="s">
        <v>956</v>
      </c>
      <c r="N7" s="947"/>
      <c r="O7" s="947"/>
    </row>
    <row r="8" spans="1:16" s="544" customFormat="1" ht="15.75" customHeight="1">
      <c r="A8" s="943"/>
      <c r="B8" s="943"/>
      <c r="C8" s="945"/>
      <c r="D8" s="947"/>
      <c r="E8" s="947"/>
      <c r="F8" s="947"/>
      <c r="G8" s="947" t="s">
        <v>957</v>
      </c>
      <c r="H8" s="947"/>
      <c r="I8" s="947" t="s">
        <v>958</v>
      </c>
      <c r="J8" s="947" t="s">
        <v>959</v>
      </c>
      <c r="K8" s="947" t="s">
        <v>960</v>
      </c>
      <c r="L8" s="947"/>
      <c r="M8" s="947" t="s">
        <v>94</v>
      </c>
      <c r="N8" s="947" t="s">
        <v>961</v>
      </c>
      <c r="O8" s="947" t="s">
        <v>962</v>
      </c>
    </row>
    <row r="9" spans="1:16" ht="12.75" customHeight="1">
      <c r="A9" s="943"/>
      <c r="B9" s="943"/>
      <c r="C9" s="946"/>
      <c r="D9" s="947"/>
      <c r="E9" s="947"/>
      <c r="F9" s="947"/>
      <c r="G9" s="545" t="s">
        <v>963</v>
      </c>
      <c r="H9" s="545" t="s">
        <v>964</v>
      </c>
      <c r="I9" s="947"/>
      <c r="J9" s="947"/>
      <c r="K9" s="947"/>
      <c r="L9" s="947"/>
      <c r="M9" s="947"/>
      <c r="N9" s="947"/>
      <c r="O9" s="947"/>
    </row>
    <row r="10" spans="1:16">
      <c r="A10" s="96">
        <v>1</v>
      </c>
      <c r="B10" s="96" t="s">
        <v>844</v>
      </c>
      <c r="C10" s="546">
        <v>65</v>
      </c>
      <c r="D10" s="546">
        <v>65</v>
      </c>
      <c r="E10" s="546">
        <v>65</v>
      </c>
      <c r="F10" s="96">
        <v>65</v>
      </c>
      <c r="G10" s="96">
        <v>65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6"/>
      <c r="N10" s="96"/>
      <c r="O10" s="96"/>
      <c r="P10" s="537"/>
    </row>
    <row r="11" spans="1:16">
      <c r="A11" s="97"/>
      <c r="B11" s="96" t="s">
        <v>845</v>
      </c>
      <c r="C11" s="546">
        <v>31</v>
      </c>
      <c r="D11" s="546">
        <v>31</v>
      </c>
      <c r="E11" s="546">
        <v>31</v>
      </c>
      <c r="F11" s="546">
        <v>31</v>
      </c>
      <c r="G11" s="96">
        <v>31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96"/>
      <c r="N11" s="96"/>
      <c r="O11" s="97"/>
    </row>
    <row r="12" spans="1:16">
      <c r="A12" s="97"/>
      <c r="B12" s="97"/>
      <c r="C12" s="547"/>
      <c r="D12" s="547"/>
      <c r="E12" s="547"/>
      <c r="F12" s="547"/>
      <c r="G12" s="97"/>
      <c r="H12" s="97"/>
      <c r="I12" s="97"/>
      <c r="J12" s="97"/>
      <c r="K12" s="97"/>
      <c r="L12" s="97"/>
      <c r="M12" s="97"/>
      <c r="N12" s="97"/>
      <c r="O12" s="97"/>
    </row>
    <row r="13" spans="1:16">
      <c r="A13" s="97"/>
      <c r="B13" s="97"/>
      <c r="C13" s="547"/>
      <c r="D13" s="547"/>
      <c r="E13" s="547"/>
      <c r="F13" s="547"/>
      <c r="G13" s="97"/>
      <c r="H13" s="97"/>
      <c r="I13" s="97"/>
      <c r="J13" s="97"/>
      <c r="K13" s="97"/>
      <c r="L13" s="97"/>
      <c r="M13" s="97"/>
      <c r="N13" s="97"/>
      <c r="O13" s="97"/>
    </row>
    <row r="17" spans="1:15" ht="15" customHeight="1">
      <c r="A17" s="287"/>
      <c r="B17" s="287"/>
      <c r="C17" s="287"/>
      <c r="D17" s="287"/>
      <c r="G17" s="534"/>
      <c r="H17" s="534"/>
      <c r="K17" s="940" t="s">
        <v>13</v>
      </c>
      <c r="L17" s="940"/>
      <c r="M17" s="940"/>
      <c r="N17" s="940"/>
      <c r="O17" s="674"/>
    </row>
    <row r="18" spans="1:15" ht="15" customHeight="1">
      <c r="A18" s="287"/>
      <c r="B18" s="287"/>
      <c r="C18" s="287"/>
      <c r="D18" s="287"/>
      <c r="G18" s="534"/>
      <c r="H18" s="534"/>
      <c r="K18" s="940" t="s">
        <v>14</v>
      </c>
      <c r="L18" s="940"/>
      <c r="M18" s="940"/>
      <c r="N18" s="940"/>
      <c r="O18" s="674"/>
    </row>
    <row r="19" spans="1:15" ht="15" customHeight="1">
      <c r="A19" s="287"/>
      <c r="B19" s="287"/>
      <c r="C19" s="287"/>
      <c r="D19" s="287"/>
      <c r="G19" s="534"/>
      <c r="H19" s="534"/>
      <c r="K19" s="940" t="s">
        <v>981</v>
      </c>
      <c r="L19" s="940"/>
      <c r="M19" s="940"/>
      <c r="N19" s="940"/>
      <c r="O19" s="940"/>
    </row>
    <row r="20" spans="1:15">
      <c r="A20" s="287" t="s">
        <v>12</v>
      </c>
      <c r="C20" s="287"/>
      <c r="D20" s="287"/>
      <c r="G20" s="287"/>
      <c r="H20" s="287"/>
      <c r="K20" s="941" t="s">
        <v>85</v>
      </c>
      <c r="L20" s="941"/>
      <c r="M20" s="676"/>
      <c r="N20" s="674"/>
      <c r="O20" s="674"/>
    </row>
    <row r="21" spans="1:15">
      <c r="A21" s="287"/>
      <c r="B21" s="287"/>
      <c r="C21" s="287"/>
      <c r="D21" s="287"/>
      <c r="E21" s="287"/>
      <c r="F21" s="287"/>
      <c r="G21" s="287"/>
      <c r="H21" s="287"/>
      <c r="I21" s="287"/>
      <c r="J21" s="287"/>
      <c r="K21" s="287"/>
      <c r="L21" s="287"/>
    </row>
    <row r="22" spans="1:15">
      <c r="D22" s="101"/>
      <c r="E22" s="101"/>
      <c r="F22" s="101"/>
      <c r="G22" s="101"/>
    </row>
    <row r="23" spans="1:15">
      <c r="D23" s="101"/>
      <c r="E23" s="101"/>
      <c r="F23" s="101"/>
      <c r="G23" s="101"/>
    </row>
    <row r="24" spans="1:15">
      <c r="D24" s="101"/>
      <c r="E24" s="101"/>
      <c r="F24" s="101"/>
      <c r="G24" s="101"/>
    </row>
    <row r="25" spans="1:15">
      <c r="D25" s="101"/>
      <c r="E25" s="101"/>
      <c r="F25" s="101"/>
      <c r="G25" s="101"/>
    </row>
    <row r="26" spans="1:15">
      <c r="D26" s="101"/>
      <c r="E26" s="101"/>
      <c r="F26" s="101"/>
      <c r="G26" s="101"/>
    </row>
  </sheetData>
  <mergeCells count="25">
    <mergeCell ref="K20:L20"/>
    <mergeCell ref="K17:N17"/>
    <mergeCell ref="K18:N18"/>
    <mergeCell ref="K19:O19"/>
    <mergeCell ref="F7:F9"/>
    <mergeCell ref="G7:K7"/>
    <mergeCell ref="L7:L9"/>
    <mergeCell ref="M7:O7"/>
    <mergeCell ref="G8:H8"/>
    <mergeCell ref="I8:I9"/>
    <mergeCell ref="J8:J9"/>
    <mergeCell ref="K8:K9"/>
    <mergeCell ref="M8:M9"/>
    <mergeCell ref="N8:N9"/>
    <mergeCell ref="O8:O9"/>
    <mergeCell ref="A1:M1"/>
    <mergeCell ref="N1:O1"/>
    <mergeCell ref="A2:N2"/>
    <mergeCell ref="A4:N4"/>
    <mergeCell ref="M6:O6"/>
    <mergeCell ref="A7:A9"/>
    <mergeCell ref="B7:B9"/>
    <mergeCell ref="C7:C9"/>
    <mergeCell ref="D7:D9"/>
    <mergeCell ref="E7:E9"/>
  </mergeCells>
  <printOptions horizontalCentered="1" verticalCentered="1"/>
  <pageMargins left="0.70866141732283505" right="0.70866141732283505" top="0.23622047244094499" bottom="0" header="0.31496062992126" footer="0.31496062992126"/>
  <pageSetup paperSize="9" scale="92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topLeftCell="A3" zoomScaleSheetLayoutView="90" workbookViewId="0">
      <selection activeCell="N34" sqref="N33:N34"/>
    </sheetView>
  </sheetViews>
  <sheetFormatPr defaultRowHeight="12.75"/>
  <cols>
    <col min="1" max="1" width="10.28515625" customWidth="1"/>
    <col min="2" max="2" width="12" customWidth="1"/>
    <col min="3" max="3" width="16.28515625" customWidth="1"/>
    <col min="4" max="4" width="15.85546875" customWidth="1"/>
    <col min="5" max="5" width="11.5703125" customWidth="1"/>
    <col min="6" max="6" width="15" customWidth="1"/>
    <col min="7" max="7" width="9.7109375" customWidth="1"/>
    <col min="8" max="8" width="15.140625" customWidth="1"/>
    <col min="9" max="9" width="16.5703125" customWidth="1"/>
    <col min="10" max="10" width="18.28515625" customWidth="1"/>
    <col min="11" max="11" width="14.140625" customWidth="1"/>
  </cols>
  <sheetData>
    <row r="1" spans="1:19" ht="15">
      <c r="D1" s="747"/>
      <c r="E1" s="747"/>
      <c r="H1" s="44"/>
      <c r="I1" s="837" t="s">
        <v>69</v>
      </c>
      <c r="J1" s="837"/>
    </row>
    <row r="2" spans="1:19" ht="15">
      <c r="A2" s="846" t="s">
        <v>0</v>
      </c>
      <c r="B2" s="846"/>
      <c r="C2" s="846"/>
      <c r="D2" s="846"/>
      <c r="E2" s="846"/>
      <c r="F2" s="846"/>
      <c r="G2" s="846"/>
      <c r="H2" s="846"/>
      <c r="I2" s="846"/>
      <c r="J2" s="846"/>
    </row>
    <row r="3" spans="1:19" ht="20.25">
      <c r="A3" s="744" t="s">
        <v>656</v>
      </c>
      <c r="B3" s="744"/>
      <c r="C3" s="744"/>
      <c r="D3" s="744"/>
      <c r="E3" s="744"/>
      <c r="F3" s="744"/>
      <c r="G3" s="744"/>
      <c r="H3" s="744"/>
      <c r="I3" s="744"/>
      <c r="J3" s="744"/>
    </row>
    <row r="4" spans="1:19" ht="10.5" customHeight="1"/>
    <row r="5" spans="1:19" s="17" customFormat="1" ht="24.75" customHeight="1">
      <c r="A5" s="953" t="s">
        <v>451</v>
      </c>
      <c r="B5" s="953"/>
      <c r="C5" s="953"/>
      <c r="D5" s="953"/>
      <c r="E5" s="953"/>
      <c r="F5" s="953"/>
      <c r="G5" s="953"/>
      <c r="H5" s="953"/>
      <c r="I5" s="953"/>
      <c r="J5" s="953"/>
      <c r="K5" s="953"/>
    </row>
    <row r="6" spans="1:19" s="17" customFormat="1" ht="15.75" customHeight="1">
      <c r="A6" s="47"/>
      <c r="B6" s="47"/>
      <c r="C6" s="47"/>
      <c r="D6" s="47"/>
      <c r="E6" s="47"/>
      <c r="F6" s="47"/>
      <c r="G6" s="47"/>
      <c r="H6" s="47"/>
      <c r="I6" s="47"/>
      <c r="J6" s="47"/>
    </row>
    <row r="7" spans="1:19" s="17" customFormat="1">
      <c r="A7" s="558" t="s">
        <v>976</v>
      </c>
      <c r="B7" s="558"/>
      <c r="C7" s="558"/>
      <c r="E7" s="898"/>
      <c r="F7" s="898"/>
      <c r="G7" s="898"/>
      <c r="H7" s="898"/>
      <c r="I7" s="898" t="s">
        <v>973</v>
      </c>
      <c r="J7" s="898"/>
      <c r="K7" s="898"/>
    </row>
    <row r="8" spans="1:19" s="15" customFormat="1" ht="15.75" hidden="1">
      <c r="C8" s="846" t="s">
        <v>15</v>
      </c>
      <c r="D8" s="846"/>
      <c r="E8" s="846"/>
      <c r="F8" s="846"/>
      <c r="G8" s="846"/>
      <c r="H8" s="846"/>
      <c r="I8" s="846"/>
      <c r="J8" s="846"/>
    </row>
    <row r="9" spans="1:19" ht="44.25" customHeight="1">
      <c r="A9" s="878" t="s">
        <v>24</v>
      </c>
      <c r="B9" s="876" t="s">
        <v>59</v>
      </c>
      <c r="C9" s="849" t="s">
        <v>476</v>
      </c>
      <c r="D9" s="851"/>
      <c r="E9" s="849" t="s">
        <v>38</v>
      </c>
      <c r="F9" s="851"/>
      <c r="G9" s="849" t="s">
        <v>39</v>
      </c>
      <c r="H9" s="851"/>
      <c r="I9" s="783" t="s">
        <v>106</v>
      </c>
      <c r="J9" s="783"/>
      <c r="K9" s="876" t="s">
        <v>528</v>
      </c>
      <c r="R9" s="9"/>
      <c r="S9" s="14"/>
    </row>
    <row r="10" spans="1:19" s="16" customFormat="1" ht="42.6" customHeight="1">
      <c r="A10" s="879"/>
      <c r="B10" s="877"/>
      <c r="C10" s="445" t="s">
        <v>40</v>
      </c>
      <c r="D10" s="445" t="s">
        <v>105</v>
      </c>
      <c r="E10" s="445" t="s">
        <v>40</v>
      </c>
      <c r="F10" s="445" t="s">
        <v>105</v>
      </c>
      <c r="G10" s="445" t="s">
        <v>40</v>
      </c>
      <c r="H10" s="445" t="s">
        <v>105</v>
      </c>
      <c r="I10" s="445" t="s">
        <v>140</v>
      </c>
      <c r="J10" s="445" t="s">
        <v>879</v>
      </c>
      <c r="K10" s="877"/>
    </row>
    <row r="11" spans="1:19" ht="15.75">
      <c r="A11" s="373">
        <v>1</v>
      </c>
      <c r="B11" s="373">
        <v>2</v>
      </c>
      <c r="C11" s="373">
        <v>3</v>
      </c>
      <c r="D11" s="373">
        <v>4</v>
      </c>
      <c r="E11" s="373">
        <v>5</v>
      </c>
      <c r="F11" s="373">
        <v>6</v>
      </c>
      <c r="G11" s="373">
        <v>7</v>
      </c>
      <c r="H11" s="373">
        <v>8</v>
      </c>
      <c r="I11" s="373">
        <v>9</v>
      </c>
      <c r="J11" s="373">
        <v>10</v>
      </c>
      <c r="K11" s="352">
        <v>11</v>
      </c>
    </row>
    <row r="12" spans="1:19" ht="17.25" customHeight="1">
      <c r="A12" s="342">
        <v>1</v>
      </c>
      <c r="B12" s="342" t="s">
        <v>389</v>
      </c>
      <c r="C12" s="342">
        <v>26</v>
      </c>
      <c r="D12" s="342">
        <v>15.43</v>
      </c>
      <c r="E12" s="342">
        <v>26</v>
      </c>
      <c r="F12" s="342">
        <v>15.43</v>
      </c>
      <c r="G12" s="342">
        <v>0</v>
      </c>
      <c r="H12" s="342">
        <v>0</v>
      </c>
      <c r="I12" s="342">
        <f>C12-E12-G12</f>
        <v>0</v>
      </c>
      <c r="J12" s="342">
        <v>0</v>
      </c>
      <c r="K12" s="954" t="s">
        <v>881</v>
      </c>
    </row>
    <row r="13" spans="1:19" ht="17.25" customHeight="1">
      <c r="A13" s="342">
        <v>2</v>
      </c>
      <c r="B13" s="342" t="s">
        <v>390</v>
      </c>
      <c r="C13" s="342">
        <v>0</v>
      </c>
      <c r="D13" s="342">
        <v>0</v>
      </c>
      <c r="E13" s="342">
        <v>0</v>
      </c>
      <c r="F13" s="342">
        <v>0</v>
      </c>
      <c r="G13" s="342">
        <v>0</v>
      </c>
      <c r="H13" s="342">
        <v>0</v>
      </c>
      <c r="I13" s="342">
        <f t="shared" ref="I13:I23" si="0">C13-E13-G13</f>
        <v>0</v>
      </c>
      <c r="J13" s="342">
        <v>0</v>
      </c>
      <c r="K13" s="955"/>
    </row>
    <row r="14" spans="1:19" ht="17.25" customHeight="1">
      <c r="A14" s="342">
        <v>3</v>
      </c>
      <c r="B14" s="342" t="s">
        <v>391</v>
      </c>
      <c r="C14" s="342">
        <v>0</v>
      </c>
      <c r="D14" s="342">
        <v>0</v>
      </c>
      <c r="E14" s="342">
        <v>0</v>
      </c>
      <c r="F14" s="342">
        <v>0</v>
      </c>
      <c r="G14" s="342">
        <v>0</v>
      </c>
      <c r="H14" s="342">
        <v>0</v>
      </c>
      <c r="I14" s="342">
        <f t="shared" si="0"/>
        <v>0</v>
      </c>
      <c r="J14" s="342">
        <v>0</v>
      </c>
      <c r="K14" s="955"/>
    </row>
    <row r="15" spans="1:19" ht="17.25" customHeight="1">
      <c r="A15" s="342">
        <v>4</v>
      </c>
      <c r="B15" s="342" t="s">
        <v>392</v>
      </c>
      <c r="C15" s="342">
        <v>0</v>
      </c>
      <c r="D15" s="342">
        <v>0</v>
      </c>
      <c r="E15" s="342">
        <v>0</v>
      </c>
      <c r="F15" s="342">
        <v>0</v>
      </c>
      <c r="G15" s="342">
        <v>0</v>
      </c>
      <c r="H15" s="342">
        <v>0</v>
      </c>
      <c r="I15" s="342">
        <f t="shared" si="0"/>
        <v>0</v>
      </c>
      <c r="J15" s="342">
        <v>0</v>
      </c>
      <c r="K15" s="955"/>
    </row>
    <row r="16" spans="1:19" ht="17.25" customHeight="1">
      <c r="A16" s="342">
        <v>5</v>
      </c>
      <c r="B16" s="342" t="s">
        <v>393</v>
      </c>
      <c r="C16" s="342">
        <v>0</v>
      </c>
      <c r="D16" s="342">
        <v>0</v>
      </c>
      <c r="E16" s="342">
        <v>0</v>
      </c>
      <c r="F16" s="342">
        <v>0</v>
      </c>
      <c r="G16" s="342">
        <v>0</v>
      </c>
      <c r="H16" s="342">
        <v>0</v>
      </c>
      <c r="I16" s="342">
        <f t="shared" si="0"/>
        <v>0</v>
      </c>
      <c r="J16" s="342">
        <v>0</v>
      </c>
      <c r="K16" s="955"/>
    </row>
    <row r="17" spans="1:16" ht="17.25" customHeight="1">
      <c r="A17" s="342">
        <v>6</v>
      </c>
      <c r="B17" s="342" t="s">
        <v>394</v>
      </c>
      <c r="C17" s="342">
        <v>0</v>
      </c>
      <c r="D17" s="342">
        <v>0</v>
      </c>
      <c r="E17" s="342">
        <v>0</v>
      </c>
      <c r="F17" s="342">
        <v>0</v>
      </c>
      <c r="G17" s="342">
        <v>0</v>
      </c>
      <c r="H17" s="342">
        <v>0</v>
      </c>
      <c r="I17" s="342">
        <f t="shared" si="0"/>
        <v>0</v>
      </c>
      <c r="J17" s="342">
        <v>0</v>
      </c>
      <c r="K17" s="955"/>
    </row>
    <row r="18" spans="1:16" ht="17.25" customHeight="1">
      <c r="A18" s="342">
        <v>7</v>
      </c>
      <c r="B18" s="342" t="s">
        <v>395</v>
      </c>
      <c r="C18" s="342">
        <v>6</v>
      </c>
      <c r="D18" s="342">
        <v>23.96</v>
      </c>
      <c r="E18" s="342">
        <v>6</v>
      </c>
      <c r="F18" s="342">
        <v>23.96</v>
      </c>
      <c r="G18" s="342">
        <v>0</v>
      </c>
      <c r="H18" s="342">
        <v>0</v>
      </c>
      <c r="I18" s="342">
        <f t="shared" si="0"/>
        <v>0</v>
      </c>
      <c r="J18" s="342">
        <v>0</v>
      </c>
      <c r="K18" s="955"/>
    </row>
    <row r="19" spans="1:16" s="14" customFormat="1" ht="14.25" customHeight="1">
      <c r="A19" s="342">
        <v>8</v>
      </c>
      <c r="B19" s="342" t="s">
        <v>264</v>
      </c>
      <c r="C19" s="342">
        <v>0</v>
      </c>
      <c r="D19" s="342">
        <v>0</v>
      </c>
      <c r="E19" s="342">
        <v>0</v>
      </c>
      <c r="F19" s="342">
        <v>0</v>
      </c>
      <c r="G19" s="342">
        <v>0</v>
      </c>
      <c r="H19" s="342">
        <v>0</v>
      </c>
      <c r="I19" s="342">
        <f t="shared" si="0"/>
        <v>0</v>
      </c>
      <c r="J19" s="342">
        <v>0</v>
      </c>
      <c r="K19" s="955"/>
    </row>
    <row r="20" spans="1:16" s="14" customFormat="1" ht="14.25" customHeight="1">
      <c r="A20" s="342">
        <v>9</v>
      </c>
      <c r="B20" s="342" t="s">
        <v>370</v>
      </c>
      <c r="C20" s="342">
        <v>0</v>
      </c>
      <c r="D20" s="342">
        <v>0</v>
      </c>
      <c r="E20" s="342">
        <v>0</v>
      </c>
      <c r="F20" s="342">
        <v>0</v>
      </c>
      <c r="G20" s="342">
        <v>0</v>
      </c>
      <c r="H20" s="342">
        <v>0</v>
      </c>
      <c r="I20" s="342">
        <f t="shared" si="0"/>
        <v>0</v>
      </c>
      <c r="J20" s="342">
        <v>0</v>
      </c>
      <c r="K20" s="955"/>
    </row>
    <row r="21" spans="1:16" s="14" customFormat="1" ht="14.25" customHeight="1">
      <c r="A21" s="342">
        <v>10</v>
      </c>
      <c r="B21" s="342" t="s">
        <v>527</v>
      </c>
      <c r="C21" s="342">
        <v>0</v>
      </c>
      <c r="D21" s="342">
        <v>0</v>
      </c>
      <c r="E21" s="342">
        <v>0</v>
      </c>
      <c r="F21" s="342">
        <v>0</v>
      </c>
      <c r="G21" s="342">
        <v>0</v>
      </c>
      <c r="H21" s="342">
        <v>0</v>
      </c>
      <c r="I21" s="342">
        <f t="shared" si="0"/>
        <v>0</v>
      </c>
      <c r="J21" s="342">
        <v>0</v>
      </c>
      <c r="K21" s="955"/>
    </row>
    <row r="22" spans="1:16" s="14" customFormat="1" ht="14.25" customHeight="1">
      <c r="A22" s="342">
        <v>11</v>
      </c>
      <c r="B22" s="342" t="s">
        <v>488</v>
      </c>
      <c r="C22" s="342">
        <v>0</v>
      </c>
      <c r="D22" s="599">
        <v>0</v>
      </c>
      <c r="E22" s="599">
        <v>0</v>
      </c>
      <c r="F22" s="599">
        <v>0</v>
      </c>
      <c r="G22" s="599">
        <v>0</v>
      </c>
      <c r="H22" s="342">
        <v>0</v>
      </c>
      <c r="I22" s="342">
        <f t="shared" si="0"/>
        <v>0</v>
      </c>
      <c r="J22" s="342">
        <v>0</v>
      </c>
      <c r="K22" s="955"/>
    </row>
    <row r="23" spans="1:16" s="14" customFormat="1" ht="14.25" customHeight="1">
      <c r="A23" s="342">
        <v>12</v>
      </c>
      <c r="B23" s="342" t="s">
        <v>526</v>
      </c>
      <c r="C23" s="613">
        <v>0</v>
      </c>
      <c r="D23" s="342">
        <v>0</v>
      </c>
      <c r="E23" s="342">
        <v>0</v>
      </c>
      <c r="F23" s="342">
        <v>0</v>
      </c>
      <c r="G23" s="342">
        <v>0</v>
      </c>
      <c r="H23" s="618">
        <v>0</v>
      </c>
      <c r="I23" s="342">
        <f t="shared" si="0"/>
        <v>0</v>
      </c>
      <c r="J23" s="342">
        <v>0</v>
      </c>
      <c r="K23" s="956"/>
    </row>
    <row r="24" spans="1:16" s="14" customFormat="1" ht="15.75" customHeight="1">
      <c r="A24" s="352" t="s">
        <v>18</v>
      </c>
      <c r="B24" s="342"/>
      <c r="C24" s="613">
        <f>SUM(C12:C23)</f>
        <v>32</v>
      </c>
      <c r="D24" s="342">
        <f t="shared" ref="D24:J24" si="1">SUM(D12:D23)</f>
        <v>39.39</v>
      </c>
      <c r="E24" s="342">
        <f t="shared" si="1"/>
        <v>32</v>
      </c>
      <c r="F24" s="342">
        <f t="shared" si="1"/>
        <v>39.39</v>
      </c>
      <c r="G24" s="342">
        <f t="shared" si="1"/>
        <v>0</v>
      </c>
      <c r="H24" s="618">
        <f t="shared" si="1"/>
        <v>0</v>
      </c>
      <c r="I24" s="342">
        <f t="shared" si="1"/>
        <v>0</v>
      </c>
      <c r="J24" s="342">
        <f t="shared" si="1"/>
        <v>0</v>
      </c>
      <c r="K24" s="342">
        <v>37</v>
      </c>
    </row>
    <row r="25" spans="1:16" s="14" customFormat="1" ht="15.75" customHeight="1">
      <c r="A25" s="588"/>
      <c r="B25" s="589"/>
      <c r="C25" s="589"/>
      <c r="D25" s="589"/>
      <c r="E25" s="589"/>
      <c r="F25" s="589"/>
      <c r="G25" s="589"/>
      <c r="H25" s="589"/>
      <c r="I25" s="589"/>
      <c r="J25" s="589"/>
      <c r="K25" s="589"/>
    </row>
    <row r="26" spans="1:16" s="14" customFormat="1">
      <c r="A26" s="12"/>
    </row>
    <row r="27" spans="1:16" s="14" customFormat="1">
      <c r="A27" s="12"/>
    </row>
    <row r="28" spans="1:16" s="17" customFormat="1" ht="13.9" customHeight="1">
      <c r="B28" s="87"/>
      <c r="C28" s="87"/>
      <c r="D28" s="87"/>
      <c r="E28" s="87"/>
      <c r="F28" s="87"/>
      <c r="G28" s="87"/>
      <c r="H28" s="87"/>
      <c r="I28" s="766" t="s">
        <v>13</v>
      </c>
      <c r="J28" s="766"/>
      <c r="K28" s="87"/>
      <c r="L28" s="87"/>
      <c r="M28" s="87"/>
      <c r="N28" s="87"/>
      <c r="O28" s="87"/>
      <c r="P28" s="87"/>
    </row>
    <row r="29" spans="1:16" s="17" customFormat="1" ht="13.15" customHeight="1">
      <c r="A29" s="768" t="s">
        <v>14</v>
      </c>
      <c r="B29" s="768"/>
      <c r="C29" s="768"/>
      <c r="D29" s="768"/>
      <c r="E29" s="768"/>
      <c r="F29" s="768"/>
      <c r="G29" s="768"/>
      <c r="H29" s="768"/>
      <c r="I29" s="768"/>
      <c r="J29" s="768"/>
      <c r="K29" s="87"/>
      <c r="L29" s="87"/>
      <c r="M29" s="87"/>
      <c r="N29" s="87"/>
      <c r="O29" s="87"/>
      <c r="P29" s="87"/>
    </row>
    <row r="30" spans="1:16" s="17" customFormat="1" ht="13.15" customHeight="1">
      <c r="A30" s="768" t="s">
        <v>979</v>
      </c>
      <c r="B30" s="768"/>
      <c r="C30" s="768"/>
      <c r="D30" s="768"/>
      <c r="E30" s="768"/>
      <c r="F30" s="768"/>
      <c r="G30" s="768"/>
      <c r="H30" s="768"/>
      <c r="I30" s="768"/>
      <c r="J30" s="768"/>
      <c r="K30" s="87"/>
      <c r="L30" s="87"/>
      <c r="M30" s="87"/>
      <c r="N30" s="87"/>
      <c r="O30" s="87"/>
      <c r="P30" s="87"/>
    </row>
    <row r="31" spans="1:16" s="17" customFormat="1">
      <c r="A31" s="16" t="s">
        <v>21</v>
      </c>
      <c r="B31" s="16"/>
      <c r="C31" s="16"/>
      <c r="D31" s="16"/>
      <c r="E31" s="16"/>
      <c r="F31" s="16"/>
      <c r="H31" s="747" t="s">
        <v>22</v>
      </c>
      <c r="I31" s="747"/>
    </row>
    <row r="32" spans="1:16" s="17" customFormat="1">
      <c r="A32" s="16"/>
    </row>
    <row r="33" spans="1:10">
      <c r="A33" s="838"/>
      <c r="B33" s="838"/>
      <c r="C33" s="838"/>
      <c r="D33" s="838"/>
      <c r="E33" s="838"/>
      <c r="F33" s="838"/>
      <c r="G33" s="838"/>
      <c r="H33" s="838"/>
      <c r="I33" s="838"/>
      <c r="J33" s="838"/>
    </row>
  </sheetData>
  <mergeCells count="21">
    <mergeCell ref="H31:I31"/>
    <mergeCell ref="A33:J33"/>
    <mergeCell ref="E7:H7"/>
    <mergeCell ref="I7:K7"/>
    <mergeCell ref="C8:J8"/>
    <mergeCell ref="A9:A10"/>
    <mergeCell ref="B9:B10"/>
    <mergeCell ref="C9:D9"/>
    <mergeCell ref="E9:F9"/>
    <mergeCell ref="G9:H9"/>
    <mergeCell ref="I9:J9"/>
    <mergeCell ref="K9:K10"/>
    <mergeCell ref="K12:K23"/>
    <mergeCell ref="I28:J28"/>
    <mergeCell ref="A29:J29"/>
    <mergeCell ref="A30:J30"/>
    <mergeCell ref="D1:E1"/>
    <mergeCell ref="I1:J1"/>
    <mergeCell ref="A2:J2"/>
    <mergeCell ref="A3:J3"/>
    <mergeCell ref="A5:K5"/>
  </mergeCells>
  <printOptions horizontalCentered="1" verticalCentered="1"/>
  <pageMargins left="0.70866141732283505" right="0.70866141732283505" top="0.23622047244094499" bottom="0" header="0.31496062992126" footer="0.31496062992126"/>
  <pageSetup paperSize="9" scale="86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zoomScaleSheetLayoutView="90" workbookViewId="0">
      <selection activeCell="E34" sqref="E34"/>
    </sheetView>
  </sheetViews>
  <sheetFormatPr defaultRowHeight="12.75"/>
  <cols>
    <col min="2" max="2" width="10.5703125" customWidth="1"/>
    <col min="3" max="3" width="16.28515625" customWidth="1"/>
    <col min="4" max="4" width="15.85546875" customWidth="1"/>
    <col min="5" max="5" width="11.5703125" customWidth="1"/>
    <col min="6" max="6" width="15" customWidth="1"/>
    <col min="7" max="7" width="9.7109375" customWidth="1"/>
    <col min="8" max="8" width="15.140625" customWidth="1"/>
    <col min="9" max="9" width="16.5703125" customWidth="1"/>
    <col min="10" max="10" width="18.28515625" customWidth="1"/>
    <col min="11" max="11" width="17.28515625" customWidth="1"/>
  </cols>
  <sheetData>
    <row r="1" spans="1:19" ht="15">
      <c r="D1" s="747"/>
      <c r="E1" s="747"/>
      <c r="H1" s="44"/>
      <c r="I1" s="837" t="s">
        <v>396</v>
      </c>
      <c r="J1" s="837"/>
    </row>
    <row r="2" spans="1:19" ht="15">
      <c r="A2" s="846" t="s">
        <v>0</v>
      </c>
      <c r="B2" s="846"/>
      <c r="C2" s="846"/>
      <c r="D2" s="846"/>
      <c r="E2" s="846"/>
      <c r="F2" s="846"/>
      <c r="G2" s="846"/>
      <c r="H2" s="846"/>
      <c r="I2" s="846"/>
      <c r="J2" s="846"/>
    </row>
    <row r="3" spans="1:19" ht="20.25">
      <c r="A3" s="744" t="s">
        <v>697</v>
      </c>
      <c r="B3" s="744"/>
      <c r="C3" s="744"/>
      <c r="D3" s="744"/>
      <c r="E3" s="744"/>
      <c r="F3" s="744"/>
      <c r="G3" s="744"/>
      <c r="H3" s="744"/>
      <c r="I3" s="744"/>
      <c r="J3" s="744"/>
    </row>
    <row r="4" spans="1:19" ht="10.5" customHeight="1"/>
    <row r="5" spans="1:19" s="17" customFormat="1" ht="18.75" customHeight="1">
      <c r="A5" s="953" t="s">
        <v>452</v>
      </c>
      <c r="B5" s="953"/>
      <c r="C5" s="953"/>
      <c r="D5" s="953"/>
      <c r="E5" s="953"/>
      <c r="F5" s="953"/>
      <c r="G5" s="953"/>
      <c r="H5" s="953"/>
      <c r="I5" s="953"/>
      <c r="J5" s="953"/>
      <c r="K5" s="953"/>
    </row>
    <row r="6" spans="1:19" s="17" customFormat="1" ht="15.75" customHeight="1">
      <c r="A6" s="47"/>
      <c r="B6" s="47"/>
      <c r="C6" s="47"/>
      <c r="D6" s="47"/>
      <c r="E6" s="47"/>
      <c r="F6" s="47"/>
      <c r="G6" s="47"/>
      <c r="H6" s="47"/>
      <c r="I6" s="47"/>
      <c r="J6" s="47"/>
    </row>
    <row r="7" spans="1:19" s="17" customFormat="1">
      <c r="A7" s="558" t="s">
        <v>976</v>
      </c>
      <c r="B7" s="558"/>
      <c r="C7" s="558"/>
      <c r="E7" s="898"/>
      <c r="F7" s="898"/>
      <c r="G7" s="898"/>
      <c r="H7" s="898"/>
      <c r="I7" s="898" t="s">
        <v>973</v>
      </c>
      <c r="J7" s="898"/>
      <c r="K7" s="898"/>
    </row>
    <row r="8" spans="1:19" s="15" customFormat="1" ht="15.75" hidden="1">
      <c r="C8" s="846" t="s">
        <v>15</v>
      </c>
      <c r="D8" s="846"/>
      <c r="E8" s="846"/>
      <c r="F8" s="846"/>
      <c r="G8" s="846"/>
      <c r="H8" s="846"/>
      <c r="I8" s="846"/>
      <c r="J8" s="846"/>
    </row>
    <row r="9" spans="1:19" ht="30" customHeight="1">
      <c r="A9" s="878" t="s">
        <v>24</v>
      </c>
      <c r="B9" s="876" t="s">
        <v>37</v>
      </c>
      <c r="C9" s="849" t="s">
        <v>698</v>
      </c>
      <c r="D9" s="851"/>
      <c r="E9" s="849" t="s">
        <v>38</v>
      </c>
      <c r="F9" s="851"/>
      <c r="G9" s="849" t="s">
        <v>39</v>
      </c>
      <c r="H9" s="851"/>
      <c r="I9" s="783" t="s">
        <v>106</v>
      </c>
      <c r="J9" s="783"/>
      <c r="K9" s="876" t="s">
        <v>249</v>
      </c>
      <c r="R9" s="9"/>
      <c r="S9" s="14"/>
    </row>
    <row r="10" spans="1:19" s="16" customFormat="1" ht="42.6" customHeight="1">
      <c r="A10" s="879"/>
      <c r="B10" s="877"/>
      <c r="C10" s="445" t="s">
        <v>40</v>
      </c>
      <c r="D10" s="445" t="s">
        <v>105</v>
      </c>
      <c r="E10" s="445" t="s">
        <v>40</v>
      </c>
      <c r="F10" s="445" t="s">
        <v>105</v>
      </c>
      <c r="G10" s="445" t="s">
        <v>40</v>
      </c>
      <c r="H10" s="445" t="s">
        <v>105</v>
      </c>
      <c r="I10" s="445" t="s">
        <v>140</v>
      </c>
      <c r="J10" s="445" t="s">
        <v>880</v>
      </c>
      <c r="K10" s="877"/>
    </row>
    <row r="11" spans="1:19" s="344" customFormat="1" ht="15.75">
      <c r="A11" s="373">
        <v>1</v>
      </c>
      <c r="B11" s="373">
        <v>2</v>
      </c>
      <c r="C11" s="373">
        <v>3</v>
      </c>
      <c r="D11" s="373">
        <v>4</v>
      </c>
      <c r="E11" s="373">
        <v>5</v>
      </c>
      <c r="F11" s="373">
        <v>6</v>
      </c>
      <c r="G11" s="373">
        <v>7</v>
      </c>
      <c r="H11" s="373">
        <v>8</v>
      </c>
      <c r="I11" s="373">
        <v>9</v>
      </c>
      <c r="J11" s="373">
        <v>10</v>
      </c>
      <c r="K11" s="352">
        <v>11</v>
      </c>
    </row>
    <row r="12" spans="1:19" s="344" customFormat="1" ht="15" customHeight="1">
      <c r="A12" s="342">
        <v>1</v>
      </c>
      <c r="B12" s="373" t="s">
        <v>844</v>
      </c>
      <c r="C12" s="373">
        <v>12</v>
      </c>
      <c r="D12" s="373">
        <v>11.53</v>
      </c>
      <c r="E12" s="373">
        <v>12</v>
      </c>
      <c r="F12" s="373">
        <v>11.53</v>
      </c>
      <c r="G12" s="373">
        <v>0</v>
      </c>
      <c r="H12" s="373">
        <v>0</v>
      </c>
      <c r="I12" s="373">
        <v>0</v>
      </c>
      <c r="J12" s="373">
        <v>0</v>
      </c>
      <c r="K12" s="957" t="s">
        <v>882</v>
      </c>
    </row>
    <row r="13" spans="1:19" s="344" customFormat="1" ht="15" customHeight="1">
      <c r="A13" s="342">
        <v>2</v>
      </c>
      <c r="B13" s="373" t="s">
        <v>845</v>
      </c>
      <c r="C13" s="373">
        <v>20</v>
      </c>
      <c r="D13" s="373">
        <v>33.979999999999997</v>
      </c>
      <c r="E13" s="373">
        <v>20</v>
      </c>
      <c r="F13" s="373">
        <v>33.979999999999997</v>
      </c>
      <c r="G13" s="373">
        <v>0</v>
      </c>
      <c r="H13" s="373">
        <v>0</v>
      </c>
      <c r="I13" s="373">
        <v>0</v>
      </c>
      <c r="J13" s="373">
        <v>0</v>
      </c>
      <c r="K13" s="958"/>
    </row>
    <row r="14" spans="1:19" s="344" customFormat="1" ht="15" customHeight="1">
      <c r="A14" s="342">
        <v>3</v>
      </c>
      <c r="B14" s="373"/>
      <c r="C14" s="373"/>
      <c r="D14" s="373"/>
      <c r="E14" s="373"/>
      <c r="F14" s="373"/>
      <c r="G14" s="373"/>
      <c r="H14" s="373"/>
      <c r="I14" s="373"/>
      <c r="J14" s="373"/>
      <c r="K14" s="958"/>
    </row>
    <row r="15" spans="1:19" s="344" customFormat="1" ht="15" customHeight="1">
      <c r="A15" s="342">
        <v>4</v>
      </c>
      <c r="B15" s="373"/>
      <c r="C15" s="373"/>
      <c r="D15" s="373"/>
      <c r="E15" s="373"/>
      <c r="F15" s="373"/>
      <c r="G15" s="373"/>
      <c r="H15" s="373"/>
      <c r="I15" s="373"/>
      <c r="J15" s="373"/>
      <c r="K15" s="958"/>
    </row>
    <row r="16" spans="1:19" s="344" customFormat="1" ht="15" customHeight="1">
      <c r="A16" s="342">
        <v>5</v>
      </c>
      <c r="B16" s="373"/>
      <c r="C16" s="373"/>
      <c r="D16" s="373"/>
      <c r="E16" s="373"/>
      <c r="F16" s="373"/>
      <c r="G16" s="373"/>
      <c r="H16" s="373"/>
      <c r="I16" s="373"/>
      <c r="J16" s="373"/>
      <c r="K16" s="958"/>
    </row>
    <row r="17" spans="1:16" s="344" customFormat="1" ht="15.75" customHeight="1">
      <c r="A17" s="342">
        <v>6</v>
      </c>
      <c r="B17" s="373"/>
      <c r="C17" s="373"/>
      <c r="D17" s="373"/>
      <c r="E17" s="373"/>
      <c r="F17" s="373"/>
      <c r="G17" s="373"/>
      <c r="H17" s="373"/>
      <c r="I17" s="373"/>
      <c r="J17" s="373"/>
      <c r="K17" s="958"/>
    </row>
    <row r="18" spans="1:16" s="344" customFormat="1" ht="15.75" customHeight="1">
      <c r="A18" s="342">
        <v>7</v>
      </c>
      <c r="B18" s="373"/>
      <c r="C18" s="373"/>
      <c r="D18" s="373"/>
      <c r="E18" s="373"/>
      <c r="F18" s="373"/>
      <c r="G18" s="373"/>
      <c r="H18" s="373"/>
      <c r="I18" s="373"/>
      <c r="J18" s="373"/>
      <c r="K18" s="959"/>
    </row>
    <row r="19" spans="1:16" s="374" customFormat="1" ht="15">
      <c r="A19" s="351" t="s">
        <v>41</v>
      </c>
      <c r="B19" s="340"/>
      <c r="C19" s="340"/>
      <c r="D19" s="340"/>
      <c r="E19" s="340"/>
      <c r="F19" s="340"/>
      <c r="G19" s="340"/>
      <c r="H19" s="340"/>
      <c r="I19" s="340"/>
      <c r="J19" s="340"/>
      <c r="K19" s="340"/>
    </row>
    <row r="20" spans="1:16" s="374" customFormat="1" ht="15.75">
      <c r="A20" s="352" t="s">
        <v>18</v>
      </c>
      <c r="B20" s="340"/>
      <c r="C20" s="352">
        <f>SUM(C12:C19)</f>
        <v>32</v>
      </c>
      <c r="D20" s="352">
        <f t="shared" ref="D20:J20" si="0">SUM(D12:D19)</f>
        <v>45.51</v>
      </c>
      <c r="E20" s="352">
        <f t="shared" si="0"/>
        <v>32</v>
      </c>
      <c r="F20" s="352">
        <f t="shared" si="0"/>
        <v>45.51</v>
      </c>
      <c r="G20" s="352">
        <f t="shared" si="0"/>
        <v>0</v>
      </c>
      <c r="H20" s="352">
        <f t="shared" si="0"/>
        <v>0</v>
      </c>
      <c r="I20" s="352">
        <f t="shared" si="0"/>
        <v>0</v>
      </c>
      <c r="J20" s="352">
        <f t="shared" si="0"/>
        <v>0</v>
      </c>
      <c r="K20" s="340"/>
    </row>
    <row r="21" spans="1:16" s="14" customFormat="1">
      <c r="A21" s="12" t="s">
        <v>42</v>
      </c>
    </row>
    <row r="22" spans="1:16" s="14" customFormat="1">
      <c r="A22" s="12"/>
    </row>
    <row r="23" spans="1:16" s="14" customFormat="1">
      <c r="A23" s="12"/>
    </row>
    <row r="24" spans="1:16" s="17" customFormat="1" ht="13.9" customHeight="1">
      <c r="B24" s="87"/>
      <c r="C24" s="87"/>
      <c r="D24" s="87"/>
      <c r="E24" s="87"/>
      <c r="F24" s="87"/>
      <c r="G24" s="87"/>
      <c r="H24" s="87"/>
      <c r="I24" s="766" t="s">
        <v>13</v>
      </c>
      <c r="J24" s="766"/>
      <c r="K24" s="87"/>
      <c r="L24" s="87"/>
      <c r="M24" s="87"/>
      <c r="N24" s="87"/>
      <c r="O24" s="87"/>
      <c r="P24" s="87"/>
    </row>
    <row r="25" spans="1:16" s="17" customFormat="1" ht="13.15" customHeight="1">
      <c r="A25" s="768" t="s">
        <v>14</v>
      </c>
      <c r="B25" s="768"/>
      <c r="C25" s="768"/>
      <c r="D25" s="768"/>
      <c r="E25" s="768"/>
      <c r="F25" s="768"/>
      <c r="G25" s="768"/>
      <c r="H25" s="768"/>
      <c r="I25" s="768"/>
      <c r="J25" s="768"/>
      <c r="K25" s="87"/>
      <c r="L25" s="87"/>
      <c r="M25" s="87"/>
      <c r="N25" s="87"/>
      <c r="O25" s="87"/>
      <c r="P25" s="87"/>
    </row>
    <row r="26" spans="1:16" s="17" customFormat="1" ht="13.15" customHeight="1">
      <c r="A26" s="768" t="s">
        <v>979</v>
      </c>
      <c r="B26" s="768"/>
      <c r="C26" s="768"/>
      <c r="D26" s="768"/>
      <c r="E26" s="768"/>
      <c r="F26" s="768"/>
      <c r="G26" s="768"/>
      <c r="H26" s="768"/>
      <c r="I26" s="768"/>
      <c r="J26" s="768"/>
      <c r="K26" s="87"/>
      <c r="L26" s="87"/>
      <c r="M26" s="87"/>
      <c r="N26" s="87"/>
      <c r="O26" s="87"/>
      <c r="P26" s="87"/>
    </row>
    <row r="27" spans="1:16" s="17" customFormat="1">
      <c r="A27" s="16" t="s">
        <v>21</v>
      </c>
      <c r="B27" s="16"/>
      <c r="C27" s="16"/>
      <c r="D27" s="16"/>
      <c r="E27" s="16"/>
      <c r="F27" s="16"/>
      <c r="H27" s="747" t="s">
        <v>22</v>
      </c>
      <c r="I27" s="747"/>
    </row>
    <row r="28" spans="1:16" s="17" customFormat="1">
      <c r="A28" s="16"/>
    </row>
    <row r="29" spans="1:16">
      <c r="A29" s="838"/>
      <c r="B29" s="838"/>
      <c r="C29" s="838"/>
      <c r="D29" s="838"/>
      <c r="E29" s="838"/>
      <c r="F29" s="838"/>
      <c r="G29" s="838"/>
      <c r="H29" s="838"/>
      <c r="I29" s="838"/>
      <c r="J29" s="838"/>
    </row>
  </sheetData>
  <mergeCells count="21">
    <mergeCell ref="K12:K18"/>
    <mergeCell ref="I1:J1"/>
    <mergeCell ref="I24:J24"/>
    <mergeCell ref="G9:H9"/>
    <mergeCell ref="A9:A10"/>
    <mergeCell ref="D1:E1"/>
    <mergeCell ref="A5:K5"/>
    <mergeCell ref="A3:J3"/>
    <mergeCell ref="I9:J9"/>
    <mergeCell ref="I7:K7"/>
    <mergeCell ref="A2:J2"/>
    <mergeCell ref="K9:K10"/>
    <mergeCell ref="C8:J8"/>
    <mergeCell ref="E7:H7"/>
    <mergeCell ref="A29:J29"/>
    <mergeCell ref="E9:F9"/>
    <mergeCell ref="C9:D9"/>
    <mergeCell ref="H27:I27"/>
    <mergeCell ref="A26:J26"/>
    <mergeCell ref="A25:J25"/>
    <mergeCell ref="B9:B10"/>
  </mergeCells>
  <phoneticPr fontId="0" type="noConversion"/>
  <printOptions horizontalCentered="1" verticalCentered="1"/>
  <pageMargins left="0.70866141732283505" right="0.70866141732283505" top="0.23622047244094499" bottom="0" header="0.31496062992126" footer="0.31496062992126"/>
  <pageSetup paperSize="9" scale="86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zoomScaleSheetLayoutView="90" workbookViewId="0">
      <selection activeCell="E27" sqref="E27"/>
    </sheetView>
  </sheetViews>
  <sheetFormatPr defaultRowHeight="12.75"/>
  <cols>
    <col min="2" max="2" width="19" customWidth="1"/>
    <col min="3" max="3" width="15.140625" customWidth="1"/>
    <col min="4" max="4" width="15.85546875" customWidth="1"/>
    <col min="5" max="5" width="9.85546875" customWidth="1"/>
    <col min="6" max="6" width="13.5703125" customWidth="1"/>
    <col min="7" max="7" width="9.7109375" customWidth="1"/>
    <col min="8" max="8" width="10.42578125" customWidth="1"/>
    <col min="9" max="9" width="15.28515625" customWidth="1"/>
    <col min="10" max="10" width="19.28515625" customWidth="1"/>
    <col min="11" max="11" width="15" customWidth="1"/>
  </cols>
  <sheetData>
    <row r="1" spans="1:19" ht="22.9" customHeight="1">
      <c r="D1" s="747"/>
      <c r="E1" s="747"/>
      <c r="H1" s="44"/>
      <c r="J1" s="837" t="s">
        <v>70</v>
      </c>
      <c r="K1" s="837"/>
    </row>
    <row r="2" spans="1:19" ht="15">
      <c r="A2" s="846" t="s">
        <v>0</v>
      </c>
      <c r="B2" s="846"/>
      <c r="C2" s="846"/>
      <c r="D2" s="846"/>
      <c r="E2" s="846"/>
      <c r="F2" s="846"/>
      <c r="G2" s="846"/>
      <c r="H2" s="846"/>
      <c r="I2" s="846"/>
      <c r="J2" s="846"/>
    </row>
    <row r="3" spans="1:19" ht="18">
      <c r="A3" s="862" t="s">
        <v>656</v>
      </c>
      <c r="B3" s="862"/>
      <c r="C3" s="862"/>
      <c r="D3" s="862"/>
      <c r="E3" s="862"/>
      <c r="F3" s="862"/>
      <c r="G3" s="862"/>
      <c r="H3" s="862"/>
      <c r="I3" s="862"/>
      <c r="J3" s="862"/>
    </row>
    <row r="4" spans="1:19" ht="10.5" customHeight="1"/>
    <row r="5" spans="1:19" s="17" customFormat="1" ht="15.75" customHeight="1">
      <c r="A5" s="960" t="s">
        <v>453</v>
      </c>
      <c r="B5" s="960"/>
      <c r="C5" s="960"/>
      <c r="D5" s="960"/>
      <c r="E5" s="960"/>
      <c r="F5" s="960"/>
      <c r="G5" s="960"/>
      <c r="H5" s="960"/>
      <c r="I5" s="960"/>
      <c r="J5" s="960"/>
      <c r="K5" s="960"/>
      <c r="L5" s="960"/>
    </row>
    <row r="6" spans="1:19" s="17" customFormat="1" ht="15.75" customHeight="1">
      <c r="A6" s="47"/>
      <c r="B6" s="47"/>
      <c r="C6" s="47"/>
      <c r="D6" s="47"/>
      <c r="E6" s="47"/>
      <c r="F6" s="47"/>
      <c r="G6" s="47"/>
      <c r="H6" s="47"/>
      <c r="I6" s="47"/>
      <c r="J6" s="47"/>
    </row>
    <row r="7" spans="1:19" s="17" customFormat="1">
      <c r="A7" s="558" t="s">
        <v>976</v>
      </c>
      <c r="B7" s="558"/>
      <c r="C7" s="558"/>
      <c r="I7" s="898" t="s">
        <v>973</v>
      </c>
      <c r="J7" s="898"/>
      <c r="K7" s="898"/>
    </row>
    <row r="8" spans="1:19" s="15" customFormat="1" ht="15.75" hidden="1">
      <c r="C8" s="846" t="s">
        <v>15</v>
      </c>
      <c r="D8" s="846"/>
      <c r="E8" s="846"/>
      <c r="F8" s="846"/>
      <c r="G8" s="846"/>
      <c r="H8" s="846"/>
      <c r="I8" s="846"/>
      <c r="J8" s="846"/>
    </row>
    <row r="9" spans="1:19" ht="30" customHeight="1">
      <c r="A9" s="878" t="s">
        <v>24</v>
      </c>
      <c r="B9" s="876" t="s">
        <v>37</v>
      </c>
      <c r="C9" s="849" t="s">
        <v>699</v>
      </c>
      <c r="D9" s="851"/>
      <c r="E9" s="849" t="s">
        <v>491</v>
      </c>
      <c r="F9" s="851"/>
      <c r="G9" s="849" t="s">
        <v>39</v>
      </c>
      <c r="H9" s="851"/>
      <c r="I9" s="783" t="s">
        <v>106</v>
      </c>
      <c r="J9" s="783"/>
      <c r="K9" s="876" t="s">
        <v>250</v>
      </c>
      <c r="R9" s="9"/>
      <c r="S9" s="14"/>
    </row>
    <row r="10" spans="1:19" s="16" customFormat="1" ht="46.5" customHeight="1">
      <c r="A10" s="879"/>
      <c r="B10" s="877"/>
      <c r="C10" s="445" t="s">
        <v>40</v>
      </c>
      <c r="D10" s="445" t="s">
        <v>105</v>
      </c>
      <c r="E10" s="445" t="s">
        <v>40</v>
      </c>
      <c r="F10" s="445" t="s">
        <v>105</v>
      </c>
      <c r="G10" s="445" t="s">
        <v>40</v>
      </c>
      <c r="H10" s="445" t="s">
        <v>105</v>
      </c>
      <c r="I10" s="445" t="s">
        <v>140</v>
      </c>
      <c r="J10" s="445" t="s">
        <v>880</v>
      </c>
      <c r="K10" s="877"/>
    </row>
    <row r="11" spans="1:19" ht="15">
      <c r="A11" s="334">
        <v>1</v>
      </c>
      <c r="B11" s="334">
        <v>2</v>
      </c>
      <c r="C11" s="334">
        <v>3</v>
      </c>
      <c r="D11" s="334">
        <v>4</v>
      </c>
      <c r="E11" s="334">
        <v>5</v>
      </c>
      <c r="F11" s="334">
        <v>6</v>
      </c>
      <c r="G11" s="334">
        <v>7</v>
      </c>
      <c r="H11" s="334">
        <v>8</v>
      </c>
      <c r="I11" s="334">
        <v>9</v>
      </c>
      <c r="J11" s="334">
        <v>10</v>
      </c>
      <c r="K11" s="334">
        <v>11</v>
      </c>
    </row>
    <row r="12" spans="1:19" ht="15">
      <c r="A12" s="334">
        <v>1</v>
      </c>
      <c r="B12" s="334" t="s">
        <v>844</v>
      </c>
      <c r="C12" s="334">
        <v>44</v>
      </c>
      <c r="D12" s="355">
        <v>2.2000000000000002</v>
      </c>
      <c r="E12" s="334">
        <v>44</v>
      </c>
      <c r="F12" s="355">
        <v>2.2000000000000002</v>
      </c>
      <c r="G12" s="334">
        <v>0</v>
      </c>
      <c r="H12" s="334">
        <v>0</v>
      </c>
      <c r="I12" s="334">
        <f>C12-E12-G12</f>
        <v>0</v>
      </c>
      <c r="J12" s="334">
        <f>D12-F12-H12</f>
        <v>0</v>
      </c>
      <c r="K12" s="334"/>
    </row>
    <row r="13" spans="1:19" ht="15">
      <c r="A13" s="334">
        <v>2</v>
      </c>
      <c r="B13" s="334" t="s">
        <v>845</v>
      </c>
      <c r="C13" s="334">
        <v>30</v>
      </c>
      <c r="D13" s="355">
        <v>1.5</v>
      </c>
      <c r="E13" s="334">
        <v>30</v>
      </c>
      <c r="F13" s="355">
        <v>1.5</v>
      </c>
      <c r="G13" s="334">
        <v>0</v>
      </c>
      <c r="H13" s="334">
        <v>0</v>
      </c>
      <c r="I13" s="334">
        <f>C13-E13-G13</f>
        <v>0</v>
      </c>
      <c r="J13" s="334">
        <f>D13-F13-H13</f>
        <v>0</v>
      </c>
      <c r="K13" s="334"/>
    </row>
    <row r="14" spans="1:19" ht="15">
      <c r="A14" s="334">
        <v>3</v>
      </c>
      <c r="B14" s="334"/>
      <c r="C14" s="334"/>
      <c r="D14" s="334"/>
      <c r="E14" s="334"/>
      <c r="F14" s="334"/>
      <c r="G14" s="334"/>
      <c r="H14" s="334"/>
      <c r="I14" s="334"/>
      <c r="J14" s="334"/>
      <c r="K14" s="334"/>
    </row>
    <row r="15" spans="1:19" s="14" customFormat="1" ht="15">
      <c r="A15" s="362" t="s">
        <v>41</v>
      </c>
      <c r="B15" s="334"/>
      <c r="C15" s="334"/>
      <c r="D15" s="334"/>
      <c r="E15" s="334"/>
      <c r="F15" s="334"/>
      <c r="G15" s="334"/>
      <c r="H15" s="334"/>
      <c r="I15" s="334"/>
      <c r="J15" s="334"/>
      <c r="K15" s="334"/>
    </row>
    <row r="16" spans="1:19" s="14" customFormat="1" ht="15.75">
      <c r="A16" s="335" t="s">
        <v>18</v>
      </c>
      <c r="B16" s="334"/>
      <c r="C16" s="334">
        <f>SUM(C12:C15)</f>
        <v>74</v>
      </c>
      <c r="D16" s="334">
        <f t="shared" ref="D16:J16" si="0">SUM(D12:D15)</f>
        <v>3.7</v>
      </c>
      <c r="E16" s="334">
        <f t="shared" si="0"/>
        <v>74</v>
      </c>
      <c r="F16" s="334">
        <f t="shared" si="0"/>
        <v>3.7</v>
      </c>
      <c r="G16" s="334">
        <f t="shared" si="0"/>
        <v>0</v>
      </c>
      <c r="H16" s="334">
        <f t="shared" si="0"/>
        <v>0</v>
      </c>
      <c r="I16" s="334">
        <f t="shared" si="0"/>
        <v>0</v>
      </c>
      <c r="J16" s="334">
        <f t="shared" si="0"/>
        <v>0</v>
      </c>
      <c r="K16" s="334"/>
    </row>
    <row r="17" spans="1:16" s="14" customFormat="1"/>
    <row r="18" spans="1:16" s="14" customFormat="1">
      <c r="A18" s="12" t="s">
        <v>42</v>
      </c>
    </row>
    <row r="19" spans="1:16" ht="15.75" customHeight="1">
      <c r="C19" s="839"/>
      <c r="D19" s="839"/>
      <c r="E19" s="839"/>
      <c r="F19" s="839"/>
    </row>
    <row r="20" spans="1:16" s="17" customFormat="1" ht="13.9" customHeight="1">
      <c r="B20" s="87"/>
      <c r="C20" s="87"/>
      <c r="D20" s="87"/>
      <c r="E20" s="87"/>
      <c r="F20" s="87"/>
      <c r="G20" s="87"/>
      <c r="H20" s="87"/>
      <c r="I20" s="766" t="s">
        <v>13</v>
      </c>
      <c r="J20" s="766"/>
      <c r="K20" s="87"/>
      <c r="L20" s="87"/>
      <c r="M20" s="87"/>
      <c r="N20" s="87"/>
      <c r="O20" s="87"/>
      <c r="P20" s="87"/>
    </row>
    <row r="21" spans="1:16" s="17" customFormat="1" ht="13.15" customHeight="1">
      <c r="A21" s="768" t="s">
        <v>14</v>
      </c>
      <c r="B21" s="768"/>
      <c r="C21" s="768"/>
      <c r="D21" s="768"/>
      <c r="E21" s="768"/>
      <c r="F21" s="768"/>
      <c r="G21" s="768"/>
      <c r="H21" s="768"/>
      <c r="I21" s="768"/>
      <c r="J21" s="768"/>
      <c r="K21" s="87"/>
      <c r="L21" s="87"/>
      <c r="M21" s="87"/>
      <c r="N21" s="87"/>
      <c r="O21" s="87"/>
      <c r="P21" s="87"/>
    </row>
    <row r="22" spans="1:16" s="17" customFormat="1" ht="13.15" customHeight="1">
      <c r="A22" s="768" t="s">
        <v>979</v>
      </c>
      <c r="B22" s="768"/>
      <c r="C22" s="768"/>
      <c r="D22" s="768"/>
      <c r="E22" s="768"/>
      <c r="F22" s="768"/>
      <c r="G22" s="768"/>
      <c r="H22" s="768"/>
      <c r="I22" s="768"/>
      <c r="J22" s="768"/>
      <c r="K22" s="87"/>
      <c r="L22" s="87"/>
      <c r="M22" s="87"/>
      <c r="N22" s="87"/>
      <c r="O22" s="87"/>
      <c r="P22" s="87"/>
    </row>
    <row r="23" spans="1:16" s="17" customFormat="1">
      <c r="A23" s="16" t="s">
        <v>21</v>
      </c>
      <c r="B23" s="16"/>
      <c r="C23" s="16"/>
      <c r="D23" s="32"/>
      <c r="E23" s="32"/>
      <c r="F23" s="32"/>
      <c r="G23" s="23"/>
      <c r="H23" s="747" t="s">
        <v>22</v>
      </c>
      <c r="I23" s="747"/>
    </row>
    <row r="24" spans="1:16" s="17" customFormat="1">
      <c r="A24" s="16"/>
      <c r="D24" s="23"/>
      <c r="E24" s="23"/>
      <c r="F24" s="23"/>
      <c r="G24" s="23"/>
    </row>
    <row r="25" spans="1:16" s="576" customFormat="1">
      <c r="A25" s="16"/>
      <c r="D25" s="23"/>
      <c r="E25" s="23"/>
      <c r="F25" s="23"/>
      <c r="G25" s="23"/>
    </row>
    <row r="26" spans="1:16" s="576" customFormat="1">
      <c r="A26" s="16"/>
      <c r="D26" s="23"/>
      <c r="E26" s="23"/>
      <c r="F26" s="23"/>
      <c r="G26" s="23"/>
    </row>
    <row r="27" spans="1:16" s="576" customFormat="1">
      <c r="A27" s="16"/>
      <c r="D27" s="23"/>
      <c r="E27" s="23"/>
      <c r="F27" s="23"/>
      <c r="G27" s="23"/>
    </row>
    <row r="28" spans="1:16">
      <c r="A28" s="838"/>
      <c r="B28" s="838"/>
      <c r="C28" s="838"/>
      <c r="D28" s="838"/>
      <c r="E28" s="838"/>
      <c r="F28" s="838"/>
      <c r="G28" s="838"/>
      <c r="H28" s="838"/>
      <c r="I28" s="838"/>
      <c r="J28" s="838"/>
    </row>
  </sheetData>
  <mergeCells count="20">
    <mergeCell ref="J1:K1"/>
    <mergeCell ref="I9:J9"/>
    <mergeCell ref="D1:E1"/>
    <mergeCell ref="A2:J2"/>
    <mergeCell ref="A3:J3"/>
    <mergeCell ref="G9:H9"/>
    <mergeCell ref="K9:K10"/>
    <mergeCell ref="I7:K7"/>
    <mergeCell ref="C9:D9"/>
    <mergeCell ref="A5:L5"/>
    <mergeCell ref="A28:J28"/>
    <mergeCell ref="C8:J8"/>
    <mergeCell ref="A9:A10"/>
    <mergeCell ref="B9:B10"/>
    <mergeCell ref="E9:F9"/>
    <mergeCell ref="A22:J22"/>
    <mergeCell ref="A21:J21"/>
    <mergeCell ref="C19:F19"/>
    <mergeCell ref="H23:I23"/>
    <mergeCell ref="I20:J20"/>
  </mergeCells>
  <phoneticPr fontId="0" type="noConversion"/>
  <printOptions horizontalCentered="1" verticalCentered="1"/>
  <pageMargins left="0.70866141732283505" right="0.70866141732283505" top="0.23622047244094499" bottom="0" header="0.31496062992126" footer="0.31496062992126"/>
  <pageSetup paperSize="9" scale="87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zoomScaleSheetLayoutView="90" workbookViewId="0">
      <selection activeCell="K27" sqref="K27"/>
    </sheetView>
  </sheetViews>
  <sheetFormatPr defaultRowHeight="12.75"/>
  <cols>
    <col min="2" max="2" width="19" customWidth="1"/>
    <col min="3" max="3" width="16.28515625" customWidth="1"/>
    <col min="4" max="4" width="15.85546875" customWidth="1"/>
    <col min="5" max="5" width="9.28515625" customWidth="1"/>
    <col min="6" max="6" width="13.5703125" customWidth="1"/>
    <col min="7" max="7" width="9.7109375" customWidth="1"/>
    <col min="8" max="8" width="10.42578125" customWidth="1"/>
    <col min="9" max="9" width="15.28515625" customWidth="1"/>
    <col min="10" max="10" width="19.28515625" customWidth="1"/>
    <col min="11" max="11" width="15" customWidth="1"/>
  </cols>
  <sheetData>
    <row r="1" spans="1:19" ht="22.9" customHeight="1">
      <c r="D1" s="747"/>
      <c r="E1" s="747"/>
      <c r="H1" s="44"/>
      <c r="J1" s="837" t="s">
        <v>492</v>
      </c>
      <c r="K1" s="837"/>
    </row>
    <row r="2" spans="1:19" ht="15">
      <c r="A2" s="846" t="s">
        <v>0</v>
      </c>
      <c r="B2" s="846"/>
      <c r="C2" s="846"/>
      <c r="D2" s="846"/>
      <c r="E2" s="846"/>
      <c r="F2" s="846"/>
      <c r="G2" s="846"/>
      <c r="H2" s="846"/>
      <c r="I2" s="846"/>
      <c r="J2" s="846"/>
    </row>
    <row r="3" spans="1:19" ht="18">
      <c r="A3" s="862" t="s">
        <v>656</v>
      </c>
      <c r="B3" s="862"/>
      <c r="C3" s="862"/>
      <c r="D3" s="862"/>
      <c r="E3" s="862"/>
      <c r="F3" s="862"/>
      <c r="G3" s="862"/>
      <c r="H3" s="862"/>
      <c r="I3" s="862"/>
      <c r="J3" s="862"/>
    </row>
    <row r="4" spans="1:19" ht="10.5" customHeight="1"/>
    <row r="5" spans="1:19" s="17" customFormat="1" ht="15.75" customHeight="1">
      <c r="A5" s="961" t="s">
        <v>502</v>
      </c>
      <c r="B5" s="961"/>
      <c r="C5" s="961"/>
      <c r="D5" s="961"/>
      <c r="E5" s="961"/>
      <c r="F5" s="961"/>
      <c r="G5" s="961"/>
      <c r="H5" s="961"/>
      <c r="I5" s="961"/>
      <c r="J5" s="961"/>
      <c r="K5" s="961"/>
      <c r="L5" s="961"/>
    </row>
    <row r="6" spans="1:19" s="17" customFormat="1" ht="15.75" customHeight="1">
      <c r="A6" s="47"/>
      <c r="B6" s="47"/>
      <c r="C6" s="47"/>
      <c r="D6" s="47"/>
      <c r="E6" s="47"/>
      <c r="F6" s="47"/>
      <c r="G6" s="47"/>
      <c r="H6" s="47"/>
      <c r="I6" s="47"/>
      <c r="J6" s="47"/>
    </row>
    <row r="7" spans="1:19" s="17" customFormat="1">
      <c r="A7" s="558" t="s">
        <v>976</v>
      </c>
      <c r="B7" s="558"/>
      <c r="C7" s="558"/>
      <c r="I7" s="898" t="s">
        <v>973</v>
      </c>
      <c r="J7" s="898"/>
      <c r="K7" s="898"/>
    </row>
    <row r="8" spans="1:19" s="15" customFormat="1" ht="15.75" hidden="1">
      <c r="C8" s="846" t="s">
        <v>15</v>
      </c>
      <c r="D8" s="846"/>
      <c r="E8" s="846"/>
      <c r="F8" s="846"/>
      <c r="G8" s="846"/>
      <c r="H8" s="846"/>
      <c r="I8" s="846"/>
      <c r="J8" s="846"/>
    </row>
    <row r="9" spans="1:19" ht="31.5" customHeight="1">
      <c r="A9" s="878" t="s">
        <v>24</v>
      </c>
      <c r="B9" s="876" t="s">
        <v>37</v>
      </c>
      <c r="C9" s="849" t="s">
        <v>774</v>
      </c>
      <c r="D9" s="851"/>
      <c r="E9" s="849" t="s">
        <v>491</v>
      </c>
      <c r="F9" s="851"/>
      <c r="G9" s="849" t="s">
        <v>39</v>
      </c>
      <c r="H9" s="851"/>
      <c r="I9" s="783" t="s">
        <v>106</v>
      </c>
      <c r="J9" s="783"/>
      <c r="K9" s="876" t="s">
        <v>529</v>
      </c>
      <c r="R9" s="9"/>
      <c r="S9" s="14"/>
    </row>
    <row r="10" spans="1:19" s="16" customFormat="1" ht="46.5" customHeight="1">
      <c r="A10" s="879"/>
      <c r="B10" s="877"/>
      <c r="C10" s="445" t="s">
        <v>40</v>
      </c>
      <c r="D10" s="445" t="s">
        <v>105</v>
      </c>
      <c r="E10" s="445" t="s">
        <v>40</v>
      </c>
      <c r="F10" s="445" t="s">
        <v>105</v>
      </c>
      <c r="G10" s="445" t="s">
        <v>40</v>
      </c>
      <c r="H10" s="445" t="s">
        <v>105</v>
      </c>
      <c r="I10" s="445" t="s">
        <v>140</v>
      </c>
      <c r="J10" s="445" t="s">
        <v>880</v>
      </c>
      <c r="K10" s="877"/>
    </row>
    <row r="11" spans="1:19" ht="15">
      <c r="A11" s="375">
        <v>1</v>
      </c>
      <c r="B11" s="375">
        <v>2</v>
      </c>
      <c r="C11" s="375">
        <v>3</v>
      </c>
      <c r="D11" s="375">
        <v>4</v>
      </c>
      <c r="E11" s="375">
        <v>5</v>
      </c>
      <c r="F11" s="375">
        <v>6</v>
      </c>
      <c r="G11" s="375">
        <v>7</v>
      </c>
      <c r="H11" s="375">
        <v>8</v>
      </c>
      <c r="I11" s="375">
        <v>9</v>
      </c>
      <c r="J11" s="375">
        <v>10</v>
      </c>
      <c r="K11" s="375">
        <v>11</v>
      </c>
    </row>
    <row r="12" spans="1:19" ht="15">
      <c r="A12" s="334">
        <v>1</v>
      </c>
      <c r="B12" s="334" t="s">
        <v>844</v>
      </c>
      <c r="C12" s="334">
        <v>0</v>
      </c>
      <c r="D12" s="334">
        <v>0</v>
      </c>
      <c r="E12" s="334">
        <v>0</v>
      </c>
      <c r="F12" s="334">
        <v>0</v>
      </c>
      <c r="G12" s="334">
        <v>0</v>
      </c>
      <c r="H12" s="334">
        <v>0</v>
      </c>
      <c r="I12" s="334">
        <v>0</v>
      </c>
      <c r="J12" s="334">
        <v>0</v>
      </c>
      <c r="K12" s="334"/>
    </row>
    <row r="13" spans="1:19" ht="15">
      <c r="A13" s="334">
        <v>2</v>
      </c>
      <c r="B13" s="334" t="s">
        <v>845</v>
      </c>
      <c r="C13" s="334">
        <v>0</v>
      </c>
      <c r="D13" s="334">
        <v>0</v>
      </c>
      <c r="E13" s="334">
        <v>0</v>
      </c>
      <c r="F13" s="334">
        <v>0</v>
      </c>
      <c r="G13" s="334">
        <v>0</v>
      </c>
      <c r="H13" s="334">
        <v>0</v>
      </c>
      <c r="I13" s="334">
        <v>0</v>
      </c>
      <c r="J13" s="334">
        <v>0</v>
      </c>
      <c r="K13" s="334"/>
    </row>
    <row r="14" spans="1:19" ht="15">
      <c r="A14" s="334">
        <v>3</v>
      </c>
      <c r="B14" s="334"/>
      <c r="C14" s="334"/>
      <c r="D14" s="334"/>
      <c r="E14" s="334"/>
      <c r="F14" s="334"/>
      <c r="G14" s="334"/>
      <c r="H14" s="334"/>
      <c r="I14" s="334"/>
      <c r="J14" s="334"/>
      <c r="K14" s="334"/>
    </row>
    <row r="15" spans="1:19" s="14" customFormat="1" ht="15">
      <c r="A15" s="362" t="s">
        <v>41</v>
      </c>
      <c r="B15" s="334"/>
      <c r="C15" s="334"/>
      <c r="D15" s="334"/>
      <c r="E15" s="334"/>
      <c r="F15" s="334"/>
      <c r="G15" s="334"/>
      <c r="H15" s="334"/>
      <c r="I15" s="334"/>
      <c r="J15" s="334"/>
      <c r="K15" s="334"/>
    </row>
    <row r="16" spans="1:19" s="14" customFormat="1" ht="15.75">
      <c r="A16" s="335" t="s">
        <v>18</v>
      </c>
      <c r="B16" s="334"/>
      <c r="C16" s="334">
        <f>SUM(C12:C15)</f>
        <v>0</v>
      </c>
      <c r="D16" s="334">
        <f t="shared" ref="D16:J16" si="0">SUM(D12:D15)</f>
        <v>0</v>
      </c>
      <c r="E16" s="334">
        <f t="shared" si="0"/>
        <v>0</v>
      </c>
      <c r="F16" s="334">
        <f t="shared" si="0"/>
        <v>0</v>
      </c>
      <c r="G16" s="334">
        <f t="shared" si="0"/>
        <v>0</v>
      </c>
      <c r="H16" s="334">
        <f t="shared" si="0"/>
        <v>0</v>
      </c>
      <c r="I16" s="334">
        <f t="shared" si="0"/>
        <v>0</v>
      </c>
      <c r="J16" s="334">
        <f t="shared" si="0"/>
        <v>0</v>
      </c>
      <c r="K16" s="334"/>
    </row>
    <row r="17" spans="1:16" s="14" customFormat="1"/>
    <row r="18" spans="1:16" s="14" customFormat="1">
      <c r="A18" s="12" t="s">
        <v>42</v>
      </c>
    </row>
    <row r="19" spans="1:16" ht="15.75" customHeight="1">
      <c r="C19" s="839"/>
      <c r="D19" s="839"/>
      <c r="E19" s="839"/>
      <c r="F19" s="839"/>
    </row>
    <row r="20" spans="1:16" s="17" customFormat="1" ht="13.9" customHeight="1">
      <c r="B20" s="87"/>
      <c r="C20" s="87"/>
      <c r="D20" s="87"/>
      <c r="E20" s="87"/>
      <c r="F20" s="87"/>
      <c r="G20" s="87"/>
      <c r="H20" s="87"/>
      <c r="I20" s="766" t="s">
        <v>13</v>
      </c>
      <c r="J20" s="766"/>
      <c r="K20" s="87"/>
      <c r="L20" s="87"/>
      <c r="M20" s="87"/>
      <c r="N20" s="87"/>
      <c r="O20" s="87"/>
      <c r="P20" s="87"/>
    </row>
    <row r="21" spans="1:16" s="17" customFormat="1" ht="13.15" customHeight="1">
      <c r="A21" s="768" t="s">
        <v>14</v>
      </c>
      <c r="B21" s="768"/>
      <c r="C21" s="768"/>
      <c r="D21" s="768"/>
      <c r="E21" s="768"/>
      <c r="F21" s="768"/>
      <c r="G21" s="768"/>
      <c r="H21" s="768"/>
      <c r="I21" s="768"/>
      <c r="J21" s="768"/>
      <c r="K21" s="87"/>
      <c r="L21" s="87"/>
      <c r="M21" s="87"/>
      <c r="N21" s="87"/>
      <c r="O21" s="87"/>
      <c r="P21" s="87"/>
    </row>
    <row r="22" spans="1:16" s="17" customFormat="1" ht="13.15" customHeight="1">
      <c r="A22" s="768" t="s">
        <v>979</v>
      </c>
      <c r="B22" s="768"/>
      <c r="C22" s="768"/>
      <c r="D22" s="768"/>
      <c r="E22" s="768"/>
      <c r="F22" s="768"/>
      <c r="G22" s="768"/>
      <c r="H22" s="768"/>
      <c r="I22" s="768"/>
      <c r="J22" s="768"/>
      <c r="K22" s="87"/>
      <c r="L22" s="87"/>
      <c r="M22" s="87"/>
      <c r="N22" s="87"/>
      <c r="O22" s="87"/>
      <c r="P22" s="87"/>
    </row>
    <row r="23" spans="1:16" s="17" customFormat="1">
      <c r="A23" s="16" t="s">
        <v>21</v>
      </c>
      <c r="B23" s="16"/>
      <c r="C23" s="16"/>
      <c r="D23" s="32"/>
      <c r="E23" s="32"/>
      <c r="F23" s="32"/>
      <c r="G23" s="23"/>
      <c r="H23" s="747" t="s">
        <v>22</v>
      </c>
      <c r="I23" s="747"/>
    </row>
    <row r="24" spans="1:16" s="17" customFormat="1">
      <c r="A24" s="16"/>
      <c r="D24" s="23"/>
      <c r="E24" s="23"/>
      <c r="F24" s="23"/>
      <c r="G24" s="23"/>
    </row>
    <row r="25" spans="1:16" s="576" customFormat="1">
      <c r="A25" s="16"/>
      <c r="D25" s="23"/>
      <c r="E25" s="23"/>
      <c r="F25" s="23"/>
      <c r="G25" s="23"/>
    </row>
    <row r="26" spans="1:16" s="576" customFormat="1">
      <c r="A26" s="16"/>
      <c r="D26" s="23"/>
      <c r="E26" s="23"/>
      <c r="F26" s="23"/>
      <c r="G26" s="23"/>
    </row>
    <row r="27" spans="1:16" s="576" customFormat="1">
      <c r="A27" s="16"/>
      <c r="D27" s="23"/>
      <c r="E27" s="23"/>
      <c r="F27" s="23"/>
      <c r="G27" s="23"/>
    </row>
    <row r="28" spans="1:16">
      <c r="A28" s="838"/>
      <c r="B28" s="838"/>
      <c r="C28" s="838"/>
      <c r="D28" s="838"/>
      <c r="E28" s="838"/>
      <c r="F28" s="838"/>
      <c r="G28" s="838"/>
      <c r="H28" s="838"/>
      <c r="I28" s="838"/>
      <c r="J28" s="838"/>
    </row>
  </sheetData>
  <mergeCells count="20">
    <mergeCell ref="A28:J28"/>
    <mergeCell ref="K9:K10"/>
    <mergeCell ref="C19:F19"/>
    <mergeCell ref="I20:J20"/>
    <mergeCell ref="A21:J21"/>
    <mergeCell ref="A22:J22"/>
    <mergeCell ref="H23:I23"/>
    <mergeCell ref="I7:K7"/>
    <mergeCell ref="C8:J8"/>
    <mergeCell ref="A9:A10"/>
    <mergeCell ref="B9:B10"/>
    <mergeCell ref="C9:D9"/>
    <mergeCell ref="E9:F9"/>
    <mergeCell ref="G9:H9"/>
    <mergeCell ref="I9:J9"/>
    <mergeCell ref="D1:E1"/>
    <mergeCell ref="J1:K1"/>
    <mergeCell ref="A2:J2"/>
    <mergeCell ref="A3:J3"/>
    <mergeCell ref="A5:L5"/>
  </mergeCells>
  <printOptions horizontalCentered="1" verticalCentered="1"/>
  <pageMargins left="0.70866141732283505" right="0.70866141732283505" top="0.23622047244094499" bottom="0" header="0.31496062992126" footer="0.31496062992126"/>
  <pageSetup paperSize="9" scale="87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SheetLayoutView="100" workbookViewId="0">
      <selection activeCell="D17" sqref="D17:I20"/>
    </sheetView>
  </sheetViews>
  <sheetFormatPr defaultRowHeight="12.75"/>
  <cols>
    <col min="1" max="1" width="7.140625" customWidth="1"/>
    <col min="2" max="2" width="14.85546875" customWidth="1"/>
    <col min="3" max="3" width="14.5703125" customWidth="1"/>
    <col min="4" max="4" width="16.5703125" style="268" customWidth="1"/>
    <col min="5" max="8" width="18.42578125" style="268" customWidth="1"/>
  </cols>
  <sheetData>
    <row r="1" spans="1:15">
      <c r="H1" s="272" t="s">
        <v>531</v>
      </c>
    </row>
    <row r="2" spans="1:15" ht="18">
      <c r="A2" s="831" t="s">
        <v>0</v>
      </c>
      <c r="B2" s="831"/>
      <c r="C2" s="831"/>
      <c r="D2" s="831"/>
      <c r="E2" s="831"/>
      <c r="F2" s="831"/>
      <c r="G2" s="831"/>
      <c r="H2" s="831"/>
      <c r="I2" s="212"/>
      <c r="J2" s="212"/>
      <c r="K2" s="212"/>
      <c r="L2" s="212"/>
      <c r="M2" s="212"/>
      <c r="N2" s="212"/>
      <c r="O2" s="212"/>
    </row>
    <row r="3" spans="1:15" ht="21">
      <c r="A3" s="832" t="s">
        <v>700</v>
      </c>
      <c r="B3" s="832"/>
      <c r="C3" s="832"/>
      <c r="D3" s="832"/>
      <c r="E3" s="832"/>
      <c r="F3" s="832"/>
      <c r="G3" s="832"/>
      <c r="H3" s="832"/>
      <c r="I3" s="213"/>
      <c r="J3" s="213"/>
      <c r="K3" s="213"/>
      <c r="L3" s="213"/>
      <c r="M3" s="213"/>
      <c r="N3" s="213"/>
      <c r="O3" s="213"/>
    </row>
    <row r="4" spans="1:15" ht="15">
      <c r="A4" s="181"/>
      <c r="B4" s="181"/>
      <c r="C4" s="181"/>
      <c r="D4" s="265"/>
      <c r="E4" s="265"/>
      <c r="F4" s="265"/>
      <c r="G4" s="265"/>
      <c r="H4" s="265"/>
      <c r="I4" s="181"/>
      <c r="J4" s="181"/>
      <c r="K4" s="181"/>
      <c r="L4" s="181"/>
      <c r="M4" s="181"/>
      <c r="N4" s="181"/>
      <c r="O4" s="181"/>
    </row>
    <row r="5" spans="1:15" ht="18">
      <c r="A5" s="831" t="s">
        <v>530</v>
      </c>
      <c r="B5" s="831"/>
      <c r="C5" s="831"/>
      <c r="D5" s="831"/>
      <c r="E5" s="831"/>
      <c r="F5" s="831"/>
      <c r="G5" s="831"/>
      <c r="H5" s="831"/>
      <c r="I5" s="212"/>
      <c r="J5" s="212"/>
      <c r="K5" s="212"/>
      <c r="L5" s="212"/>
      <c r="M5" s="212"/>
      <c r="N5" s="212"/>
      <c r="O5" s="212"/>
    </row>
    <row r="6" spans="1:15" ht="15">
      <c r="A6" s="558" t="s">
        <v>976</v>
      </c>
      <c r="B6" s="558"/>
      <c r="C6" s="558"/>
      <c r="D6" s="265"/>
      <c r="E6" s="265"/>
      <c r="F6" s="964" t="s">
        <v>970</v>
      </c>
      <c r="G6" s="964"/>
      <c r="H6" s="964"/>
      <c r="I6" s="181"/>
      <c r="J6" s="181"/>
      <c r="K6" s="181"/>
      <c r="L6" s="214"/>
      <c r="M6" s="214"/>
      <c r="N6" s="962"/>
      <c r="O6" s="962"/>
    </row>
    <row r="7" spans="1:15" ht="31.5" customHeight="1">
      <c r="A7" s="925" t="s">
        <v>2</v>
      </c>
      <c r="B7" s="925" t="s">
        <v>3</v>
      </c>
      <c r="C7" s="963" t="s">
        <v>404</v>
      </c>
      <c r="D7" s="965" t="s">
        <v>508</v>
      </c>
      <c r="E7" s="966"/>
      <c r="F7" s="966"/>
      <c r="G7" s="966"/>
      <c r="H7" s="967"/>
    </row>
    <row r="8" spans="1:15" ht="34.5" customHeight="1">
      <c r="A8" s="925"/>
      <c r="B8" s="925"/>
      <c r="C8" s="963"/>
      <c r="D8" s="266" t="s">
        <v>509</v>
      </c>
      <c r="E8" s="266" t="s">
        <v>510</v>
      </c>
      <c r="F8" s="266" t="s">
        <v>511</v>
      </c>
      <c r="G8" s="266" t="s">
        <v>727</v>
      </c>
      <c r="H8" s="266" t="s">
        <v>48</v>
      </c>
    </row>
    <row r="9" spans="1:15" ht="18">
      <c r="A9" s="376">
        <v>1</v>
      </c>
      <c r="B9" s="376">
        <v>2</v>
      </c>
      <c r="C9" s="376">
        <v>3</v>
      </c>
      <c r="D9" s="376">
        <v>4</v>
      </c>
      <c r="E9" s="376">
        <v>5</v>
      </c>
      <c r="F9" s="376">
        <v>6</v>
      </c>
      <c r="G9" s="376">
        <v>7</v>
      </c>
      <c r="H9" s="376">
        <v>8</v>
      </c>
    </row>
    <row r="10" spans="1:15" ht="15">
      <c r="A10" s="334">
        <v>1</v>
      </c>
      <c r="B10" s="334" t="s">
        <v>844</v>
      </c>
      <c r="C10" s="334">
        <v>65</v>
      </c>
      <c r="D10" s="333">
        <v>65</v>
      </c>
      <c r="E10" s="333">
        <v>0</v>
      </c>
      <c r="F10" s="333">
        <v>0</v>
      </c>
      <c r="G10" s="333">
        <v>0</v>
      </c>
      <c r="H10" s="333">
        <v>0</v>
      </c>
    </row>
    <row r="11" spans="1:15" ht="15">
      <c r="A11" s="334">
        <v>2</v>
      </c>
      <c r="B11" s="334" t="s">
        <v>845</v>
      </c>
      <c r="C11" s="334">
        <v>31</v>
      </c>
      <c r="D11" s="333">
        <v>31</v>
      </c>
      <c r="E11" s="333">
        <v>0</v>
      </c>
      <c r="F11" s="333">
        <v>0</v>
      </c>
      <c r="G11" s="333">
        <v>0</v>
      </c>
      <c r="H11" s="333">
        <v>0</v>
      </c>
    </row>
    <row r="12" spans="1:15" ht="15">
      <c r="A12" s="334">
        <v>3</v>
      </c>
      <c r="B12" s="334"/>
      <c r="C12" s="334"/>
      <c r="D12" s="333"/>
      <c r="E12" s="333"/>
      <c r="F12" s="333"/>
      <c r="G12" s="333"/>
      <c r="H12" s="333"/>
    </row>
    <row r="13" spans="1:15" ht="15" customHeight="1">
      <c r="A13" s="359" t="s">
        <v>7</v>
      </c>
      <c r="B13" s="359"/>
      <c r="C13" s="359"/>
      <c r="D13" s="377"/>
      <c r="E13" s="377"/>
      <c r="F13" s="377"/>
      <c r="G13" s="377"/>
      <c r="H13" s="377"/>
    </row>
    <row r="14" spans="1:15" ht="15" customHeight="1">
      <c r="A14" s="359" t="s">
        <v>18</v>
      </c>
      <c r="B14" s="359"/>
      <c r="C14" s="359">
        <f>SUM(C10:C13)</f>
        <v>96</v>
      </c>
      <c r="D14" s="359">
        <f t="shared" ref="D14:H14" si="0">SUM(D10:D13)</f>
        <v>96</v>
      </c>
      <c r="E14" s="359">
        <f t="shared" si="0"/>
        <v>0</v>
      </c>
      <c r="F14" s="359">
        <f t="shared" si="0"/>
        <v>0</v>
      </c>
      <c r="G14" s="359">
        <f t="shared" si="0"/>
        <v>0</v>
      </c>
      <c r="H14" s="359">
        <f t="shared" si="0"/>
        <v>0</v>
      </c>
    </row>
    <row r="15" spans="1:15" ht="15" customHeight="1">
      <c r="A15" s="188"/>
      <c r="B15" s="188"/>
      <c r="C15" s="188"/>
      <c r="D15" s="189"/>
      <c r="E15" s="189"/>
      <c r="F15" s="189"/>
      <c r="G15" s="279"/>
      <c r="H15" s="189"/>
    </row>
    <row r="16" spans="1:15" ht="15" customHeight="1">
      <c r="A16" s="188"/>
      <c r="B16" s="188"/>
      <c r="C16" s="188"/>
      <c r="D16" s="189"/>
      <c r="E16" s="189"/>
      <c r="F16" s="189"/>
      <c r="G16" s="279"/>
      <c r="H16" s="189"/>
    </row>
    <row r="17" spans="1:9" ht="15" customHeight="1">
      <c r="A17" s="188"/>
      <c r="B17" s="188"/>
      <c r="C17" s="188"/>
      <c r="D17" s="829" t="s">
        <v>13</v>
      </c>
      <c r="E17" s="829"/>
      <c r="F17" s="829"/>
      <c r="G17" s="829"/>
      <c r="H17" s="829"/>
      <c r="I17" s="829"/>
    </row>
    <row r="18" spans="1:9">
      <c r="A18" s="188" t="s">
        <v>12</v>
      </c>
      <c r="C18" s="188"/>
      <c r="D18" s="829" t="s">
        <v>14</v>
      </c>
      <c r="E18" s="829"/>
      <c r="F18" s="829"/>
      <c r="G18" s="829"/>
      <c r="H18" s="829"/>
      <c r="I18" s="829"/>
    </row>
    <row r="19" spans="1:9">
      <c r="D19" s="829" t="s">
        <v>981</v>
      </c>
      <c r="E19" s="829"/>
      <c r="F19" s="829"/>
      <c r="G19" s="829"/>
      <c r="H19" s="829"/>
      <c r="I19" s="829"/>
    </row>
    <row r="20" spans="1:9">
      <c r="D20" s="830" t="s">
        <v>85</v>
      </c>
      <c r="E20" s="830"/>
      <c r="F20" s="830"/>
      <c r="G20" s="830"/>
      <c r="H20" s="830"/>
      <c r="I20" s="188"/>
    </row>
    <row r="22" spans="1:9">
      <c r="D22" s="606"/>
      <c r="E22" s="606"/>
      <c r="F22" s="606"/>
      <c r="G22" s="606"/>
    </row>
    <row r="23" spans="1:9">
      <c r="D23" s="606"/>
      <c r="E23" s="606"/>
      <c r="F23" s="606"/>
      <c r="G23" s="606"/>
    </row>
    <row r="24" spans="1:9">
      <c r="D24" s="606"/>
      <c r="E24" s="606"/>
      <c r="F24" s="606"/>
      <c r="G24" s="606"/>
    </row>
    <row r="25" spans="1:9">
      <c r="D25" s="606"/>
      <c r="E25" s="606"/>
      <c r="F25" s="606"/>
      <c r="G25" s="606"/>
    </row>
    <row r="26" spans="1:9">
      <c r="D26" s="606"/>
      <c r="E26" s="606"/>
      <c r="F26" s="606"/>
      <c r="G26" s="606"/>
    </row>
    <row r="27" spans="1:9">
      <c r="D27" s="606"/>
      <c r="E27" s="606"/>
      <c r="F27" s="606"/>
      <c r="G27" s="606"/>
    </row>
  </sheetData>
  <mergeCells count="13">
    <mergeCell ref="D17:I17"/>
    <mergeCell ref="D18:I18"/>
    <mergeCell ref="D19:I19"/>
    <mergeCell ref="D20:H20"/>
    <mergeCell ref="A2:H2"/>
    <mergeCell ref="A3:H3"/>
    <mergeCell ref="A5:H5"/>
    <mergeCell ref="D7:H7"/>
    <mergeCell ref="N6:O6"/>
    <mergeCell ref="A7:A8"/>
    <mergeCell ref="B7:B8"/>
    <mergeCell ref="C7:C8"/>
    <mergeCell ref="F6:H6"/>
  </mergeCells>
  <printOptions horizontalCentered="1" verticalCentered="1"/>
  <pageMargins left="0.70866141732283505" right="0.70866141732283505" top="0.23622047244094499" bottom="0" header="0.31496062992126" footer="0.31496062992126"/>
  <pageSetup paperSize="9" orientation="landscape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topLeftCell="A22" zoomScale="80" zoomScaleNormal="80" zoomScaleSheetLayoutView="86" workbookViewId="0">
      <selection activeCell="Z36" sqref="Z36"/>
    </sheetView>
  </sheetViews>
  <sheetFormatPr defaultColWidth="9.140625" defaultRowHeight="12.75"/>
  <cols>
    <col min="1" max="1" width="9.28515625" style="16" customWidth="1"/>
    <col min="2" max="3" width="8.5703125" style="16" customWidth="1"/>
    <col min="4" max="4" width="12" style="16" customWidth="1"/>
    <col min="5" max="5" width="8.5703125" style="16" customWidth="1"/>
    <col min="6" max="6" width="9.5703125" style="16" customWidth="1"/>
    <col min="7" max="7" width="8.5703125" style="16" customWidth="1"/>
    <col min="8" max="8" width="11.7109375" style="16" customWidth="1"/>
    <col min="9" max="15" width="8.5703125" style="16" customWidth="1"/>
    <col min="16" max="16" width="8.42578125" style="16" customWidth="1"/>
    <col min="17" max="19" width="8.5703125" style="16" customWidth="1"/>
    <col min="20" max="16384" width="9.140625" style="16"/>
  </cols>
  <sheetData>
    <row r="1" spans="1:19">
      <c r="A1" s="16" t="s">
        <v>11</v>
      </c>
      <c r="H1" s="747"/>
      <c r="I1" s="747"/>
      <c r="R1" s="742" t="s">
        <v>57</v>
      </c>
      <c r="S1" s="742"/>
    </row>
    <row r="2" spans="1:19" s="15" customFormat="1" ht="15.75">
      <c r="A2" s="743" t="s">
        <v>0</v>
      </c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  <c r="O2" s="743"/>
      <c r="P2" s="743"/>
      <c r="Q2" s="743"/>
      <c r="R2" s="743"/>
      <c r="S2" s="743"/>
    </row>
    <row r="3" spans="1:19" s="15" customFormat="1" ht="20.25" customHeight="1">
      <c r="A3" s="744" t="s">
        <v>656</v>
      </c>
      <c r="B3" s="744"/>
      <c r="C3" s="744"/>
      <c r="D3" s="744"/>
      <c r="E3" s="744"/>
      <c r="F3" s="744"/>
      <c r="G3" s="744"/>
      <c r="H3" s="744"/>
      <c r="I3" s="744"/>
      <c r="J3" s="744"/>
      <c r="K3" s="744"/>
      <c r="L3" s="744"/>
      <c r="M3" s="744"/>
      <c r="N3" s="744"/>
      <c r="O3" s="744"/>
      <c r="P3" s="744"/>
      <c r="Q3" s="744"/>
      <c r="R3" s="744"/>
      <c r="S3" s="744"/>
    </row>
    <row r="5" spans="1:19" s="15" customFormat="1" ht="15.75">
      <c r="A5" s="745" t="s">
        <v>657</v>
      </c>
      <c r="B5" s="745"/>
      <c r="C5" s="745"/>
      <c r="D5" s="745"/>
      <c r="E5" s="745"/>
      <c r="F5" s="745"/>
      <c r="G5" s="745"/>
      <c r="H5" s="745"/>
      <c r="I5" s="745"/>
      <c r="J5" s="745"/>
      <c r="K5" s="745"/>
      <c r="L5" s="745"/>
      <c r="M5" s="745"/>
      <c r="N5" s="745"/>
      <c r="O5" s="745"/>
      <c r="P5" s="745"/>
      <c r="Q5" s="745"/>
      <c r="R5" s="745"/>
      <c r="S5" s="745"/>
    </row>
    <row r="6" spans="1:19">
      <c r="A6" s="746" t="s">
        <v>839</v>
      </c>
      <c r="B6" s="746"/>
      <c r="C6" s="746"/>
      <c r="D6" s="746"/>
      <c r="E6" s="746"/>
    </row>
    <row r="7" spans="1:19">
      <c r="A7" s="746" t="s">
        <v>171</v>
      </c>
      <c r="B7" s="746"/>
      <c r="C7" s="746"/>
      <c r="D7" s="746"/>
      <c r="E7" s="746"/>
      <c r="F7" s="746"/>
      <c r="G7" s="746"/>
      <c r="H7" s="746"/>
      <c r="I7" s="746"/>
      <c r="R7" s="32"/>
      <c r="S7" s="32"/>
    </row>
    <row r="9" spans="1:19" ht="18" customHeight="1">
      <c r="A9" s="5"/>
      <c r="B9" s="721" t="s">
        <v>44</v>
      </c>
      <c r="C9" s="721"/>
      <c r="D9" s="721" t="s">
        <v>45</v>
      </c>
      <c r="E9" s="721"/>
      <c r="F9" s="721" t="s">
        <v>46</v>
      </c>
      <c r="G9" s="721"/>
      <c r="H9" s="748" t="s">
        <v>47</v>
      </c>
      <c r="I9" s="748"/>
      <c r="J9" s="721" t="s">
        <v>48</v>
      </c>
      <c r="K9" s="721"/>
      <c r="L9" s="28" t="s">
        <v>18</v>
      </c>
    </row>
    <row r="10" spans="1:19" s="71" customFormat="1" ht="13.5" customHeight="1">
      <c r="A10" s="73">
        <v>1</v>
      </c>
      <c r="B10" s="727">
        <v>2</v>
      </c>
      <c r="C10" s="727"/>
      <c r="D10" s="727">
        <v>3</v>
      </c>
      <c r="E10" s="727"/>
      <c r="F10" s="727">
        <v>4</v>
      </c>
      <c r="G10" s="727"/>
      <c r="H10" s="727">
        <v>5</v>
      </c>
      <c r="I10" s="727"/>
      <c r="J10" s="727">
        <v>6</v>
      </c>
      <c r="K10" s="727"/>
      <c r="L10" s="73">
        <v>7</v>
      </c>
    </row>
    <row r="11" spans="1:19">
      <c r="A11" s="3" t="s">
        <v>49</v>
      </c>
      <c r="B11" s="707">
        <v>1</v>
      </c>
      <c r="C11" s="707"/>
      <c r="D11" s="707">
        <v>4</v>
      </c>
      <c r="E11" s="707"/>
      <c r="F11" s="707">
        <v>1</v>
      </c>
      <c r="G11" s="707"/>
      <c r="H11" s="707">
        <v>0</v>
      </c>
      <c r="I11" s="707"/>
      <c r="J11" s="707">
        <v>0</v>
      </c>
      <c r="K11" s="707"/>
      <c r="L11" s="19">
        <f>SUM(B11:K11)</f>
        <v>6</v>
      </c>
    </row>
    <row r="12" spans="1:19">
      <c r="A12" s="3" t="s">
        <v>50</v>
      </c>
      <c r="B12" s="707">
        <v>17</v>
      </c>
      <c r="C12" s="707"/>
      <c r="D12" s="707">
        <v>52</v>
      </c>
      <c r="E12" s="707"/>
      <c r="F12" s="707">
        <v>222</v>
      </c>
      <c r="G12" s="707"/>
      <c r="H12" s="707">
        <v>3</v>
      </c>
      <c r="I12" s="707"/>
      <c r="J12" s="707">
        <v>20</v>
      </c>
      <c r="K12" s="707"/>
      <c r="L12" s="303">
        <f t="shared" ref="L12:L13" si="0">SUM(B12:K12)</f>
        <v>314</v>
      </c>
    </row>
    <row r="13" spans="1:19">
      <c r="A13" s="305" t="s">
        <v>18</v>
      </c>
      <c r="B13" s="731">
        <f>SUM(B11:B12)</f>
        <v>18</v>
      </c>
      <c r="C13" s="731"/>
      <c r="D13" s="731">
        <f t="shared" ref="D13" si="1">SUM(D11:D12)</f>
        <v>56</v>
      </c>
      <c r="E13" s="731"/>
      <c r="F13" s="731">
        <f t="shared" ref="F13" si="2">SUM(F11:F12)</f>
        <v>223</v>
      </c>
      <c r="G13" s="731"/>
      <c r="H13" s="731">
        <f t="shared" ref="H13" si="3">SUM(H11:H12)</f>
        <v>3</v>
      </c>
      <c r="I13" s="731"/>
      <c r="J13" s="731">
        <f t="shared" ref="J13" si="4">SUM(J11:J12)</f>
        <v>20</v>
      </c>
      <c r="K13" s="731"/>
      <c r="L13" s="305">
        <f t="shared" si="0"/>
        <v>320</v>
      </c>
    </row>
    <row r="14" spans="1:19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9">
      <c r="A15" s="732" t="s">
        <v>442</v>
      </c>
      <c r="B15" s="732"/>
      <c r="C15" s="732"/>
      <c r="D15" s="732"/>
      <c r="E15" s="732"/>
      <c r="F15" s="732"/>
      <c r="G15" s="732"/>
      <c r="H15" s="13"/>
      <c r="I15" s="13"/>
      <c r="J15" s="13"/>
      <c r="K15" s="13"/>
      <c r="L15" s="13"/>
    </row>
    <row r="16" spans="1:19" ht="12.75" customHeight="1">
      <c r="A16" s="734" t="s">
        <v>180</v>
      </c>
      <c r="B16" s="735"/>
      <c r="C16" s="733" t="s">
        <v>209</v>
      </c>
      <c r="D16" s="733"/>
      <c r="E16" s="3" t="s">
        <v>18</v>
      </c>
      <c r="F16" s="770" t="s">
        <v>833</v>
      </c>
      <c r="G16" s="771"/>
      <c r="H16" s="771"/>
      <c r="I16" s="771"/>
      <c r="J16" s="771"/>
      <c r="K16" s="771"/>
      <c r="L16" s="771"/>
      <c r="M16" s="771"/>
      <c r="N16" s="771"/>
      <c r="O16" s="771"/>
    </row>
    <row r="17" spans="1:20">
      <c r="A17" s="708">
        <v>1000</v>
      </c>
      <c r="B17" s="709"/>
      <c r="C17" s="708">
        <v>2642</v>
      </c>
      <c r="D17" s="709"/>
      <c r="E17" s="3">
        <f>SUM(A17:D17)</f>
        <v>3642</v>
      </c>
      <c r="F17" s="770"/>
      <c r="G17" s="771"/>
      <c r="H17" s="771"/>
      <c r="I17" s="771"/>
      <c r="J17" s="771"/>
      <c r="K17" s="771"/>
      <c r="L17" s="771"/>
      <c r="M17" s="771"/>
      <c r="N17" s="771"/>
      <c r="O17" s="771"/>
    </row>
    <row r="18" spans="1:20">
      <c r="A18" s="708"/>
      <c r="B18" s="709"/>
      <c r="C18" s="708"/>
      <c r="D18" s="709"/>
      <c r="E18" s="3"/>
      <c r="F18" s="770"/>
      <c r="G18" s="771"/>
      <c r="H18" s="771"/>
      <c r="I18" s="771"/>
      <c r="J18" s="771"/>
      <c r="K18" s="771"/>
      <c r="L18" s="771"/>
      <c r="M18" s="771"/>
      <c r="N18" s="771"/>
      <c r="O18" s="771"/>
    </row>
    <row r="19" spans="1:20">
      <c r="A19" s="241"/>
      <c r="B19" s="241"/>
      <c r="C19" s="241"/>
      <c r="D19" s="241"/>
      <c r="E19" s="241"/>
      <c r="F19" s="241"/>
      <c r="G19" s="241"/>
      <c r="H19" s="13"/>
      <c r="I19" s="13"/>
      <c r="J19" s="13"/>
      <c r="K19" s="13"/>
      <c r="L19" s="13"/>
    </row>
    <row r="21" spans="1:20" ht="19.149999999999999" customHeight="1">
      <c r="A21" s="730" t="s">
        <v>172</v>
      </c>
      <c r="B21" s="730"/>
      <c r="C21" s="730"/>
      <c r="D21" s="730"/>
      <c r="E21" s="730"/>
      <c r="F21" s="730"/>
      <c r="G21" s="730"/>
      <c r="H21" s="730"/>
      <c r="I21" s="730"/>
      <c r="J21" s="730"/>
      <c r="K21" s="730"/>
      <c r="L21" s="730"/>
      <c r="M21" s="730"/>
      <c r="N21" s="730"/>
      <c r="O21" s="730"/>
      <c r="P21" s="730"/>
      <c r="Q21" s="730"/>
      <c r="R21" s="730"/>
      <c r="S21" s="730"/>
    </row>
    <row r="22" spans="1:20">
      <c r="A22" s="721" t="s">
        <v>24</v>
      </c>
      <c r="B22" s="721" t="s">
        <v>51</v>
      </c>
      <c r="C22" s="721"/>
      <c r="D22" s="763"/>
      <c r="E22" s="764" t="s">
        <v>25</v>
      </c>
      <c r="F22" s="764"/>
      <c r="G22" s="764"/>
      <c r="H22" s="765"/>
      <c r="I22" s="765"/>
      <c r="J22" s="765"/>
      <c r="K22" s="765"/>
      <c r="L22" s="765"/>
      <c r="M22" s="706" t="s">
        <v>26</v>
      </c>
      <c r="N22" s="706"/>
      <c r="O22" s="706"/>
      <c r="P22" s="706"/>
      <c r="Q22" s="706"/>
      <c r="R22" s="706"/>
      <c r="S22" s="706"/>
      <c r="T22" s="706"/>
    </row>
    <row r="23" spans="1:20" ht="33.75" customHeight="1">
      <c r="A23" s="721"/>
      <c r="B23" s="721"/>
      <c r="C23" s="718"/>
      <c r="D23" s="721"/>
      <c r="E23" s="721" t="s">
        <v>137</v>
      </c>
      <c r="F23" s="721"/>
      <c r="G23" s="721" t="s">
        <v>173</v>
      </c>
      <c r="H23" s="720"/>
      <c r="I23" s="721" t="s">
        <v>52</v>
      </c>
      <c r="J23" s="721"/>
      <c r="K23" s="718" t="s">
        <v>95</v>
      </c>
      <c r="L23" s="720"/>
      <c r="M23" s="718" t="s">
        <v>96</v>
      </c>
      <c r="N23" s="720"/>
      <c r="O23" s="718" t="s">
        <v>173</v>
      </c>
      <c r="P23" s="720"/>
      <c r="Q23" s="721" t="s">
        <v>52</v>
      </c>
      <c r="R23" s="721"/>
      <c r="S23" s="721" t="s">
        <v>95</v>
      </c>
      <c r="T23" s="721"/>
    </row>
    <row r="24" spans="1:20" s="71" customFormat="1" ht="15.75" customHeight="1">
      <c r="A24" s="73">
        <v>1</v>
      </c>
      <c r="B24" s="758">
        <v>2</v>
      </c>
      <c r="C24" s="759"/>
      <c r="D24" s="727"/>
      <c r="E24" s="727">
        <v>3</v>
      </c>
      <c r="F24" s="727"/>
      <c r="G24" s="727">
        <v>4</v>
      </c>
      <c r="H24" s="740"/>
      <c r="I24" s="727">
        <v>5</v>
      </c>
      <c r="J24" s="727"/>
      <c r="K24" s="727">
        <v>6</v>
      </c>
      <c r="L24" s="727"/>
      <c r="M24" s="758">
        <v>3</v>
      </c>
      <c r="N24" s="740"/>
      <c r="O24" s="758">
        <v>4</v>
      </c>
      <c r="P24" s="740"/>
      <c r="Q24" s="727">
        <v>5</v>
      </c>
      <c r="R24" s="727"/>
      <c r="S24" s="727">
        <v>6</v>
      </c>
      <c r="T24" s="727"/>
    </row>
    <row r="25" spans="1:20" ht="27.75" customHeight="1">
      <c r="A25" s="70">
        <v>1</v>
      </c>
      <c r="B25" s="760" t="s">
        <v>501</v>
      </c>
      <c r="C25" s="761"/>
      <c r="D25" s="762"/>
      <c r="E25" s="736">
        <v>100</v>
      </c>
      <c r="F25" s="737"/>
      <c r="G25" s="741" t="s">
        <v>371</v>
      </c>
      <c r="H25" s="739"/>
      <c r="I25" s="705">
        <v>345</v>
      </c>
      <c r="J25" s="705"/>
      <c r="K25" s="705">
        <v>6.8</v>
      </c>
      <c r="L25" s="705"/>
      <c r="M25" s="728">
        <v>150</v>
      </c>
      <c r="N25" s="729"/>
      <c r="O25" s="738" t="s">
        <v>371</v>
      </c>
      <c r="P25" s="739"/>
      <c r="Q25" s="705">
        <v>517.5</v>
      </c>
      <c r="R25" s="705"/>
      <c r="S25" s="705">
        <v>10.199999999999999</v>
      </c>
      <c r="T25" s="705"/>
    </row>
    <row r="26" spans="1:20" ht="14.25">
      <c r="A26" s="70">
        <v>2</v>
      </c>
      <c r="B26" s="751" t="s">
        <v>53</v>
      </c>
      <c r="C26" s="752"/>
      <c r="D26" s="753"/>
      <c r="E26" s="728">
        <v>20</v>
      </c>
      <c r="F26" s="729"/>
      <c r="G26" s="722">
        <v>2.8</v>
      </c>
      <c r="H26" s="723"/>
      <c r="I26" s="705">
        <v>51.45</v>
      </c>
      <c r="J26" s="705"/>
      <c r="K26" s="705">
        <v>3.77</v>
      </c>
      <c r="L26" s="705"/>
      <c r="M26" s="728">
        <v>22</v>
      </c>
      <c r="N26" s="729"/>
      <c r="O26" s="722">
        <v>2.96</v>
      </c>
      <c r="P26" s="723"/>
      <c r="Q26" s="705">
        <v>56.6</v>
      </c>
      <c r="R26" s="705"/>
      <c r="S26" s="722">
        <v>4.1500000000000004</v>
      </c>
      <c r="T26" s="723"/>
    </row>
    <row r="27" spans="1:20" ht="14.25">
      <c r="A27" s="70">
        <v>3</v>
      </c>
      <c r="B27" s="751" t="s">
        <v>174</v>
      </c>
      <c r="C27" s="752"/>
      <c r="D27" s="753"/>
      <c r="E27" s="728">
        <v>60</v>
      </c>
      <c r="F27" s="729"/>
      <c r="G27" s="722">
        <v>2.16</v>
      </c>
      <c r="H27" s="723"/>
      <c r="I27" s="705">
        <v>51.12</v>
      </c>
      <c r="J27" s="705"/>
      <c r="K27" s="705">
        <v>3.17</v>
      </c>
      <c r="L27" s="705"/>
      <c r="M27" s="728">
        <v>80</v>
      </c>
      <c r="N27" s="729"/>
      <c r="O27" s="722">
        <v>3.03</v>
      </c>
      <c r="P27" s="723"/>
      <c r="Q27" s="705">
        <v>68.16</v>
      </c>
      <c r="R27" s="705"/>
      <c r="S27" s="722">
        <v>5.08</v>
      </c>
      <c r="T27" s="723"/>
    </row>
    <row r="28" spans="1:20" ht="14.25">
      <c r="A28" s="70">
        <v>4</v>
      </c>
      <c r="B28" s="751" t="s">
        <v>54</v>
      </c>
      <c r="C28" s="752"/>
      <c r="D28" s="753"/>
      <c r="E28" s="728">
        <v>8</v>
      </c>
      <c r="F28" s="729"/>
      <c r="G28" s="722">
        <v>0.87</v>
      </c>
      <c r="H28" s="723"/>
      <c r="I28" s="705">
        <v>81.650000000000006</v>
      </c>
      <c r="J28" s="705"/>
      <c r="K28" s="705">
        <v>2</v>
      </c>
      <c r="L28" s="705"/>
      <c r="M28" s="728">
        <v>10</v>
      </c>
      <c r="N28" s="729"/>
      <c r="O28" s="722">
        <v>1.0900000000000001</v>
      </c>
      <c r="P28" s="723"/>
      <c r="Q28" s="705">
        <v>90.72</v>
      </c>
      <c r="R28" s="705"/>
      <c r="S28" s="722">
        <v>4.05</v>
      </c>
      <c r="T28" s="723"/>
    </row>
    <row r="29" spans="1:20" ht="14.25">
      <c r="A29" s="70">
        <v>5</v>
      </c>
      <c r="B29" s="751" t="s">
        <v>55</v>
      </c>
      <c r="C29" s="752"/>
      <c r="D29" s="753"/>
      <c r="E29" s="728">
        <v>15.2</v>
      </c>
      <c r="F29" s="729"/>
      <c r="G29" s="722">
        <v>1.36</v>
      </c>
      <c r="H29" s="723"/>
      <c r="I29" s="705">
        <v>0</v>
      </c>
      <c r="J29" s="705"/>
      <c r="K29" s="705">
        <v>0</v>
      </c>
      <c r="L29" s="705"/>
      <c r="M29" s="728">
        <v>20.2</v>
      </c>
      <c r="N29" s="729"/>
      <c r="O29" s="722">
        <v>1.84</v>
      </c>
      <c r="P29" s="723"/>
      <c r="Q29" s="705">
        <v>0</v>
      </c>
      <c r="R29" s="705"/>
      <c r="S29" s="705">
        <v>0</v>
      </c>
      <c r="T29" s="705"/>
    </row>
    <row r="30" spans="1:20" ht="14.25">
      <c r="A30" s="70">
        <v>6</v>
      </c>
      <c r="B30" s="751" t="s">
        <v>56</v>
      </c>
      <c r="C30" s="752"/>
      <c r="D30" s="753"/>
      <c r="E30" s="728">
        <v>0</v>
      </c>
      <c r="F30" s="729"/>
      <c r="G30" s="722">
        <v>1</v>
      </c>
      <c r="H30" s="723"/>
      <c r="I30" s="705">
        <v>0</v>
      </c>
      <c r="J30" s="705"/>
      <c r="K30" s="705">
        <v>0</v>
      </c>
      <c r="L30" s="705"/>
      <c r="M30" s="728">
        <v>0</v>
      </c>
      <c r="N30" s="729"/>
      <c r="O30" s="722">
        <v>1.5</v>
      </c>
      <c r="P30" s="723"/>
      <c r="Q30" s="705">
        <v>0</v>
      </c>
      <c r="R30" s="705"/>
      <c r="S30" s="705">
        <v>0</v>
      </c>
      <c r="T30" s="705"/>
    </row>
    <row r="31" spans="1:20" ht="14.25">
      <c r="A31" s="70">
        <v>7</v>
      </c>
      <c r="B31" s="756" t="s">
        <v>175</v>
      </c>
      <c r="C31" s="756"/>
      <c r="D31" s="756"/>
      <c r="E31" s="725"/>
      <c r="F31" s="725"/>
      <c r="G31" s="705"/>
      <c r="H31" s="705"/>
      <c r="I31" s="705"/>
      <c r="J31" s="705"/>
      <c r="K31" s="705"/>
      <c r="L31" s="705"/>
      <c r="M31" s="725"/>
      <c r="N31" s="725"/>
      <c r="O31" s="705"/>
      <c r="P31" s="705"/>
      <c r="Q31" s="705"/>
      <c r="R31" s="705"/>
      <c r="S31" s="705"/>
      <c r="T31" s="705"/>
    </row>
    <row r="32" spans="1:20" ht="14.25">
      <c r="A32" s="308"/>
      <c r="B32" s="756" t="s">
        <v>834</v>
      </c>
      <c r="C32" s="756"/>
      <c r="D32" s="756"/>
      <c r="E32" s="725">
        <v>150</v>
      </c>
      <c r="F32" s="725"/>
      <c r="G32" s="705">
        <v>1.19</v>
      </c>
      <c r="H32" s="705"/>
      <c r="I32" s="705">
        <v>179</v>
      </c>
      <c r="J32" s="705"/>
      <c r="K32" s="705">
        <v>1.8</v>
      </c>
      <c r="L32" s="705"/>
      <c r="M32" s="725">
        <v>150</v>
      </c>
      <c r="N32" s="725"/>
      <c r="O32" s="705">
        <v>1.19</v>
      </c>
      <c r="P32" s="705"/>
      <c r="Q32" s="705">
        <v>179</v>
      </c>
      <c r="R32" s="705"/>
      <c r="S32" s="705">
        <v>1.8</v>
      </c>
      <c r="T32" s="705"/>
    </row>
    <row r="33" spans="1:20" ht="14.25">
      <c r="A33" s="308"/>
      <c r="B33" s="756" t="s">
        <v>835</v>
      </c>
      <c r="C33" s="756"/>
      <c r="D33" s="756"/>
      <c r="E33" s="725" t="s">
        <v>837</v>
      </c>
      <c r="F33" s="725"/>
      <c r="G33" s="705">
        <v>2.42</v>
      </c>
      <c r="H33" s="705"/>
      <c r="I33" s="705">
        <v>77</v>
      </c>
      <c r="J33" s="705"/>
      <c r="K33" s="705">
        <v>6.26</v>
      </c>
      <c r="L33" s="705"/>
      <c r="M33" s="725" t="s">
        <v>837</v>
      </c>
      <c r="N33" s="725"/>
      <c r="O33" s="705">
        <v>2.42</v>
      </c>
      <c r="P33" s="705"/>
      <c r="Q33" s="705">
        <v>77</v>
      </c>
      <c r="R33" s="705"/>
      <c r="S33" s="705">
        <v>6.26</v>
      </c>
      <c r="T33" s="705"/>
    </row>
    <row r="34" spans="1:20" ht="14.25">
      <c r="A34" s="308"/>
      <c r="B34" s="756" t="s">
        <v>836</v>
      </c>
      <c r="C34" s="756"/>
      <c r="D34" s="756"/>
      <c r="E34" s="725">
        <v>25</v>
      </c>
      <c r="F34" s="725"/>
      <c r="G34" s="705">
        <v>0.32</v>
      </c>
      <c r="H34" s="705"/>
      <c r="I34" s="705">
        <v>0</v>
      </c>
      <c r="J34" s="705"/>
      <c r="K34" s="705">
        <v>0</v>
      </c>
      <c r="L34" s="705"/>
      <c r="M34" s="725">
        <v>27</v>
      </c>
      <c r="N34" s="725"/>
      <c r="O34" s="705">
        <v>0.35</v>
      </c>
      <c r="P34" s="705"/>
      <c r="Q34" s="705">
        <v>0</v>
      </c>
      <c r="R34" s="705"/>
      <c r="S34" s="705">
        <v>0</v>
      </c>
      <c r="T34" s="705"/>
    </row>
    <row r="35" spans="1:20" ht="15">
      <c r="A35" s="70"/>
      <c r="B35" s="721" t="s">
        <v>18</v>
      </c>
      <c r="C35" s="721"/>
      <c r="D35" s="721"/>
      <c r="E35" s="726"/>
      <c r="F35" s="726"/>
      <c r="G35" s="724">
        <f>SUM(G26:G34)</f>
        <v>12.120000000000001</v>
      </c>
      <c r="H35" s="724"/>
      <c r="I35" s="724">
        <f>SUM(I25:I34)</f>
        <v>785.22</v>
      </c>
      <c r="J35" s="724"/>
      <c r="K35" s="724">
        <f>SUM(K25:K34)</f>
        <v>23.799999999999997</v>
      </c>
      <c r="L35" s="724"/>
      <c r="M35" s="726"/>
      <c r="N35" s="726"/>
      <c r="O35" s="724">
        <f t="shared" ref="O35" si="5">SUM(O26:O34)</f>
        <v>14.379999999999999</v>
      </c>
      <c r="P35" s="724"/>
      <c r="Q35" s="724">
        <f>SUM(Q25:Q34)</f>
        <v>988.98</v>
      </c>
      <c r="R35" s="724"/>
      <c r="S35" s="724">
        <f>SUM(S25:S34)</f>
        <v>31.54</v>
      </c>
      <c r="T35" s="724"/>
    </row>
    <row r="36" spans="1:20">
      <c r="A36" s="120"/>
      <c r="B36" s="121"/>
      <c r="C36" s="121"/>
      <c r="D36" s="121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1:20" ht="12.75" customHeight="1">
      <c r="A37" s="244" t="s">
        <v>422</v>
      </c>
      <c r="B37" s="716" t="s">
        <v>477</v>
      </c>
      <c r="C37" s="716"/>
      <c r="D37" s="716"/>
      <c r="E37" s="716"/>
      <c r="F37" s="716"/>
      <c r="G37" s="716"/>
      <c r="H37" s="716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>
      <c r="A38" s="244"/>
      <c r="B38" s="121"/>
      <c r="C38" s="121"/>
      <c r="D38" s="121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1:20" s="32" customFormat="1" ht="17.25" customHeight="1">
      <c r="A39" s="2" t="s">
        <v>24</v>
      </c>
      <c r="B39" s="710" t="s">
        <v>423</v>
      </c>
      <c r="C39" s="711"/>
      <c r="D39" s="712"/>
      <c r="E39" s="718" t="s">
        <v>25</v>
      </c>
      <c r="F39" s="719"/>
      <c r="G39" s="719"/>
      <c r="H39" s="719"/>
      <c r="I39" s="719"/>
      <c r="J39" s="720"/>
      <c r="K39" s="706" t="s">
        <v>26</v>
      </c>
      <c r="L39" s="706"/>
      <c r="M39" s="706"/>
      <c r="N39" s="706"/>
      <c r="O39" s="706"/>
      <c r="P39" s="706"/>
      <c r="Q39" s="767"/>
      <c r="R39" s="767"/>
      <c r="S39" s="767"/>
      <c r="T39" s="767"/>
    </row>
    <row r="40" spans="1:20">
      <c r="A40" s="4"/>
      <c r="B40" s="713"/>
      <c r="C40" s="714"/>
      <c r="D40" s="715"/>
      <c r="E40" s="708" t="s">
        <v>439</v>
      </c>
      <c r="F40" s="709"/>
      <c r="G40" s="708" t="s">
        <v>440</v>
      </c>
      <c r="H40" s="709"/>
      <c r="I40" s="708" t="s">
        <v>441</v>
      </c>
      <c r="J40" s="709"/>
      <c r="K40" s="706" t="s">
        <v>439</v>
      </c>
      <c r="L40" s="706"/>
      <c r="M40" s="706" t="s">
        <v>440</v>
      </c>
      <c r="N40" s="706"/>
      <c r="O40" s="706" t="s">
        <v>441</v>
      </c>
      <c r="P40" s="706"/>
      <c r="Q40" s="13"/>
      <c r="R40" s="13"/>
      <c r="S40" s="13"/>
      <c r="T40" s="13"/>
    </row>
    <row r="41" spans="1:20" ht="14.25">
      <c r="A41" s="70">
        <v>1</v>
      </c>
      <c r="B41" s="708" t="s">
        <v>834</v>
      </c>
      <c r="C41" s="717"/>
      <c r="D41" s="709"/>
      <c r="E41" s="707">
        <v>150</v>
      </c>
      <c r="F41" s="707"/>
      <c r="G41" s="705">
        <v>1.19</v>
      </c>
      <c r="H41" s="705"/>
      <c r="I41" s="708" t="s">
        <v>838</v>
      </c>
      <c r="J41" s="709"/>
      <c r="K41" s="707">
        <v>150</v>
      </c>
      <c r="L41" s="707"/>
      <c r="M41" s="705">
        <v>1.19</v>
      </c>
      <c r="N41" s="705"/>
      <c r="O41" s="708" t="s">
        <v>838</v>
      </c>
      <c r="P41" s="709"/>
      <c r="Q41" s="13"/>
      <c r="R41" s="13"/>
      <c r="S41" s="13"/>
      <c r="T41" s="13"/>
    </row>
    <row r="42" spans="1:20" ht="14.25">
      <c r="A42" s="70">
        <v>2</v>
      </c>
      <c r="B42" s="708" t="s">
        <v>835</v>
      </c>
      <c r="C42" s="717"/>
      <c r="D42" s="709"/>
      <c r="E42" s="707" t="s">
        <v>837</v>
      </c>
      <c r="F42" s="707"/>
      <c r="G42" s="705">
        <v>2.42</v>
      </c>
      <c r="H42" s="705"/>
      <c r="I42" s="708" t="s">
        <v>838</v>
      </c>
      <c r="J42" s="709"/>
      <c r="K42" s="707" t="s">
        <v>837</v>
      </c>
      <c r="L42" s="707"/>
      <c r="M42" s="705">
        <v>2.42</v>
      </c>
      <c r="N42" s="705"/>
      <c r="O42" s="708" t="s">
        <v>838</v>
      </c>
      <c r="P42" s="709"/>
      <c r="Q42" s="13"/>
      <c r="R42" s="13"/>
      <c r="S42" s="13"/>
      <c r="T42" s="13"/>
    </row>
    <row r="43" spans="1:20" ht="14.25">
      <c r="A43" s="70">
        <v>3</v>
      </c>
      <c r="B43" s="708" t="s">
        <v>836</v>
      </c>
      <c r="C43" s="717"/>
      <c r="D43" s="709"/>
      <c r="E43" s="707">
        <v>25</v>
      </c>
      <c r="F43" s="707"/>
      <c r="G43" s="705">
        <v>0.32</v>
      </c>
      <c r="H43" s="705"/>
      <c r="I43" s="708" t="s">
        <v>838</v>
      </c>
      <c r="J43" s="709"/>
      <c r="K43" s="707">
        <v>25</v>
      </c>
      <c r="L43" s="707"/>
      <c r="M43" s="705">
        <v>0.35</v>
      </c>
      <c r="N43" s="705"/>
      <c r="O43" s="708" t="s">
        <v>838</v>
      </c>
      <c r="P43" s="709"/>
      <c r="Q43" s="13"/>
      <c r="R43" s="13"/>
      <c r="S43" s="13"/>
      <c r="T43" s="13"/>
    </row>
    <row r="44" spans="1:20">
      <c r="A44" s="70">
        <v>4</v>
      </c>
      <c r="B44" s="718"/>
      <c r="C44" s="719"/>
      <c r="D44" s="720"/>
      <c r="E44" s="708"/>
      <c r="F44" s="709"/>
      <c r="G44" s="708"/>
      <c r="H44" s="709"/>
      <c r="I44" s="708"/>
      <c r="J44" s="709"/>
      <c r="K44" s="706"/>
      <c r="L44" s="706"/>
      <c r="M44" s="706"/>
      <c r="N44" s="706"/>
      <c r="O44" s="706"/>
      <c r="P44" s="706"/>
      <c r="Q44" s="13"/>
      <c r="R44" s="13"/>
      <c r="S44" s="13"/>
      <c r="T44" s="13"/>
    </row>
    <row r="47" spans="1:20" ht="13.9" customHeight="1">
      <c r="A47" s="704" t="s">
        <v>186</v>
      </c>
      <c r="B47" s="704"/>
      <c r="C47" s="704"/>
      <c r="D47" s="704"/>
      <c r="E47" s="704"/>
      <c r="F47" s="704"/>
      <c r="G47" s="704"/>
      <c r="H47" s="704"/>
      <c r="I47" s="704"/>
    </row>
    <row r="48" spans="1:20" ht="13.9" customHeight="1">
      <c r="A48" s="749" t="s">
        <v>59</v>
      </c>
      <c r="B48" s="749" t="s">
        <v>25</v>
      </c>
      <c r="C48" s="749"/>
      <c r="D48" s="749"/>
      <c r="E48" s="750" t="s">
        <v>26</v>
      </c>
      <c r="F48" s="750"/>
      <c r="G48" s="750"/>
      <c r="H48" s="754" t="s">
        <v>149</v>
      </c>
      <c r="I48"/>
    </row>
    <row r="49" spans="1:20" ht="15">
      <c r="A49" s="749"/>
      <c r="B49" s="51" t="s">
        <v>176</v>
      </c>
      <c r="C49" s="74" t="s">
        <v>102</v>
      </c>
      <c r="D49" s="51" t="s">
        <v>18</v>
      </c>
      <c r="E49" s="51" t="s">
        <v>176</v>
      </c>
      <c r="F49" s="74" t="s">
        <v>102</v>
      </c>
      <c r="G49" s="51" t="s">
        <v>18</v>
      </c>
      <c r="H49" s="755"/>
      <c r="I49"/>
    </row>
    <row r="50" spans="1:20" ht="14.25">
      <c r="A50" s="31" t="s">
        <v>526</v>
      </c>
      <c r="B50" s="54">
        <v>4.13</v>
      </c>
      <c r="C50" s="54">
        <v>7.99</v>
      </c>
      <c r="D50" s="8">
        <f>SUM(B50:C50)</f>
        <v>12.120000000000001</v>
      </c>
      <c r="E50" s="8">
        <v>6.18</v>
      </c>
      <c r="F50" s="552">
        <v>8.1999999999999993</v>
      </c>
      <c r="G50" s="8">
        <f>SUM(E50:F50)</f>
        <v>14.379999999999999</v>
      </c>
      <c r="H50" s="54"/>
      <c r="I50"/>
    </row>
    <row r="51" spans="1:20" ht="14.25">
      <c r="A51" s="31" t="s">
        <v>1044</v>
      </c>
      <c r="B51" s="54">
        <v>4.13</v>
      </c>
      <c r="C51" s="54">
        <v>7.99</v>
      </c>
      <c r="D51" s="8">
        <f>SUM(B51:C51)</f>
        <v>12.120000000000001</v>
      </c>
      <c r="E51" s="8">
        <v>6.18</v>
      </c>
      <c r="F51" s="552">
        <v>8.1999999999999993</v>
      </c>
      <c r="G51" s="8">
        <f>SUM(E51:F51)</f>
        <v>14.379999999999999</v>
      </c>
      <c r="H51" s="54" t="s">
        <v>177</v>
      </c>
      <c r="I51"/>
    </row>
    <row r="52" spans="1:20" ht="15" customHeight="1">
      <c r="A52" s="757" t="s">
        <v>237</v>
      </c>
      <c r="B52" s="757"/>
      <c r="C52" s="757"/>
      <c r="D52" s="757"/>
      <c r="E52" s="757"/>
      <c r="F52" s="757"/>
      <c r="G52" s="757"/>
      <c r="H52" s="757"/>
      <c r="I52" s="757"/>
      <c r="J52" s="757"/>
      <c r="K52" s="757"/>
      <c r="L52" s="757"/>
      <c r="M52" s="757"/>
      <c r="N52" s="757"/>
      <c r="O52" s="757"/>
      <c r="P52" s="757"/>
      <c r="Q52" s="757"/>
      <c r="R52" s="757"/>
      <c r="S52" s="757"/>
      <c r="T52" s="757"/>
    </row>
    <row r="53" spans="1:20" ht="15">
      <c r="A53" s="119"/>
      <c r="B53" s="242"/>
      <c r="C53" s="242"/>
      <c r="D53" s="14"/>
      <c r="E53" s="14"/>
      <c r="F53" s="243"/>
      <c r="G53" s="243"/>
      <c r="H53" s="243"/>
      <c r="I53"/>
    </row>
    <row r="54" spans="1:20" ht="15">
      <c r="A54" s="32"/>
      <c r="B54" s="245"/>
      <c r="C54" s="245"/>
      <c r="D54" s="220"/>
      <c r="E54" s="220"/>
      <c r="F54" s="243"/>
      <c r="G54" s="243"/>
      <c r="H54" s="243"/>
      <c r="I54"/>
    </row>
    <row r="57" spans="1:20" s="17" customFormat="1" ht="12.75" customHeight="1">
      <c r="A57" s="16" t="s">
        <v>12</v>
      </c>
      <c r="B57" s="16"/>
      <c r="C57" s="16"/>
      <c r="D57" s="16"/>
      <c r="E57" s="16"/>
      <c r="F57" s="16"/>
      <c r="G57" s="16"/>
      <c r="I57" s="16"/>
      <c r="O57" s="768" t="s">
        <v>13</v>
      </c>
      <c r="P57" s="768"/>
      <c r="Q57" s="769"/>
    </row>
    <row r="58" spans="1:20" s="17" customFormat="1" ht="12.75" customHeight="1">
      <c r="A58" s="768" t="s">
        <v>14</v>
      </c>
      <c r="B58" s="768"/>
      <c r="C58" s="768"/>
      <c r="D58" s="768"/>
      <c r="E58" s="768"/>
      <c r="F58" s="768"/>
      <c r="G58" s="768"/>
      <c r="H58" s="768"/>
      <c r="I58" s="768"/>
      <c r="J58" s="768"/>
      <c r="K58" s="768"/>
      <c r="L58" s="768"/>
      <c r="M58" s="768"/>
      <c r="N58" s="768"/>
      <c r="O58" s="768"/>
      <c r="P58" s="768"/>
      <c r="Q58" s="768"/>
    </row>
    <row r="59" spans="1:20" s="17" customFormat="1" ht="13.15" customHeight="1">
      <c r="A59" s="766" t="s">
        <v>978</v>
      </c>
      <c r="B59" s="766"/>
      <c r="C59" s="766"/>
      <c r="D59" s="766"/>
      <c r="E59" s="766"/>
      <c r="F59" s="766"/>
      <c r="G59" s="766"/>
      <c r="H59" s="766"/>
      <c r="I59" s="766"/>
      <c r="J59" s="766"/>
      <c r="K59" s="766"/>
      <c r="L59" s="766"/>
      <c r="M59" s="766"/>
      <c r="N59" s="766"/>
      <c r="O59" s="766"/>
      <c r="P59" s="766"/>
      <c r="Q59" s="766"/>
      <c r="R59" s="766"/>
      <c r="S59" s="766"/>
    </row>
    <row r="60" spans="1:20" ht="12.75" customHeight="1">
      <c r="N60" s="746" t="s">
        <v>85</v>
      </c>
      <c r="O60" s="746"/>
      <c r="P60" s="746"/>
      <c r="Q60" s="746"/>
    </row>
  </sheetData>
  <mergeCells count="211">
    <mergeCell ref="B32:D32"/>
    <mergeCell ref="B33:D33"/>
    <mergeCell ref="B34:D34"/>
    <mergeCell ref="A6:E6"/>
    <mergeCell ref="E33:F33"/>
    <mergeCell ref="G33:H33"/>
    <mergeCell ref="I33:J33"/>
    <mergeCell ref="K33:L33"/>
    <mergeCell ref="M33:N33"/>
    <mergeCell ref="F16:O18"/>
    <mergeCell ref="E32:F32"/>
    <mergeCell ref="G32:H32"/>
    <mergeCell ref="I32:J32"/>
    <mergeCell ref="K32:L32"/>
    <mergeCell ref="M32:N32"/>
    <mergeCell ref="O32:P32"/>
    <mergeCell ref="O24:P24"/>
    <mergeCell ref="K25:L25"/>
    <mergeCell ref="I23:J23"/>
    <mergeCell ref="D11:E11"/>
    <mergeCell ref="B13:C13"/>
    <mergeCell ref="B26:D26"/>
    <mergeCell ref="B27:D27"/>
    <mergeCell ref="B29:D29"/>
    <mergeCell ref="O33:P33"/>
    <mergeCell ref="Q33:R33"/>
    <mergeCell ref="S33:T33"/>
    <mergeCell ref="E34:F34"/>
    <mergeCell ref="G34:H34"/>
    <mergeCell ref="I34:J34"/>
    <mergeCell ref="K34:L34"/>
    <mergeCell ref="M34:N34"/>
    <mergeCell ref="O34:P34"/>
    <mergeCell ref="Q34:R34"/>
    <mergeCell ref="S34:T34"/>
    <mergeCell ref="Q32:R32"/>
    <mergeCell ref="S32:T32"/>
    <mergeCell ref="N60:Q60"/>
    <mergeCell ref="A59:S59"/>
    <mergeCell ref="S30:T30"/>
    <mergeCell ref="Q29:R29"/>
    <mergeCell ref="S29:T29"/>
    <mergeCell ref="M29:N29"/>
    <mergeCell ref="O29:P29"/>
    <mergeCell ref="M30:N30"/>
    <mergeCell ref="O30:P30"/>
    <mergeCell ref="K35:L35"/>
    <mergeCell ref="E31:F31"/>
    <mergeCell ref="K30:L30"/>
    <mergeCell ref="G31:H31"/>
    <mergeCell ref="I35:J35"/>
    <mergeCell ref="S39:T39"/>
    <mergeCell ref="I40:J40"/>
    <mergeCell ref="I41:J41"/>
    <mergeCell ref="I42:J42"/>
    <mergeCell ref="Q39:R39"/>
    <mergeCell ref="I31:J31"/>
    <mergeCell ref="O57:Q57"/>
    <mergeCell ref="A58:Q58"/>
    <mergeCell ref="A48:A49"/>
    <mergeCell ref="A52:T52"/>
    <mergeCell ref="D10:E10"/>
    <mergeCell ref="F10:G10"/>
    <mergeCell ref="H10:I10"/>
    <mergeCell ref="B10:C10"/>
    <mergeCell ref="B24:D24"/>
    <mergeCell ref="B25:D25"/>
    <mergeCell ref="E24:F24"/>
    <mergeCell ref="K24:L24"/>
    <mergeCell ref="M22:T22"/>
    <mergeCell ref="B22:D23"/>
    <mergeCell ref="E22:L22"/>
    <mergeCell ref="Q23:R23"/>
    <mergeCell ref="J13:K13"/>
    <mergeCell ref="J11:K11"/>
    <mergeCell ref="F11:G11"/>
    <mergeCell ref="H11:I11"/>
    <mergeCell ref="G23:H23"/>
    <mergeCell ref="A18:B18"/>
    <mergeCell ref="J10:K10"/>
    <mergeCell ref="C18:D18"/>
    <mergeCell ref="B11:C11"/>
    <mergeCell ref="M24:N24"/>
    <mergeCell ref="B48:D48"/>
    <mergeCell ref="E48:G48"/>
    <mergeCell ref="E26:F26"/>
    <mergeCell ref="G26:H26"/>
    <mergeCell ref="B30:D30"/>
    <mergeCell ref="B35:D35"/>
    <mergeCell ref="E35:F35"/>
    <mergeCell ref="G35:H35"/>
    <mergeCell ref="B28:D28"/>
    <mergeCell ref="E28:F28"/>
    <mergeCell ref="G28:H28"/>
    <mergeCell ref="E42:F42"/>
    <mergeCell ref="E43:F43"/>
    <mergeCell ref="E44:F44"/>
    <mergeCell ref="E39:J39"/>
    <mergeCell ref="G42:H42"/>
    <mergeCell ref="B41:D41"/>
    <mergeCell ref="G40:H40"/>
    <mergeCell ref="G41:H41"/>
    <mergeCell ref="E30:F30"/>
    <mergeCell ref="G30:H30"/>
    <mergeCell ref="B42:D42"/>
    <mergeCell ref="H48:H49"/>
    <mergeCell ref="B31:D31"/>
    <mergeCell ref="R1:S1"/>
    <mergeCell ref="A2:S2"/>
    <mergeCell ref="A3:S3"/>
    <mergeCell ref="A5:S5"/>
    <mergeCell ref="B9:C9"/>
    <mergeCell ref="A7:I7"/>
    <mergeCell ref="D9:E9"/>
    <mergeCell ref="F9:G9"/>
    <mergeCell ref="H1:I1"/>
    <mergeCell ref="J9:K9"/>
    <mergeCell ref="H9:I9"/>
    <mergeCell ref="E25:F25"/>
    <mergeCell ref="K28:L28"/>
    <mergeCell ref="O25:P25"/>
    <mergeCell ref="M28:N28"/>
    <mergeCell ref="Q27:R27"/>
    <mergeCell ref="E23:F23"/>
    <mergeCell ref="G24:H24"/>
    <mergeCell ref="I24:J24"/>
    <mergeCell ref="E27:F27"/>
    <mergeCell ref="G27:H27"/>
    <mergeCell ref="G25:H25"/>
    <mergeCell ref="M27:N27"/>
    <mergeCell ref="I25:J25"/>
    <mergeCell ref="M25:N25"/>
    <mergeCell ref="Q26:R26"/>
    <mergeCell ref="I26:J26"/>
    <mergeCell ref="E29:F29"/>
    <mergeCell ref="G29:H29"/>
    <mergeCell ref="A21:S21"/>
    <mergeCell ref="I29:J29"/>
    <mergeCell ref="J12:K12"/>
    <mergeCell ref="D13:E13"/>
    <mergeCell ref="A22:A23"/>
    <mergeCell ref="F13:G13"/>
    <mergeCell ref="B12:C12"/>
    <mergeCell ref="H13:I13"/>
    <mergeCell ref="H12:I12"/>
    <mergeCell ref="A15:G15"/>
    <mergeCell ref="C16:D16"/>
    <mergeCell ref="A16:B16"/>
    <mergeCell ref="A17:B17"/>
    <mergeCell ref="D12:E12"/>
    <mergeCell ref="F12:G12"/>
    <mergeCell ref="C17:D17"/>
    <mergeCell ref="S25:T25"/>
    <mergeCell ref="O27:P27"/>
    <mergeCell ref="S27:T27"/>
    <mergeCell ref="Q24:R24"/>
    <mergeCell ref="Q28:R28"/>
    <mergeCell ref="O23:P23"/>
    <mergeCell ref="I30:J30"/>
    <mergeCell ref="K29:L29"/>
    <mergeCell ref="S24:T24"/>
    <mergeCell ref="M26:N26"/>
    <mergeCell ref="I27:J27"/>
    <mergeCell ref="K27:L27"/>
    <mergeCell ref="S26:T26"/>
    <mergeCell ref="Q25:R25"/>
    <mergeCell ref="Q30:R30"/>
    <mergeCell ref="I28:J28"/>
    <mergeCell ref="B37:H37"/>
    <mergeCell ref="K43:L43"/>
    <mergeCell ref="B43:D43"/>
    <mergeCell ref="B44:D44"/>
    <mergeCell ref="I43:J43"/>
    <mergeCell ref="I44:J44"/>
    <mergeCell ref="G44:H44"/>
    <mergeCell ref="M43:N43"/>
    <mergeCell ref="S23:T23"/>
    <mergeCell ref="M23:N23"/>
    <mergeCell ref="K23:L23"/>
    <mergeCell ref="O26:P26"/>
    <mergeCell ref="K26:L26"/>
    <mergeCell ref="S35:T35"/>
    <mergeCell ref="M31:N31"/>
    <mergeCell ref="Q31:R31"/>
    <mergeCell ref="S31:T31"/>
    <mergeCell ref="O31:P31"/>
    <mergeCell ref="S28:T28"/>
    <mergeCell ref="O28:P28"/>
    <mergeCell ref="K31:L31"/>
    <mergeCell ref="M35:N35"/>
    <mergeCell ref="O35:P35"/>
    <mergeCell ref="Q35:R35"/>
    <mergeCell ref="A47:I47"/>
    <mergeCell ref="G43:H43"/>
    <mergeCell ref="M40:N40"/>
    <mergeCell ref="K44:L44"/>
    <mergeCell ref="O40:P40"/>
    <mergeCell ref="K41:L41"/>
    <mergeCell ref="M44:N44"/>
    <mergeCell ref="O44:P44"/>
    <mergeCell ref="K40:L40"/>
    <mergeCell ref="E40:F40"/>
    <mergeCell ref="E41:F41"/>
    <mergeCell ref="B39:D40"/>
    <mergeCell ref="K39:P39"/>
    <mergeCell ref="O43:P43"/>
    <mergeCell ref="K42:L42"/>
    <mergeCell ref="M42:N42"/>
    <mergeCell ref="O42:P42"/>
    <mergeCell ref="M41:N41"/>
    <mergeCell ref="O41:P41"/>
  </mergeCells>
  <phoneticPr fontId="0" type="noConversion"/>
  <printOptions horizontalCentered="1" verticalCentered="1"/>
  <pageMargins left="0.70866141732283505" right="0.70866141732283505" top="0.23622047244094499" bottom="0" header="0.31496062992126" footer="0.31496062992126"/>
  <pageSetup paperSize="9" scale="62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opLeftCell="A7" zoomScaleSheetLayoutView="90" workbookViewId="0">
      <selection activeCell="H17" sqref="H17:M20"/>
    </sheetView>
  </sheetViews>
  <sheetFormatPr defaultRowHeight="12.75"/>
  <cols>
    <col min="2" max="2" width="10.140625" customWidth="1"/>
    <col min="3" max="3" width="16.7109375" customWidth="1"/>
    <col min="4" max="4" width="9.42578125" customWidth="1"/>
    <col min="5" max="5" width="9" customWidth="1"/>
    <col min="6" max="6" width="11.5703125" customWidth="1"/>
    <col min="7" max="8" width="10.42578125" customWidth="1"/>
    <col min="9" max="10" width="10.42578125" style="268" customWidth="1"/>
    <col min="11" max="11" width="10.5703125" customWidth="1"/>
    <col min="12" max="12" width="10.42578125" customWidth="1"/>
    <col min="13" max="13" width="11.5703125" customWidth="1"/>
    <col min="14" max="14" width="13" customWidth="1"/>
  </cols>
  <sheetData>
    <row r="1" spans="1:14" ht="18">
      <c r="A1" s="831" t="s">
        <v>0</v>
      </c>
      <c r="B1" s="831"/>
      <c r="C1" s="831"/>
      <c r="D1" s="831"/>
      <c r="E1" s="831"/>
      <c r="F1" s="831"/>
      <c r="G1" s="831"/>
      <c r="H1" s="831"/>
      <c r="I1" s="831"/>
      <c r="J1" s="831"/>
      <c r="K1" s="831"/>
      <c r="N1" s="221" t="s">
        <v>533</v>
      </c>
    </row>
    <row r="2" spans="1:14" ht="21">
      <c r="A2" s="832" t="s">
        <v>656</v>
      </c>
      <c r="B2" s="832"/>
      <c r="C2" s="832"/>
      <c r="D2" s="832"/>
      <c r="E2" s="832"/>
      <c r="F2" s="832"/>
      <c r="G2" s="832"/>
      <c r="H2" s="832"/>
      <c r="I2" s="832"/>
      <c r="J2" s="832"/>
      <c r="K2" s="832"/>
    </row>
    <row r="3" spans="1:14" ht="15">
      <c r="A3" s="181"/>
      <c r="B3" s="181"/>
      <c r="C3" s="181"/>
      <c r="D3" s="181"/>
      <c r="E3" s="181"/>
      <c r="F3" s="181"/>
      <c r="G3" s="181"/>
      <c r="H3" s="181"/>
      <c r="I3" s="265"/>
      <c r="J3" s="265"/>
    </row>
    <row r="4" spans="1:14" ht="18">
      <c r="A4" s="831" t="s">
        <v>532</v>
      </c>
      <c r="B4" s="831"/>
      <c r="C4" s="831"/>
      <c r="D4" s="831"/>
      <c r="E4" s="831"/>
      <c r="F4" s="831"/>
      <c r="G4" s="831"/>
      <c r="H4" s="831"/>
      <c r="I4" s="291"/>
      <c r="J4" s="291"/>
    </row>
    <row r="5" spans="1:14" ht="15">
      <c r="A5" s="558" t="s">
        <v>976</v>
      </c>
      <c r="B5" s="558"/>
      <c r="C5" s="558"/>
      <c r="D5" s="182"/>
      <c r="E5" s="182"/>
      <c r="F5" s="182"/>
      <c r="G5" s="182"/>
      <c r="H5" s="181"/>
      <c r="I5" s="265"/>
      <c r="J5" s="265"/>
      <c r="L5" s="535" t="s">
        <v>970</v>
      </c>
    </row>
    <row r="6" spans="1:14" ht="28.5" customHeight="1">
      <c r="A6" s="968" t="s">
        <v>2</v>
      </c>
      <c r="B6" s="970" t="s">
        <v>37</v>
      </c>
      <c r="C6" s="783" t="s">
        <v>415</v>
      </c>
      <c r="D6" s="850" t="s">
        <v>468</v>
      </c>
      <c r="E6" s="850"/>
      <c r="F6" s="850"/>
      <c r="G6" s="850"/>
      <c r="H6" s="851"/>
      <c r="I6" s="973" t="s">
        <v>559</v>
      </c>
      <c r="J6" s="973" t="s">
        <v>560</v>
      </c>
      <c r="K6" s="972" t="s">
        <v>512</v>
      </c>
      <c r="L6" s="972"/>
      <c r="M6" s="972"/>
      <c r="N6" s="972"/>
    </row>
    <row r="7" spans="1:14" ht="39" customHeight="1">
      <c r="A7" s="969"/>
      <c r="B7" s="971"/>
      <c r="C7" s="783"/>
      <c r="D7" s="445" t="s">
        <v>467</v>
      </c>
      <c r="E7" s="445" t="s">
        <v>416</v>
      </c>
      <c r="F7" s="444" t="s">
        <v>417</v>
      </c>
      <c r="G7" s="445" t="s">
        <v>418</v>
      </c>
      <c r="H7" s="445" t="s">
        <v>48</v>
      </c>
      <c r="I7" s="973"/>
      <c r="J7" s="973"/>
      <c r="K7" s="460" t="s">
        <v>419</v>
      </c>
      <c r="L7" s="461" t="s">
        <v>513</v>
      </c>
      <c r="M7" s="445" t="s">
        <v>420</v>
      </c>
      <c r="N7" s="461" t="s">
        <v>421</v>
      </c>
    </row>
    <row r="8" spans="1:14" ht="18">
      <c r="A8" s="378" t="s">
        <v>273</v>
      </c>
      <c r="B8" s="378" t="s">
        <v>274</v>
      </c>
      <c r="C8" s="378" t="s">
        <v>275</v>
      </c>
      <c r="D8" s="378" t="s">
        <v>276</v>
      </c>
      <c r="E8" s="378" t="s">
        <v>277</v>
      </c>
      <c r="F8" s="378" t="s">
        <v>278</v>
      </c>
      <c r="G8" s="378" t="s">
        <v>279</v>
      </c>
      <c r="H8" s="378" t="s">
        <v>280</v>
      </c>
      <c r="I8" s="379" t="s">
        <v>301</v>
      </c>
      <c r="J8" s="379" t="s">
        <v>302</v>
      </c>
      <c r="K8" s="378" t="s">
        <v>303</v>
      </c>
      <c r="L8" s="378" t="s">
        <v>331</v>
      </c>
      <c r="M8" s="378" t="s">
        <v>332</v>
      </c>
      <c r="N8" s="378" t="s">
        <v>333</v>
      </c>
    </row>
    <row r="9" spans="1:14" ht="18">
      <c r="A9" s="380">
        <v>1</v>
      </c>
      <c r="B9" s="378" t="s">
        <v>844</v>
      </c>
      <c r="C9" s="378">
        <v>65</v>
      </c>
      <c r="D9" s="378">
        <v>65</v>
      </c>
      <c r="E9" s="378">
        <v>0</v>
      </c>
      <c r="F9" s="378">
        <v>0</v>
      </c>
      <c r="G9" s="378">
        <v>0</v>
      </c>
      <c r="H9" s="378">
        <v>0</v>
      </c>
      <c r="I9" s="379">
        <v>65</v>
      </c>
      <c r="J9" s="379">
        <v>65</v>
      </c>
      <c r="K9" s="378">
        <v>65</v>
      </c>
      <c r="L9" s="378">
        <v>65</v>
      </c>
      <c r="M9" s="378">
        <v>65</v>
      </c>
      <c r="N9" s="378">
        <v>65</v>
      </c>
    </row>
    <row r="10" spans="1:14" ht="18">
      <c r="A10" s="380">
        <v>2</v>
      </c>
      <c r="B10" s="401" t="s">
        <v>845</v>
      </c>
      <c r="C10" s="378">
        <v>31</v>
      </c>
      <c r="D10" s="378">
        <v>31</v>
      </c>
      <c r="E10" s="378">
        <v>0</v>
      </c>
      <c r="F10" s="378">
        <v>0</v>
      </c>
      <c r="G10" s="378">
        <v>0</v>
      </c>
      <c r="H10" s="378">
        <v>0</v>
      </c>
      <c r="I10" s="379">
        <v>31</v>
      </c>
      <c r="J10" s="379">
        <v>31</v>
      </c>
      <c r="K10" s="378">
        <v>31</v>
      </c>
      <c r="L10" s="378">
        <v>31</v>
      </c>
      <c r="M10" s="378">
        <v>31</v>
      </c>
      <c r="N10" s="378">
        <v>31</v>
      </c>
    </row>
    <row r="11" spans="1:14" ht="18">
      <c r="A11" s="380">
        <v>3</v>
      </c>
      <c r="B11" s="378"/>
      <c r="C11" s="378"/>
      <c r="D11" s="378"/>
      <c r="E11" s="378"/>
      <c r="F11" s="378"/>
      <c r="G11" s="378"/>
      <c r="H11" s="378"/>
      <c r="I11" s="379"/>
      <c r="J11" s="379"/>
      <c r="K11" s="378"/>
      <c r="L11" s="378"/>
      <c r="M11" s="378"/>
      <c r="N11" s="378"/>
    </row>
    <row r="12" spans="1:14" ht="15">
      <c r="A12" s="334" t="s">
        <v>7</v>
      </c>
      <c r="B12" s="334"/>
      <c r="C12" s="334"/>
      <c r="D12" s="334"/>
      <c r="E12" s="334"/>
      <c r="F12" s="334"/>
      <c r="G12" s="334"/>
      <c r="H12" s="334"/>
      <c r="I12" s="333"/>
      <c r="J12" s="333"/>
      <c r="K12" s="334"/>
      <c r="L12" s="334"/>
      <c r="M12" s="334"/>
      <c r="N12" s="334"/>
    </row>
    <row r="13" spans="1:14" ht="15.75">
      <c r="A13" s="335" t="s">
        <v>18</v>
      </c>
      <c r="B13" s="334"/>
      <c r="C13" s="334">
        <f>SUM(C9:C12)</f>
        <v>96</v>
      </c>
      <c r="D13" s="334">
        <f t="shared" ref="D13:N13" si="0">SUM(D9:D12)</f>
        <v>96</v>
      </c>
      <c r="E13" s="334">
        <f t="shared" si="0"/>
        <v>0</v>
      </c>
      <c r="F13" s="334">
        <f t="shared" si="0"/>
        <v>0</v>
      </c>
      <c r="G13" s="334">
        <f t="shared" si="0"/>
        <v>0</v>
      </c>
      <c r="H13" s="334">
        <f t="shared" si="0"/>
        <v>0</v>
      </c>
      <c r="I13" s="334">
        <f t="shared" si="0"/>
        <v>96</v>
      </c>
      <c r="J13" s="334">
        <f t="shared" si="0"/>
        <v>96</v>
      </c>
      <c r="K13" s="334">
        <f t="shared" si="0"/>
        <v>96</v>
      </c>
      <c r="L13" s="334">
        <f t="shared" si="0"/>
        <v>96</v>
      </c>
      <c r="M13" s="334">
        <f t="shared" si="0"/>
        <v>96</v>
      </c>
      <c r="N13" s="334">
        <f t="shared" si="0"/>
        <v>96</v>
      </c>
    </row>
    <row r="15" spans="1:14">
      <c r="H15" s="14"/>
      <c r="I15" s="606"/>
      <c r="J15" s="606"/>
      <c r="K15" s="14"/>
      <c r="L15" s="14"/>
    </row>
    <row r="16" spans="1:14" ht="12.75" customHeight="1">
      <c r="A16" s="188"/>
      <c r="B16" s="188"/>
      <c r="C16" s="188"/>
      <c r="D16" s="188"/>
      <c r="H16" s="936"/>
      <c r="I16" s="936"/>
      <c r="J16" s="936"/>
      <c r="K16" s="936"/>
      <c r="L16" s="936"/>
    </row>
    <row r="17" spans="1:13" ht="12.75" customHeight="1">
      <c r="A17" s="188"/>
      <c r="B17" s="188"/>
      <c r="C17" s="188"/>
      <c r="D17" s="188"/>
      <c r="H17" s="829" t="s">
        <v>13</v>
      </c>
      <c r="I17" s="829"/>
      <c r="J17" s="829"/>
      <c r="K17" s="829"/>
      <c r="L17" s="829"/>
      <c r="M17" s="829"/>
    </row>
    <row r="18" spans="1:13" ht="12.75" customHeight="1">
      <c r="A18" s="188"/>
      <c r="B18" s="188"/>
      <c r="C18" s="188"/>
      <c r="D18" s="188"/>
      <c r="H18" s="829" t="s">
        <v>14</v>
      </c>
      <c r="I18" s="829"/>
      <c r="J18" s="829"/>
      <c r="K18" s="829"/>
      <c r="L18" s="829"/>
      <c r="M18" s="829"/>
    </row>
    <row r="19" spans="1:13">
      <c r="A19" s="188" t="s">
        <v>12</v>
      </c>
      <c r="C19" s="188"/>
      <c r="D19" s="188"/>
      <c r="H19" s="829" t="s">
        <v>981</v>
      </c>
      <c r="I19" s="829"/>
      <c r="J19" s="829"/>
      <c r="K19" s="829"/>
      <c r="L19" s="829"/>
      <c r="M19" s="829"/>
    </row>
    <row r="20" spans="1:13">
      <c r="H20" s="830" t="s">
        <v>85</v>
      </c>
      <c r="I20" s="830"/>
      <c r="J20" s="830"/>
      <c r="K20" s="830"/>
      <c r="L20" s="830"/>
      <c r="M20" s="188"/>
    </row>
    <row r="21" spans="1:13">
      <c r="H21" s="14"/>
      <c r="I21" s="606"/>
      <c r="J21" s="606"/>
      <c r="K21" s="14"/>
      <c r="L21" s="14"/>
    </row>
    <row r="22" spans="1:13">
      <c r="H22" s="14"/>
      <c r="I22" s="606"/>
      <c r="J22" s="606"/>
      <c r="K22" s="14"/>
      <c r="L22" s="14"/>
    </row>
    <row r="23" spans="1:13">
      <c r="D23" s="14"/>
      <c r="E23" s="14"/>
      <c r="F23" s="14"/>
      <c r="G23" s="14"/>
      <c r="H23" s="14"/>
      <c r="I23" s="606"/>
      <c r="J23" s="606"/>
      <c r="K23" s="14"/>
      <c r="L23" s="14"/>
    </row>
    <row r="24" spans="1:13">
      <c r="D24" s="14"/>
      <c r="E24" s="14"/>
      <c r="F24" s="14"/>
      <c r="G24" s="14"/>
      <c r="H24" s="14"/>
      <c r="I24" s="606"/>
      <c r="J24" s="606"/>
      <c r="K24" s="14"/>
      <c r="L24" s="14"/>
    </row>
    <row r="25" spans="1:13">
      <c r="D25" s="14"/>
      <c r="E25" s="14"/>
      <c r="F25" s="14"/>
      <c r="G25" s="14"/>
      <c r="H25" s="14"/>
      <c r="I25" s="606"/>
      <c r="J25" s="606"/>
      <c r="K25" s="14"/>
      <c r="L25" s="14"/>
    </row>
    <row r="26" spans="1:13">
      <c r="D26" s="14"/>
      <c r="E26" s="14"/>
      <c r="F26" s="14"/>
      <c r="G26" s="14"/>
      <c r="H26" s="14"/>
      <c r="I26" s="606"/>
      <c r="J26" s="606"/>
      <c r="K26" s="14"/>
      <c r="L26" s="14"/>
    </row>
    <row r="27" spans="1:13">
      <c r="D27" s="14"/>
      <c r="E27" s="14"/>
      <c r="F27" s="14"/>
      <c r="G27" s="14"/>
      <c r="H27" s="14"/>
      <c r="I27" s="606"/>
      <c r="J27" s="606"/>
      <c r="K27" s="14"/>
      <c r="L27" s="14"/>
    </row>
    <row r="28" spans="1:13">
      <c r="H28" s="14"/>
      <c r="I28" s="606"/>
      <c r="J28" s="606"/>
      <c r="K28" s="14"/>
      <c r="L28" s="14"/>
    </row>
  </sheetData>
  <mergeCells count="15">
    <mergeCell ref="H18:M18"/>
    <mergeCell ref="H19:M19"/>
    <mergeCell ref="H20:L20"/>
    <mergeCell ref="H16:L16"/>
    <mergeCell ref="D6:H6"/>
    <mergeCell ref="H17:M17"/>
    <mergeCell ref="C6:C7"/>
    <mergeCell ref="A1:K1"/>
    <mergeCell ref="A2:K2"/>
    <mergeCell ref="A4:H4"/>
    <mergeCell ref="A6:A7"/>
    <mergeCell ref="B6:B7"/>
    <mergeCell ref="K6:N6"/>
    <mergeCell ref="I6:I7"/>
    <mergeCell ref="J6:J7"/>
  </mergeCells>
  <printOptions horizontalCentered="1" verticalCentered="1"/>
  <pageMargins left="0.70866141732283505" right="0.70866141732283505" top="0.23622047244094499" bottom="0" header="0.31496062992126" footer="0.31496062992126"/>
  <pageSetup paperSize="9" scale="87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SheetLayoutView="120" workbookViewId="0">
      <selection activeCell="E16" sqref="E16:J19"/>
    </sheetView>
  </sheetViews>
  <sheetFormatPr defaultRowHeight="12.75"/>
  <cols>
    <col min="1" max="1" width="8.28515625" customWidth="1"/>
    <col min="2" max="2" width="23.5703125" customWidth="1"/>
    <col min="3" max="3" width="16.7109375" customWidth="1"/>
    <col min="4" max="4" width="12.5703125" customWidth="1"/>
    <col min="5" max="5" width="13" customWidth="1"/>
    <col min="6" max="6" width="14.7109375" customWidth="1"/>
    <col min="7" max="7" width="13.5703125" customWidth="1"/>
    <col min="8" max="8" width="15.5703125" customWidth="1"/>
  </cols>
  <sheetData>
    <row r="1" spans="1:10" ht="18">
      <c r="A1" s="831" t="s">
        <v>0</v>
      </c>
      <c r="B1" s="831"/>
      <c r="C1" s="831"/>
      <c r="D1" s="831"/>
      <c r="E1" s="831"/>
      <c r="F1" s="831"/>
      <c r="G1" s="831"/>
      <c r="H1" s="221" t="s">
        <v>535</v>
      </c>
    </row>
    <row r="2" spans="1:10" ht="21">
      <c r="A2" s="832" t="s">
        <v>656</v>
      </c>
      <c r="B2" s="832"/>
      <c r="C2" s="832"/>
      <c r="D2" s="832"/>
      <c r="E2" s="832"/>
      <c r="F2" s="832"/>
      <c r="G2" s="832"/>
    </row>
    <row r="3" spans="1:10" ht="15">
      <c r="A3" s="181"/>
      <c r="B3" s="181"/>
      <c r="C3" s="181"/>
      <c r="D3" s="181"/>
      <c r="E3" s="181"/>
      <c r="F3" s="181"/>
      <c r="G3" s="181"/>
    </row>
    <row r="4" spans="1:10" ht="18">
      <c r="A4" s="831" t="s">
        <v>534</v>
      </c>
      <c r="B4" s="831"/>
      <c r="C4" s="831"/>
      <c r="D4" s="831"/>
      <c r="E4" s="831"/>
      <c r="F4" s="831"/>
      <c r="G4" s="831"/>
    </row>
    <row r="5" spans="1:10" ht="15">
      <c r="A5" s="558" t="s">
        <v>976</v>
      </c>
      <c r="B5" s="558"/>
      <c r="C5" s="558"/>
      <c r="D5" s="182"/>
      <c r="E5" s="182"/>
      <c r="F5" s="182"/>
      <c r="G5" s="182" t="s">
        <v>970</v>
      </c>
    </row>
    <row r="6" spans="1:10" ht="21.75" customHeight="1">
      <c r="A6" s="923" t="s">
        <v>2</v>
      </c>
      <c r="B6" s="923" t="s">
        <v>514</v>
      </c>
      <c r="C6" s="721" t="s">
        <v>37</v>
      </c>
      <c r="D6" s="721" t="s">
        <v>519</v>
      </c>
      <c r="E6" s="721"/>
      <c r="F6" s="719" t="s">
        <v>520</v>
      </c>
      <c r="G6" s="719"/>
      <c r="H6" s="923" t="s">
        <v>232</v>
      </c>
    </row>
    <row r="7" spans="1:10" ht="25.5" customHeight="1">
      <c r="A7" s="924"/>
      <c r="B7" s="924"/>
      <c r="C7" s="721"/>
      <c r="D7" s="5" t="s">
        <v>515</v>
      </c>
      <c r="E7" s="5" t="s">
        <v>516</v>
      </c>
      <c r="F7" s="70" t="s">
        <v>517</v>
      </c>
      <c r="G7" s="5" t="s">
        <v>518</v>
      </c>
      <c r="H7" s="924"/>
    </row>
    <row r="8" spans="1:10" ht="15">
      <c r="A8" s="185" t="s">
        <v>273</v>
      </c>
      <c r="B8" s="185" t="s">
        <v>274</v>
      </c>
      <c r="C8" s="185" t="s">
        <v>275</v>
      </c>
      <c r="D8" s="185" t="s">
        <v>276</v>
      </c>
      <c r="E8" s="185" t="s">
        <v>277</v>
      </c>
      <c r="F8" s="185" t="s">
        <v>278</v>
      </c>
      <c r="G8" s="185" t="s">
        <v>279</v>
      </c>
      <c r="H8" s="185">
        <v>8</v>
      </c>
    </row>
    <row r="9" spans="1:10" ht="45">
      <c r="A9" s="271">
        <v>1</v>
      </c>
      <c r="B9" s="185"/>
      <c r="C9" s="185"/>
      <c r="D9" s="185"/>
      <c r="E9" s="185"/>
      <c r="F9" s="185"/>
      <c r="G9" s="185"/>
      <c r="H9" s="198" t="s">
        <v>865</v>
      </c>
    </row>
    <row r="10" spans="1:10" ht="15">
      <c r="A10" s="271">
        <v>2</v>
      </c>
      <c r="B10" s="185"/>
      <c r="C10" s="185"/>
      <c r="D10" s="185"/>
      <c r="E10" s="185"/>
      <c r="F10" s="185"/>
      <c r="G10" s="185"/>
      <c r="H10" s="185"/>
    </row>
    <row r="11" spans="1:10" ht="15">
      <c r="A11" s="271">
        <v>3</v>
      </c>
      <c r="B11" s="185"/>
      <c r="C11" s="185"/>
      <c r="D11" s="185"/>
      <c r="E11" s="185"/>
      <c r="F11" s="185"/>
      <c r="G11" s="185"/>
      <c r="H11" s="185"/>
    </row>
    <row r="12" spans="1:10">
      <c r="A12" s="19" t="s">
        <v>7</v>
      </c>
      <c r="B12" s="9"/>
      <c r="C12" s="9"/>
      <c r="D12" s="9"/>
      <c r="E12" s="9"/>
      <c r="F12" s="9"/>
      <c r="G12" s="9"/>
      <c r="H12" s="9"/>
    </row>
    <row r="13" spans="1:10">
      <c r="A13" s="31" t="s">
        <v>18</v>
      </c>
      <c r="B13" s="9"/>
      <c r="C13" s="9"/>
      <c r="D13" s="9"/>
      <c r="E13" s="9"/>
      <c r="F13" s="9"/>
      <c r="G13" s="9"/>
      <c r="H13" s="9"/>
    </row>
    <row r="16" spans="1:10" ht="12.75" customHeight="1">
      <c r="A16" s="188"/>
      <c r="B16" s="188"/>
      <c r="C16" s="188"/>
      <c r="D16" s="188"/>
      <c r="E16" s="829" t="s">
        <v>13</v>
      </c>
      <c r="F16" s="829"/>
      <c r="G16" s="829"/>
      <c r="H16" s="829"/>
      <c r="I16" s="829"/>
      <c r="J16" s="829"/>
    </row>
    <row r="17" spans="1:10" ht="12.75" customHeight="1">
      <c r="A17" s="188"/>
      <c r="B17" s="188"/>
      <c r="C17" s="188"/>
      <c r="D17" s="188"/>
      <c r="E17" s="829" t="s">
        <v>14</v>
      </c>
      <c r="F17" s="829"/>
      <c r="G17" s="829"/>
      <c r="H17" s="829"/>
      <c r="I17" s="829"/>
      <c r="J17" s="829"/>
    </row>
    <row r="18" spans="1:10" ht="12.75" customHeight="1">
      <c r="A18" s="188"/>
      <c r="B18" s="188"/>
      <c r="C18" s="188"/>
      <c r="D18" s="188"/>
      <c r="E18" s="829" t="s">
        <v>981</v>
      </c>
      <c r="F18" s="829"/>
      <c r="G18" s="829"/>
      <c r="H18" s="829"/>
      <c r="I18" s="829"/>
      <c r="J18" s="829"/>
    </row>
    <row r="19" spans="1:10">
      <c r="A19" s="188" t="s">
        <v>12</v>
      </c>
      <c r="C19" s="188"/>
      <c r="D19" s="188"/>
      <c r="E19" s="830" t="s">
        <v>85</v>
      </c>
      <c r="F19" s="830"/>
      <c r="G19" s="830"/>
      <c r="H19" s="830"/>
      <c r="I19" s="830"/>
      <c r="J19" s="188"/>
    </row>
    <row r="23" spans="1:10">
      <c r="D23" s="14"/>
      <c r="E23" s="14"/>
      <c r="F23" s="14"/>
      <c r="G23" s="14"/>
    </row>
    <row r="24" spans="1:10">
      <c r="D24" s="14"/>
      <c r="E24" s="14"/>
      <c r="F24" s="14"/>
      <c r="G24" s="14"/>
    </row>
    <row r="25" spans="1:10">
      <c r="D25" s="14"/>
      <c r="E25" s="14"/>
      <c r="F25" s="14"/>
      <c r="G25" s="14"/>
    </row>
    <row r="26" spans="1:10">
      <c r="D26" s="14"/>
      <c r="E26" s="14"/>
      <c r="F26" s="14"/>
      <c r="G26" s="14"/>
    </row>
    <row r="27" spans="1:10">
      <c r="D27" s="14"/>
      <c r="E27" s="14"/>
      <c r="F27" s="14"/>
      <c r="G27" s="14"/>
    </row>
  </sheetData>
  <mergeCells count="13">
    <mergeCell ref="E18:J18"/>
    <mergeCell ref="E19:I19"/>
    <mergeCell ref="A1:G1"/>
    <mergeCell ref="A2:G2"/>
    <mergeCell ref="A4:G4"/>
    <mergeCell ref="A6:A7"/>
    <mergeCell ref="B6:B7"/>
    <mergeCell ref="C6:C7"/>
    <mergeCell ref="F6:G6"/>
    <mergeCell ref="D6:E6"/>
    <mergeCell ref="H6:H7"/>
    <mergeCell ref="E16:J16"/>
    <mergeCell ref="E17:J17"/>
  </mergeCells>
  <printOptions horizontalCentered="1" verticalCentered="1"/>
  <pageMargins left="0.70866141732283505" right="0.70866141732283505" top="0.23622047244094499" bottom="0" header="0.31496062992126" footer="0.31496062992126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opLeftCell="A4" zoomScaleSheetLayoutView="84" workbookViewId="0">
      <selection activeCell="I16" sqref="I16:N20"/>
    </sheetView>
  </sheetViews>
  <sheetFormatPr defaultRowHeight="12.75"/>
  <cols>
    <col min="1" max="1" width="6.42578125" customWidth="1"/>
    <col min="2" max="2" width="15.42578125" customWidth="1"/>
    <col min="3" max="3" width="15.28515625" customWidth="1"/>
    <col min="4" max="5" width="15.42578125" customWidth="1"/>
    <col min="6" max="9" width="15.7109375" customWidth="1"/>
    <col min="10" max="10" width="15.42578125" customWidth="1"/>
    <col min="11" max="11" width="20" customWidth="1"/>
    <col min="12" max="12" width="14.28515625" customWidth="1"/>
  </cols>
  <sheetData>
    <row r="1" spans="1:14" ht="18">
      <c r="A1" s="831" t="s">
        <v>0</v>
      </c>
      <c r="B1" s="831"/>
      <c r="C1" s="831"/>
      <c r="D1" s="831"/>
      <c r="E1" s="831"/>
      <c r="F1" s="831"/>
      <c r="G1" s="831"/>
      <c r="H1" s="831"/>
      <c r="I1" s="831"/>
      <c r="J1" s="831"/>
      <c r="K1" s="831"/>
      <c r="L1" s="221" t="s">
        <v>537</v>
      </c>
    </row>
    <row r="2" spans="1:14" ht="21">
      <c r="A2" s="832" t="s">
        <v>656</v>
      </c>
      <c r="B2" s="832"/>
      <c r="C2" s="832"/>
      <c r="D2" s="832"/>
      <c r="E2" s="832"/>
      <c r="F2" s="832"/>
      <c r="G2" s="832"/>
      <c r="H2" s="832"/>
      <c r="I2" s="832"/>
      <c r="J2" s="832"/>
      <c r="K2" s="832"/>
    </row>
    <row r="3" spans="1:14" ht="15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</row>
    <row r="4" spans="1:14" ht="18">
      <c r="A4" s="831" t="s">
        <v>536</v>
      </c>
      <c r="B4" s="831"/>
      <c r="C4" s="831"/>
      <c r="D4" s="831"/>
      <c r="E4" s="831"/>
      <c r="F4" s="831"/>
      <c r="G4" s="831"/>
      <c r="H4" s="831"/>
      <c r="I4" s="831"/>
      <c r="J4" s="831"/>
      <c r="K4" s="831"/>
    </row>
    <row r="5" spans="1:14" ht="15">
      <c r="A5" s="558" t="s">
        <v>976</v>
      </c>
      <c r="B5" s="558"/>
      <c r="C5" s="558"/>
      <c r="D5" s="182"/>
      <c r="E5" s="182"/>
      <c r="F5" s="182"/>
      <c r="G5" s="182"/>
      <c r="H5" s="182"/>
      <c r="I5" s="182"/>
      <c r="J5" s="182" t="s">
        <v>970</v>
      </c>
    </row>
    <row r="6" spans="1:14" ht="21.75" customHeight="1">
      <c r="A6" s="970" t="s">
        <v>2</v>
      </c>
      <c r="B6" s="970" t="s">
        <v>37</v>
      </c>
      <c r="C6" s="849" t="s">
        <v>479</v>
      </c>
      <c r="D6" s="850"/>
      <c r="E6" s="851"/>
      <c r="F6" s="849" t="s">
        <v>485</v>
      </c>
      <c r="G6" s="850"/>
      <c r="H6" s="850"/>
      <c r="I6" s="851"/>
      <c r="J6" s="783" t="s">
        <v>487</v>
      </c>
      <c r="K6" s="783"/>
      <c r="L6" s="783"/>
    </row>
    <row r="7" spans="1:14" ht="29.25" customHeight="1">
      <c r="A7" s="971"/>
      <c r="B7" s="971"/>
      <c r="C7" s="460" t="s">
        <v>222</v>
      </c>
      <c r="D7" s="460" t="s">
        <v>481</v>
      </c>
      <c r="E7" s="460" t="s">
        <v>486</v>
      </c>
      <c r="F7" s="460" t="s">
        <v>222</v>
      </c>
      <c r="G7" s="460" t="s">
        <v>480</v>
      </c>
      <c r="H7" s="460" t="s">
        <v>482</v>
      </c>
      <c r="I7" s="460" t="s">
        <v>486</v>
      </c>
      <c r="J7" s="445" t="s">
        <v>483</v>
      </c>
      <c r="K7" s="445" t="s">
        <v>484</v>
      </c>
      <c r="L7" s="460" t="s">
        <v>486</v>
      </c>
    </row>
    <row r="8" spans="1:14" ht="18">
      <c r="A8" s="378" t="s">
        <v>273</v>
      </c>
      <c r="B8" s="378" t="s">
        <v>274</v>
      </c>
      <c r="C8" s="378" t="s">
        <v>275</v>
      </c>
      <c r="D8" s="378" t="s">
        <v>276</v>
      </c>
      <c r="E8" s="378" t="s">
        <v>277</v>
      </c>
      <c r="F8" s="378" t="s">
        <v>278</v>
      </c>
      <c r="G8" s="378" t="s">
        <v>279</v>
      </c>
      <c r="H8" s="378" t="s">
        <v>280</v>
      </c>
      <c r="I8" s="378" t="s">
        <v>301</v>
      </c>
      <c r="J8" s="378" t="s">
        <v>302</v>
      </c>
      <c r="K8" s="378" t="s">
        <v>303</v>
      </c>
      <c r="L8" s="378" t="s">
        <v>331</v>
      </c>
    </row>
    <row r="9" spans="1:14" ht="90">
      <c r="A9" s="334">
        <v>1</v>
      </c>
      <c r="B9" s="334" t="s">
        <v>844</v>
      </c>
      <c r="C9" s="334">
        <v>0</v>
      </c>
      <c r="D9" s="334">
        <v>0</v>
      </c>
      <c r="E9" s="334">
        <v>0</v>
      </c>
      <c r="F9" s="334">
        <v>9</v>
      </c>
      <c r="G9" s="334">
        <v>497</v>
      </c>
      <c r="H9" s="367" t="s">
        <v>866</v>
      </c>
      <c r="I9" s="638">
        <v>25000</v>
      </c>
      <c r="J9" s="334" t="s">
        <v>7</v>
      </c>
      <c r="K9" s="334" t="s">
        <v>7</v>
      </c>
      <c r="L9" s="334" t="s">
        <v>7</v>
      </c>
      <c r="N9" t="s">
        <v>11</v>
      </c>
    </row>
    <row r="10" spans="1:14" ht="15">
      <c r="A10" s="334">
        <v>2</v>
      </c>
      <c r="B10" s="334" t="s">
        <v>845</v>
      </c>
      <c r="C10" s="334">
        <v>0</v>
      </c>
      <c r="D10" s="334">
        <v>0</v>
      </c>
      <c r="E10" s="334">
        <v>0</v>
      </c>
      <c r="F10" s="334">
        <v>0</v>
      </c>
      <c r="G10" s="334">
        <v>0</v>
      </c>
      <c r="H10" s="334"/>
      <c r="I10" s="334"/>
      <c r="J10" s="334"/>
      <c r="K10" s="334"/>
      <c r="L10" s="334"/>
    </row>
    <row r="11" spans="1:14" ht="15">
      <c r="A11" s="334">
        <v>3</v>
      </c>
      <c r="B11" s="334"/>
      <c r="C11" s="334"/>
      <c r="D11" s="334"/>
      <c r="E11" s="334"/>
      <c r="F11" s="334"/>
      <c r="G11" s="334"/>
      <c r="H11" s="334"/>
      <c r="I11" s="334"/>
      <c r="J11" s="334"/>
      <c r="K11" s="334"/>
      <c r="L11" s="334"/>
    </row>
    <row r="12" spans="1:14" ht="15">
      <c r="A12" s="334" t="s">
        <v>7</v>
      </c>
      <c r="B12" s="334"/>
      <c r="C12" s="334"/>
      <c r="D12" s="334"/>
      <c r="E12" s="334"/>
      <c r="F12" s="334"/>
      <c r="G12" s="334"/>
      <c r="H12" s="334"/>
      <c r="I12" s="334"/>
      <c r="J12" s="334"/>
      <c r="K12" s="334"/>
      <c r="L12" s="334"/>
    </row>
    <row r="13" spans="1:14" s="16" customFormat="1" ht="15.75">
      <c r="A13" s="335" t="s">
        <v>18</v>
      </c>
      <c r="B13" s="335"/>
      <c r="C13" s="335">
        <f>SUM(C9:C12)</f>
        <v>0</v>
      </c>
      <c r="D13" s="335">
        <f t="shared" ref="D13:L13" si="0">SUM(D9:D12)</f>
        <v>0</v>
      </c>
      <c r="E13" s="335">
        <f t="shared" si="0"/>
        <v>0</v>
      </c>
      <c r="F13" s="335">
        <f t="shared" si="0"/>
        <v>9</v>
      </c>
      <c r="G13" s="335">
        <f t="shared" si="0"/>
        <v>497</v>
      </c>
      <c r="H13" s="335">
        <f t="shared" si="0"/>
        <v>0</v>
      </c>
      <c r="I13" s="335">
        <f t="shared" si="0"/>
        <v>25000</v>
      </c>
      <c r="J13" s="335">
        <f t="shared" si="0"/>
        <v>0</v>
      </c>
      <c r="K13" s="335">
        <f t="shared" si="0"/>
        <v>0</v>
      </c>
      <c r="L13" s="335">
        <f t="shared" si="0"/>
        <v>0</v>
      </c>
    </row>
    <row r="16" spans="1:14" ht="12.75" customHeight="1">
      <c r="A16" s="188"/>
      <c r="B16" s="188"/>
      <c r="C16" s="188"/>
      <c r="D16" s="188"/>
      <c r="E16" s="188"/>
      <c r="F16" s="188"/>
      <c r="I16" s="829" t="s">
        <v>13</v>
      </c>
      <c r="J16" s="829"/>
      <c r="K16" s="829"/>
      <c r="L16" s="829"/>
      <c r="M16" s="829"/>
      <c r="N16" s="829"/>
    </row>
    <row r="17" spans="1:14" ht="12.75" customHeight="1">
      <c r="A17" s="188"/>
      <c r="B17" s="188"/>
      <c r="C17" s="188"/>
      <c r="D17" s="188"/>
      <c r="E17" s="188"/>
      <c r="F17" s="188"/>
      <c r="I17" s="829" t="s">
        <v>14</v>
      </c>
      <c r="J17" s="829"/>
      <c r="K17" s="829"/>
      <c r="L17" s="829"/>
      <c r="M17" s="829"/>
      <c r="N17" s="829"/>
    </row>
    <row r="18" spans="1:14" ht="12.75" customHeight="1">
      <c r="A18" s="188"/>
      <c r="B18" s="188"/>
      <c r="C18" s="188"/>
      <c r="D18" s="188"/>
      <c r="E18" s="188"/>
      <c r="F18" s="188"/>
      <c r="I18" s="829" t="s">
        <v>981</v>
      </c>
      <c r="J18" s="829"/>
      <c r="K18" s="829"/>
      <c r="L18" s="829"/>
      <c r="M18" s="829"/>
      <c r="N18" s="829"/>
    </row>
    <row r="19" spans="1:14">
      <c r="A19" s="188" t="s">
        <v>12</v>
      </c>
      <c r="F19" s="188"/>
      <c r="I19" s="830" t="s">
        <v>85</v>
      </c>
      <c r="J19" s="830"/>
      <c r="K19" s="830"/>
      <c r="L19" s="830"/>
      <c r="M19" s="830"/>
      <c r="N19" s="188"/>
    </row>
    <row r="23" spans="1:14">
      <c r="D23" s="14"/>
      <c r="E23" s="14"/>
      <c r="F23" s="14"/>
      <c r="G23" s="14"/>
    </row>
    <row r="24" spans="1:14">
      <c r="D24" s="14"/>
      <c r="E24" s="14"/>
      <c r="F24" s="14"/>
      <c r="G24" s="14"/>
    </row>
    <row r="25" spans="1:14">
      <c r="D25" s="14"/>
      <c r="E25" s="14"/>
      <c r="F25" s="14"/>
      <c r="G25" s="14"/>
    </row>
    <row r="26" spans="1:14">
      <c r="D26" s="14"/>
      <c r="E26" s="14"/>
      <c r="F26" s="14"/>
      <c r="G26" s="14"/>
    </row>
    <row r="27" spans="1:14">
      <c r="D27" s="14"/>
      <c r="E27" s="14"/>
      <c r="F27" s="14"/>
      <c r="G27" s="14"/>
    </row>
  </sheetData>
  <mergeCells count="12">
    <mergeCell ref="I18:N18"/>
    <mergeCell ref="I19:M19"/>
    <mergeCell ref="A1:K1"/>
    <mergeCell ref="C6:E6"/>
    <mergeCell ref="F6:I6"/>
    <mergeCell ref="J6:L6"/>
    <mergeCell ref="A6:A7"/>
    <mergeCell ref="B6:B7"/>
    <mergeCell ref="A2:K2"/>
    <mergeCell ref="A4:K4"/>
    <mergeCell ref="I16:N16"/>
    <mergeCell ref="I17:N17"/>
  </mergeCells>
  <printOptions horizontalCentered="1" verticalCentered="1"/>
  <pageMargins left="0.70866141732283505" right="0.70866141732283505" top="0.23622047244094499" bottom="0" header="0.31496062992126" footer="0.31496062992126"/>
  <pageSetup paperSize="9" scale="74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SheetLayoutView="80" workbookViewId="0">
      <selection activeCell="G17" sqref="G17:L20"/>
    </sheetView>
  </sheetViews>
  <sheetFormatPr defaultRowHeight="12.75"/>
  <cols>
    <col min="1" max="1" width="7.7109375" customWidth="1"/>
    <col min="2" max="2" width="14" customWidth="1"/>
    <col min="3" max="4" width="12.7109375" customWidth="1"/>
    <col min="5" max="5" width="12.85546875" customWidth="1"/>
    <col min="6" max="6" width="13.28515625" customWidth="1"/>
    <col min="7" max="7" width="13.7109375" customWidth="1"/>
    <col min="8" max="8" width="12.42578125" customWidth="1"/>
    <col min="9" max="9" width="15.5703125" customWidth="1"/>
    <col min="10" max="10" width="12.42578125" customWidth="1"/>
    <col min="11" max="11" width="14.28515625" customWidth="1"/>
  </cols>
  <sheetData>
    <row r="1" spans="1:11" ht="18">
      <c r="A1" s="831" t="s">
        <v>0</v>
      </c>
      <c r="B1" s="831"/>
      <c r="C1" s="831"/>
      <c r="D1" s="831"/>
      <c r="E1" s="831"/>
      <c r="F1" s="831"/>
      <c r="G1" s="831"/>
      <c r="H1" s="831"/>
      <c r="I1" s="280"/>
      <c r="J1" s="280"/>
      <c r="K1" s="221" t="s">
        <v>539</v>
      </c>
    </row>
    <row r="2" spans="1:11" ht="21">
      <c r="A2" s="832" t="s">
        <v>656</v>
      </c>
      <c r="B2" s="832"/>
      <c r="C2" s="832"/>
      <c r="D2" s="832"/>
      <c r="E2" s="832"/>
      <c r="F2" s="832"/>
      <c r="G2" s="832"/>
      <c r="H2" s="832"/>
      <c r="I2" s="832"/>
      <c r="J2" s="832"/>
      <c r="K2" s="832"/>
    </row>
    <row r="3" spans="1:11" ht="15">
      <c r="A3" s="181"/>
      <c r="B3" s="181"/>
      <c r="C3" s="181"/>
      <c r="D3" s="181"/>
      <c r="E3" s="181"/>
      <c r="F3" s="181"/>
      <c r="G3" s="181"/>
      <c r="H3" s="181"/>
      <c r="I3" s="181"/>
      <c r="J3" s="181"/>
    </row>
    <row r="4" spans="1:11" ht="18">
      <c r="A4" s="831" t="s">
        <v>538</v>
      </c>
      <c r="B4" s="831"/>
      <c r="C4" s="831"/>
      <c r="D4" s="831"/>
      <c r="E4" s="831"/>
      <c r="F4" s="831"/>
      <c r="G4" s="831"/>
      <c r="H4" s="831"/>
      <c r="I4" s="831"/>
      <c r="J4" s="831"/>
      <c r="K4" s="831"/>
    </row>
    <row r="5" spans="1:11" ht="15">
      <c r="A5" s="558" t="s">
        <v>976</v>
      </c>
      <c r="B5" s="558"/>
      <c r="C5" s="558"/>
      <c r="D5" s="182"/>
      <c r="E5" s="182"/>
      <c r="F5" s="182"/>
      <c r="G5" s="976" t="s">
        <v>970</v>
      </c>
      <c r="H5" s="976"/>
      <c r="I5" s="976"/>
      <c r="J5" s="976"/>
      <c r="K5" s="976"/>
    </row>
    <row r="6" spans="1:11" ht="28.9" customHeight="1">
      <c r="A6" s="977" t="s">
        <v>2</v>
      </c>
      <c r="B6" s="977" t="s">
        <v>37</v>
      </c>
      <c r="C6" s="979" t="s">
        <v>497</v>
      </c>
      <c r="D6" s="980"/>
      <c r="E6" s="981"/>
      <c r="F6" s="979" t="s">
        <v>500</v>
      </c>
      <c r="G6" s="980"/>
      <c r="H6" s="981"/>
      <c r="I6" s="974" t="s">
        <v>726</v>
      </c>
      <c r="J6" s="974" t="s">
        <v>725</v>
      </c>
      <c r="K6" s="974" t="s">
        <v>79</v>
      </c>
    </row>
    <row r="7" spans="1:11" ht="45.75" customHeight="1">
      <c r="A7" s="978"/>
      <c r="B7" s="978"/>
      <c r="C7" s="348" t="s">
        <v>496</v>
      </c>
      <c r="D7" s="348" t="s">
        <v>498</v>
      </c>
      <c r="E7" s="348" t="s">
        <v>499</v>
      </c>
      <c r="F7" s="348" t="s">
        <v>496</v>
      </c>
      <c r="G7" s="348" t="s">
        <v>498</v>
      </c>
      <c r="H7" s="348" t="s">
        <v>499</v>
      </c>
      <c r="I7" s="975"/>
      <c r="J7" s="975"/>
      <c r="K7" s="975"/>
    </row>
    <row r="8" spans="1:11" ht="18">
      <c r="A8" s="381">
        <v>1</v>
      </c>
      <c r="B8" s="381">
        <v>2</v>
      </c>
      <c r="C8" s="381">
        <v>3</v>
      </c>
      <c r="D8" s="381">
        <v>4</v>
      </c>
      <c r="E8" s="381">
        <v>5</v>
      </c>
      <c r="F8" s="381">
        <v>6</v>
      </c>
      <c r="G8" s="381">
        <v>7</v>
      </c>
      <c r="H8" s="381">
        <v>8</v>
      </c>
      <c r="I8" s="381">
        <v>9</v>
      </c>
      <c r="J8" s="381">
        <v>10</v>
      </c>
      <c r="K8" s="381">
        <v>11</v>
      </c>
    </row>
    <row r="9" spans="1:11" ht="18">
      <c r="A9" s="382">
        <v>1</v>
      </c>
      <c r="B9" s="462" t="s">
        <v>844</v>
      </c>
      <c r="C9" s="450">
        <v>0</v>
      </c>
      <c r="D9" s="450">
        <v>0</v>
      </c>
      <c r="E9" s="450">
        <v>0</v>
      </c>
      <c r="F9" s="450">
        <v>0</v>
      </c>
      <c r="G9" s="450">
        <v>0</v>
      </c>
      <c r="H9" s="450">
        <v>0</v>
      </c>
      <c r="I9" s="450">
        <v>0</v>
      </c>
      <c r="J9" s="450">
        <v>0</v>
      </c>
      <c r="K9" s="383"/>
    </row>
    <row r="10" spans="1:11" ht="18">
      <c r="A10" s="382">
        <v>2</v>
      </c>
      <c r="B10" s="463" t="s">
        <v>845</v>
      </c>
      <c r="C10" s="450">
        <v>0</v>
      </c>
      <c r="D10" s="450">
        <v>0</v>
      </c>
      <c r="E10" s="450">
        <v>0</v>
      </c>
      <c r="F10" s="450">
        <v>0</v>
      </c>
      <c r="G10" s="450">
        <v>0</v>
      </c>
      <c r="H10" s="450">
        <v>0</v>
      </c>
      <c r="I10" s="450">
        <v>0</v>
      </c>
      <c r="J10" s="450">
        <v>0</v>
      </c>
      <c r="K10" s="383"/>
    </row>
    <row r="11" spans="1:11" ht="18">
      <c r="A11" s="382">
        <v>3</v>
      </c>
      <c r="B11" s="383"/>
      <c r="C11" s="348"/>
      <c r="D11" s="348"/>
      <c r="E11" s="348"/>
      <c r="F11" s="348"/>
      <c r="G11" s="348"/>
      <c r="H11" s="348"/>
      <c r="I11" s="348"/>
      <c r="J11" s="348"/>
      <c r="K11" s="383"/>
    </row>
    <row r="12" spans="1:11" ht="15">
      <c r="A12" s="342" t="s">
        <v>7</v>
      </c>
      <c r="B12" s="342"/>
      <c r="C12" s="342"/>
      <c r="D12" s="342"/>
      <c r="E12" s="342"/>
      <c r="F12" s="342"/>
      <c r="G12" s="342"/>
      <c r="H12" s="342"/>
      <c r="I12" s="342"/>
      <c r="J12" s="342"/>
      <c r="K12" s="342"/>
    </row>
    <row r="13" spans="1:11" ht="15.75">
      <c r="A13" s="352" t="s">
        <v>18</v>
      </c>
      <c r="B13" s="342"/>
      <c r="C13" s="352">
        <f>SUM(C9:C12)</f>
        <v>0</v>
      </c>
      <c r="D13" s="352">
        <f t="shared" ref="D13:J13" si="0">SUM(D9:D12)</f>
        <v>0</v>
      </c>
      <c r="E13" s="352">
        <f t="shared" si="0"/>
        <v>0</v>
      </c>
      <c r="F13" s="352">
        <f t="shared" si="0"/>
        <v>0</v>
      </c>
      <c r="G13" s="352">
        <f t="shared" si="0"/>
        <v>0</v>
      </c>
      <c r="H13" s="352">
        <f t="shared" si="0"/>
        <v>0</v>
      </c>
      <c r="I13" s="352">
        <f t="shared" si="0"/>
        <v>0</v>
      </c>
      <c r="J13" s="352">
        <f t="shared" si="0"/>
        <v>0</v>
      </c>
      <c r="K13" s="342"/>
    </row>
    <row r="16" spans="1:11" ht="12.75" customHeight="1">
      <c r="A16" s="188"/>
      <c r="B16" s="188"/>
      <c r="C16" s="188"/>
      <c r="D16" s="188"/>
      <c r="E16" s="188"/>
      <c r="F16" s="188"/>
    </row>
    <row r="17" spans="1:12" ht="12.75" customHeight="1">
      <c r="A17" s="188" t="s">
        <v>12</v>
      </c>
      <c r="B17" s="188"/>
      <c r="C17" s="188"/>
      <c r="D17" s="188"/>
      <c r="E17" s="188"/>
      <c r="F17" s="188"/>
      <c r="G17" s="829" t="s">
        <v>13</v>
      </c>
      <c r="H17" s="829"/>
      <c r="I17" s="829"/>
      <c r="J17" s="829"/>
      <c r="K17" s="829"/>
      <c r="L17" s="829"/>
    </row>
    <row r="18" spans="1:12" ht="12.75" customHeight="1">
      <c r="A18" s="188"/>
      <c r="B18" s="188"/>
      <c r="C18" s="188"/>
      <c r="D18" s="188"/>
      <c r="E18" s="188"/>
      <c r="F18" s="188"/>
      <c r="G18" s="829" t="s">
        <v>14</v>
      </c>
      <c r="H18" s="829"/>
      <c r="I18" s="829"/>
      <c r="J18" s="829"/>
      <c r="K18" s="829"/>
      <c r="L18" s="829"/>
    </row>
    <row r="19" spans="1:12" ht="12.75" customHeight="1">
      <c r="F19" s="188"/>
      <c r="G19" s="829" t="s">
        <v>981</v>
      </c>
      <c r="H19" s="829"/>
      <c r="I19" s="829"/>
      <c r="J19" s="829"/>
      <c r="K19" s="829"/>
      <c r="L19" s="829"/>
    </row>
    <row r="20" spans="1:12">
      <c r="G20" s="830" t="s">
        <v>85</v>
      </c>
      <c r="H20" s="830"/>
      <c r="I20" s="830"/>
      <c r="J20" s="830"/>
      <c r="K20" s="830"/>
      <c r="L20" s="188"/>
    </row>
    <row r="23" spans="1:12">
      <c r="D23" s="14"/>
      <c r="E23" s="14"/>
      <c r="F23" s="14"/>
      <c r="G23" s="14"/>
    </row>
    <row r="24" spans="1:12">
      <c r="D24" s="14"/>
      <c r="E24" s="14"/>
      <c r="F24" s="14"/>
      <c r="G24" s="14"/>
    </row>
    <row r="25" spans="1:12">
      <c r="D25" s="14"/>
      <c r="E25" s="14"/>
      <c r="F25" s="14"/>
      <c r="G25" s="14"/>
    </row>
    <row r="26" spans="1:12">
      <c r="D26" s="14"/>
      <c r="E26" s="14"/>
      <c r="F26" s="14"/>
      <c r="G26" s="14"/>
    </row>
    <row r="27" spans="1:12">
      <c r="D27" s="14"/>
      <c r="E27" s="14"/>
      <c r="F27" s="14"/>
      <c r="G27" s="14"/>
    </row>
  </sheetData>
  <mergeCells count="15">
    <mergeCell ref="G19:L19"/>
    <mergeCell ref="G20:K20"/>
    <mergeCell ref="A6:A7"/>
    <mergeCell ref="B6:B7"/>
    <mergeCell ref="C6:E6"/>
    <mergeCell ref="F6:H6"/>
    <mergeCell ref="G17:L17"/>
    <mergeCell ref="G18:L18"/>
    <mergeCell ref="A1:H1"/>
    <mergeCell ref="K6:K7"/>
    <mergeCell ref="I6:I7"/>
    <mergeCell ref="J6:J7"/>
    <mergeCell ref="A4:K4"/>
    <mergeCell ref="A2:K2"/>
    <mergeCell ref="G5:K5"/>
  </mergeCells>
  <printOptions horizontalCentered="1" verticalCentered="1"/>
  <pageMargins left="0.70866141732283505" right="0.70866141732283505" top="0.23622047244094499" bottom="0" header="0.31496062992126" footer="0.31496062992126"/>
  <pageSetup paperSize="9" scale="94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topLeftCell="A7" zoomScale="85" zoomScaleNormal="85" zoomScaleSheetLayoutView="73" workbookViewId="0">
      <selection activeCell="H18" sqref="H18"/>
    </sheetView>
  </sheetViews>
  <sheetFormatPr defaultRowHeight="12.75"/>
  <cols>
    <col min="1" max="1" width="7.42578125" customWidth="1"/>
    <col min="2" max="2" width="14" customWidth="1"/>
    <col min="3" max="4" width="12.7109375" customWidth="1"/>
    <col min="5" max="5" width="14.42578125" customWidth="1"/>
    <col min="6" max="6" width="17" customWidth="1"/>
    <col min="7" max="7" width="14.140625" customWidth="1"/>
    <col min="8" max="8" width="17" customWidth="1"/>
    <col min="9" max="9" width="13" customWidth="1"/>
    <col min="10" max="10" width="17" customWidth="1"/>
    <col min="11" max="11" width="11.28515625" customWidth="1"/>
    <col min="12" max="12" width="19.28515625" customWidth="1"/>
  </cols>
  <sheetData>
    <row r="1" spans="1:12" ht="15">
      <c r="A1" s="90"/>
      <c r="B1" s="90"/>
      <c r="C1" s="90"/>
      <c r="D1" s="90"/>
      <c r="E1" s="90"/>
      <c r="F1" s="90"/>
      <c r="G1" s="90"/>
      <c r="H1" s="90"/>
      <c r="K1" s="837" t="s">
        <v>88</v>
      </c>
      <c r="L1" s="837"/>
    </row>
    <row r="2" spans="1:12" ht="15.75">
      <c r="A2" s="984" t="s">
        <v>0</v>
      </c>
      <c r="B2" s="984"/>
      <c r="C2" s="984"/>
      <c r="D2" s="984"/>
      <c r="E2" s="984"/>
      <c r="F2" s="984"/>
      <c r="G2" s="984"/>
      <c r="H2" s="984"/>
      <c r="I2" s="90"/>
      <c r="J2" s="90"/>
      <c r="K2" s="90"/>
      <c r="L2" s="90"/>
    </row>
    <row r="3" spans="1:12" ht="20.25">
      <c r="A3" s="824" t="s">
        <v>656</v>
      </c>
      <c r="B3" s="824"/>
      <c r="C3" s="824"/>
      <c r="D3" s="824"/>
      <c r="E3" s="824"/>
      <c r="F3" s="824"/>
      <c r="G3" s="824"/>
      <c r="H3" s="824"/>
      <c r="I3" s="90"/>
      <c r="J3" s="90"/>
      <c r="K3" s="90"/>
      <c r="L3" s="90"/>
    </row>
    <row r="4" spans="1:12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ht="15.75">
      <c r="A5" s="825" t="s">
        <v>701</v>
      </c>
      <c r="B5" s="825"/>
      <c r="C5" s="825"/>
      <c r="D5" s="825"/>
      <c r="E5" s="825"/>
      <c r="F5" s="825"/>
      <c r="G5" s="825"/>
      <c r="H5" s="825"/>
      <c r="I5" s="825"/>
      <c r="J5" s="825"/>
      <c r="K5" s="825"/>
      <c r="L5" s="825"/>
    </row>
    <row r="6" spans="1:12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12">
      <c r="A7" s="558" t="s">
        <v>976</v>
      </c>
      <c r="B7" s="558"/>
      <c r="C7" s="558"/>
      <c r="D7" s="90"/>
      <c r="E7" s="90"/>
      <c r="F7" s="90"/>
      <c r="G7" s="90"/>
      <c r="H7" s="273"/>
      <c r="I7" s="90"/>
      <c r="J7" s="90"/>
      <c r="K7" s="90"/>
      <c r="L7" s="90"/>
    </row>
    <row r="8" spans="1:12" ht="18">
      <c r="A8" s="93"/>
      <c r="B8" s="93"/>
      <c r="C8" s="90"/>
      <c r="D8" s="90"/>
      <c r="E8" s="90"/>
      <c r="F8" s="90"/>
      <c r="G8" s="90"/>
      <c r="H8" s="90"/>
      <c r="I8" s="114"/>
      <c r="J8" s="137"/>
      <c r="K8" s="114" t="s">
        <v>970</v>
      </c>
      <c r="L8" s="90"/>
    </row>
    <row r="9" spans="1:12" ht="32.25" customHeight="1">
      <c r="A9" s="985" t="s">
        <v>224</v>
      </c>
      <c r="B9" s="983" t="s">
        <v>223</v>
      </c>
      <c r="C9" s="982" t="s">
        <v>505</v>
      </c>
      <c r="D9" s="982" t="s">
        <v>506</v>
      </c>
      <c r="E9" s="982" t="s">
        <v>507</v>
      </c>
      <c r="F9" s="982"/>
      <c r="G9" s="982" t="s">
        <v>464</v>
      </c>
      <c r="H9" s="982"/>
      <c r="I9" s="982" t="s">
        <v>234</v>
      </c>
      <c r="J9" s="982"/>
      <c r="K9" s="983" t="s">
        <v>236</v>
      </c>
      <c r="L9" s="983"/>
    </row>
    <row r="10" spans="1:12" ht="47.25">
      <c r="A10" s="986"/>
      <c r="B10" s="987"/>
      <c r="C10" s="982"/>
      <c r="D10" s="982"/>
      <c r="E10" s="451" t="s">
        <v>222</v>
      </c>
      <c r="F10" s="451" t="s">
        <v>204</v>
      </c>
      <c r="G10" s="451" t="s">
        <v>222</v>
      </c>
      <c r="H10" s="451" t="s">
        <v>204</v>
      </c>
      <c r="I10" s="451" t="s">
        <v>222</v>
      </c>
      <c r="J10" s="451" t="s">
        <v>204</v>
      </c>
      <c r="K10" s="451" t="s">
        <v>222</v>
      </c>
      <c r="L10" s="451" t="s">
        <v>204</v>
      </c>
    </row>
    <row r="11" spans="1:12" s="16" customFormat="1" ht="15.75">
      <c r="A11" s="385">
        <v>1</v>
      </c>
      <c r="B11" s="385">
        <v>2</v>
      </c>
      <c r="C11" s="385">
        <v>3</v>
      </c>
      <c r="D11" s="385">
        <v>4</v>
      </c>
      <c r="E11" s="385">
        <v>5</v>
      </c>
      <c r="F11" s="385">
        <v>6</v>
      </c>
      <c r="G11" s="385">
        <v>7</v>
      </c>
      <c r="H11" s="385">
        <v>8</v>
      </c>
      <c r="I11" s="385">
        <v>9</v>
      </c>
      <c r="J11" s="385">
        <v>10</v>
      </c>
      <c r="K11" s="385">
        <v>11</v>
      </c>
      <c r="L11" s="385">
        <v>12</v>
      </c>
    </row>
    <row r="12" spans="1:12" ht="15">
      <c r="A12" s="386">
        <v>1</v>
      </c>
      <c r="B12" s="386" t="s">
        <v>844</v>
      </c>
      <c r="C12" s="386">
        <v>65</v>
      </c>
      <c r="D12" s="386">
        <v>12501</v>
      </c>
      <c r="E12" s="386">
        <v>65</v>
      </c>
      <c r="F12" s="386">
        <v>12501</v>
      </c>
      <c r="G12" s="386">
        <v>58</v>
      </c>
      <c r="H12" s="386">
        <v>10130</v>
      </c>
      <c r="I12" s="386">
        <v>58</v>
      </c>
      <c r="J12" s="386">
        <v>10212</v>
      </c>
      <c r="K12" s="386">
        <v>16</v>
      </c>
      <c r="L12" s="386">
        <v>0</v>
      </c>
    </row>
    <row r="13" spans="1:12" ht="15">
      <c r="A13" s="386">
        <v>2</v>
      </c>
      <c r="B13" s="386" t="s">
        <v>845</v>
      </c>
      <c r="C13" s="386">
        <v>31</v>
      </c>
      <c r="D13" s="386">
        <v>4135</v>
      </c>
      <c r="E13" s="386">
        <v>31</v>
      </c>
      <c r="F13" s="386">
        <v>4135</v>
      </c>
      <c r="G13" s="386">
        <v>31</v>
      </c>
      <c r="H13" s="386">
        <v>1965</v>
      </c>
      <c r="I13" s="386">
        <v>31</v>
      </c>
      <c r="J13" s="386">
        <v>4135</v>
      </c>
      <c r="K13" s="386">
        <v>31</v>
      </c>
      <c r="L13" s="386">
        <v>70</v>
      </c>
    </row>
    <row r="14" spans="1:12" ht="15">
      <c r="A14" s="386">
        <v>3</v>
      </c>
      <c r="B14" s="386"/>
      <c r="C14" s="386"/>
      <c r="D14" s="386"/>
      <c r="E14" s="386"/>
      <c r="F14" s="386"/>
      <c r="G14" s="386"/>
      <c r="H14" s="386"/>
      <c r="I14" s="386"/>
      <c r="J14" s="386"/>
      <c r="K14" s="386"/>
      <c r="L14" s="386"/>
    </row>
    <row r="15" spans="1:12" ht="15">
      <c r="A15" s="387" t="s">
        <v>7</v>
      </c>
      <c r="B15" s="387"/>
      <c r="C15" s="386"/>
      <c r="D15" s="386"/>
      <c r="E15" s="386"/>
      <c r="F15" s="386"/>
      <c r="G15" s="386"/>
      <c r="H15" s="386"/>
      <c r="I15" s="386"/>
      <c r="J15" s="386"/>
      <c r="K15" s="386"/>
      <c r="L15" s="386"/>
    </row>
    <row r="16" spans="1:12" ht="15.75">
      <c r="A16" s="388" t="s">
        <v>18</v>
      </c>
      <c r="B16" s="388"/>
      <c r="C16" s="386">
        <f>SUM(C12:C15)</f>
        <v>96</v>
      </c>
      <c r="D16" s="386">
        <f>SUM(D12:D15)</f>
        <v>16636</v>
      </c>
      <c r="E16" s="386">
        <f t="shared" ref="D16:L16" si="0">SUM(E12:E15)</f>
        <v>96</v>
      </c>
      <c r="F16" s="386">
        <f t="shared" si="0"/>
        <v>16636</v>
      </c>
      <c r="G16" s="386">
        <f t="shared" si="0"/>
        <v>89</v>
      </c>
      <c r="H16" s="386">
        <f t="shared" si="0"/>
        <v>12095</v>
      </c>
      <c r="I16" s="386">
        <f t="shared" si="0"/>
        <v>89</v>
      </c>
      <c r="J16" s="386">
        <f t="shared" si="0"/>
        <v>14347</v>
      </c>
      <c r="K16" s="386">
        <f t="shared" si="0"/>
        <v>47</v>
      </c>
      <c r="L16" s="386">
        <f t="shared" si="0"/>
        <v>70</v>
      </c>
    </row>
    <row r="17" spans="1:13">
      <c r="A17" s="99"/>
      <c r="B17" s="99"/>
      <c r="C17" s="90"/>
      <c r="D17" s="90"/>
      <c r="E17" s="90"/>
      <c r="F17" s="90"/>
      <c r="G17" s="90"/>
      <c r="H17" s="90"/>
      <c r="I17" s="90"/>
      <c r="J17" s="90"/>
      <c r="K17" s="90"/>
      <c r="L17" s="90"/>
    </row>
    <row r="18" spans="1:13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</row>
    <row r="19" spans="1:13" ht="15.75">
      <c r="A19" s="102" t="s">
        <v>12</v>
      </c>
      <c r="B19" s="102"/>
      <c r="C19" s="102"/>
      <c r="D19" s="102"/>
      <c r="E19" s="102"/>
      <c r="F19" s="102"/>
      <c r="G19" s="102"/>
      <c r="H19" s="102"/>
      <c r="I19" s="140"/>
      <c r="J19" s="140"/>
      <c r="K19" s="90"/>
      <c r="L19" s="90"/>
    </row>
    <row r="20" spans="1:13" ht="15.75" customHeight="1">
      <c r="A20" s="683"/>
      <c r="B20" s="683"/>
      <c r="C20" s="683"/>
      <c r="D20" s="683"/>
      <c r="E20" s="683"/>
      <c r="F20" s="683"/>
      <c r="G20" s="683"/>
      <c r="H20" s="829" t="s">
        <v>13</v>
      </c>
      <c r="I20" s="829"/>
      <c r="J20" s="829"/>
      <c r="K20" s="829"/>
      <c r="L20" s="829"/>
      <c r="M20" s="829"/>
    </row>
    <row r="21" spans="1:13" ht="15.6" customHeight="1">
      <c r="A21" s="683"/>
      <c r="B21" s="683"/>
      <c r="C21" s="683"/>
      <c r="D21" s="683"/>
      <c r="E21" s="683"/>
      <c r="F21" s="683"/>
      <c r="G21" s="683"/>
      <c r="H21" s="829" t="s">
        <v>14</v>
      </c>
      <c r="I21" s="829"/>
      <c r="J21" s="829"/>
      <c r="K21" s="829"/>
      <c r="L21" s="829"/>
      <c r="M21" s="829"/>
    </row>
    <row r="22" spans="1:13">
      <c r="A22" s="101"/>
      <c r="B22" s="101"/>
      <c r="C22" s="101"/>
      <c r="D22" s="101"/>
      <c r="E22" s="101"/>
      <c r="F22" s="101"/>
      <c r="G22" s="14"/>
      <c r="H22" s="829" t="s">
        <v>981</v>
      </c>
      <c r="I22" s="829"/>
      <c r="J22" s="829"/>
      <c r="K22" s="829"/>
      <c r="L22" s="829"/>
      <c r="M22" s="829"/>
    </row>
    <row r="23" spans="1:13">
      <c r="D23" s="14"/>
      <c r="E23" s="14"/>
      <c r="F23" s="14"/>
      <c r="G23" s="14"/>
      <c r="H23" s="830" t="s">
        <v>85</v>
      </c>
      <c r="I23" s="830"/>
      <c r="J23" s="830"/>
      <c r="K23" s="830"/>
      <c r="L23" s="830"/>
      <c r="M23" s="188"/>
    </row>
    <row r="24" spans="1:13">
      <c r="D24" s="14"/>
      <c r="E24" s="14"/>
      <c r="F24" s="14"/>
      <c r="G24" s="14"/>
    </row>
    <row r="25" spans="1:13">
      <c r="D25" s="14"/>
      <c r="E25" s="14"/>
      <c r="F25" s="14"/>
      <c r="G25" s="14"/>
    </row>
    <row r="26" spans="1:13">
      <c r="D26" s="14"/>
      <c r="E26" s="14"/>
      <c r="F26" s="14"/>
      <c r="G26" s="14"/>
    </row>
    <row r="36" spans="1:1">
      <c r="A36" t="s">
        <v>940</v>
      </c>
    </row>
  </sheetData>
  <mergeCells count="16">
    <mergeCell ref="H20:M20"/>
    <mergeCell ref="H21:M21"/>
    <mergeCell ref="H22:M22"/>
    <mergeCell ref="H23:L23"/>
    <mergeCell ref="B9:B10"/>
    <mergeCell ref="C9:C10"/>
    <mergeCell ref="K1:L1"/>
    <mergeCell ref="G9:H9"/>
    <mergeCell ref="D9:D10"/>
    <mergeCell ref="E9:F9"/>
    <mergeCell ref="I9:J9"/>
    <mergeCell ref="K9:L9"/>
    <mergeCell ref="A2:H2"/>
    <mergeCell ref="A3:H3"/>
    <mergeCell ref="A5:L5"/>
    <mergeCell ref="A9:A10"/>
  </mergeCells>
  <printOptions horizontalCentered="1" verticalCentered="1"/>
  <pageMargins left="0.70866141732283505" right="0.70866141732283505" top="0.23622047244094499" bottom="0" header="0.31496062992126" footer="0.31496062992126"/>
  <pageSetup paperSize="9" scale="78" orientation="landscape" r:id="rId1"/>
  <colBreaks count="1" manualBreakCount="1">
    <brk id="12" max="37" man="1"/>
  </colBreaks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SheetLayoutView="100" workbookViewId="0">
      <selection activeCell="A19" sqref="A19"/>
    </sheetView>
  </sheetViews>
  <sheetFormatPr defaultColWidth="8.85546875" defaultRowHeight="12.75"/>
  <cols>
    <col min="1" max="1" width="11.140625" style="90" customWidth="1"/>
    <col min="2" max="2" width="19.140625" style="90" customWidth="1"/>
    <col min="3" max="3" width="20.5703125" style="90" customWidth="1"/>
    <col min="4" max="4" width="22.28515625" style="90" customWidth="1"/>
    <col min="5" max="5" width="25.42578125" style="90" customWidth="1"/>
    <col min="6" max="6" width="27.42578125" style="90" customWidth="1"/>
    <col min="7" max="16384" width="8.85546875" style="90"/>
  </cols>
  <sheetData>
    <row r="1" spans="1:7" ht="12.75" customHeight="1">
      <c r="D1" s="259"/>
      <c r="E1" s="259"/>
      <c r="F1" s="260" t="s">
        <v>100</v>
      </c>
    </row>
    <row r="2" spans="1:7" ht="15" customHeight="1">
      <c r="B2" s="984" t="s">
        <v>0</v>
      </c>
      <c r="C2" s="984"/>
      <c r="D2" s="984"/>
      <c r="E2" s="984"/>
      <c r="F2" s="984"/>
    </row>
    <row r="3" spans="1:7" ht="20.25">
      <c r="B3" s="824" t="s">
        <v>656</v>
      </c>
      <c r="C3" s="824"/>
      <c r="D3" s="824"/>
      <c r="E3" s="824"/>
      <c r="F3" s="824"/>
    </row>
    <row r="4" spans="1:7" ht="11.25" customHeight="1"/>
    <row r="5" spans="1:7">
      <c r="A5" s="988" t="s">
        <v>461</v>
      </c>
      <c r="B5" s="988"/>
      <c r="C5" s="988"/>
      <c r="D5" s="988"/>
      <c r="E5" s="988"/>
      <c r="F5" s="988"/>
    </row>
    <row r="6" spans="1:7" ht="8.4499999999999993" customHeight="1">
      <c r="A6" s="92"/>
      <c r="B6" s="92"/>
      <c r="C6" s="92"/>
      <c r="D6" s="92"/>
      <c r="E6" s="92"/>
      <c r="F6" s="92"/>
    </row>
    <row r="7" spans="1:7" ht="18" customHeight="1">
      <c r="A7" s="558" t="s">
        <v>976</v>
      </c>
      <c r="B7" s="558"/>
      <c r="C7" s="558"/>
    </row>
    <row r="8" spans="1:7" ht="18" hidden="1" customHeight="1">
      <c r="A8" s="93" t="s">
        <v>1</v>
      </c>
    </row>
    <row r="9" spans="1:7" ht="30.6" customHeight="1">
      <c r="A9" s="985" t="s">
        <v>2</v>
      </c>
      <c r="B9" s="983" t="s">
        <v>3</v>
      </c>
      <c r="C9" s="989" t="s">
        <v>457</v>
      </c>
      <c r="D9" s="990"/>
      <c r="E9" s="991" t="s">
        <v>460</v>
      </c>
      <c r="F9" s="991"/>
    </row>
    <row r="10" spans="1:7" s="103" customFormat="1" ht="47.25">
      <c r="A10" s="985"/>
      <c r="B10" s="983"/>
      <c r="C10" s="390" t="s">
        <v>458</v>
      </c>
      <c r="D10" s="390" t="s">
        <v>459</v>
      </c>
      <c r="E10" s="390" t="s">
        <v>458</v>
      </c>
      <c r="F10" s="390" t="s">
        <v>459</v>
      </c>
      <c r="G10" s="122"/>
    </row>
    <row r="11" spans="1:7" s="162" customFormat="1" ht="15">
      <c r="A11" s="391">
        <v>1</v>
      </c>
      <c r="B11" s="391">
        <v>2</v>
      </c>
      <c r="C11" s="391">
        <v>3</v>
      </c>
      <c r="D11" s="391">
        <v>4</v>
      </c>
      <c r="E11" s="391">
        <v>5</v>
      </c>
      <c r="F11" s="391">
        <v>6</v>
      </c>
    </row>
    <row r="12" spans="1:7" ht="15">
      <c r="A12" s="389">
        <v>1</v>
      </c>
      <c r="B12" s="389" t="s">
        <v>844</v>
      </c>
      <c r="C12" s="389">
        <v>35</v>
      </c>
      <c r="D12" s="389">
        <v>35</v>
      </c>
      <c r="E12" s="389">
        <v>30</v>
      </c>
      <c r="F12" s="389">
        <v>30</v>
      </c>
    </row>
    <row r="13" spans="1:7" ht="15">
      <c r="A13" s="389">
        <v>2</v>
      </c>
      <c r="B13" s="389" t="s">
        <v>845</v>
      </c>
      <c r="C13" s="389">
        <v>18</v>
      </c>
      <c r="D13" s="389">
        <v>18</v>
      </c>
      <c r="E13" s="389">
        <v>13</v>
      </c>
      <c r="F13" s="389">
        <v>13</v>
      </c>
    </row>
    <row r="14" spans="1:7" ht="15">
      <c r="A14" s="389">
        <v>3</v>
      </c>
      <c r="B14" s="389"/>
      <c r="C14" s="389"/>
      <c r="D14" s="389"/>
      <c r="E14" s="389"/>
      <c r="F14" s="389"/>
    </row>
    <row r="15" spans="1:7" ht="15">
      <c r="A15" s="392" t="s">
        <v>7</v>
      </c>
      <c r="B15" s="389"/>
      <c r="C15" s="389"/>
      <c r="D15" s="389"/>
      <c r="E15" s="389"/>
      <c r="F15" s="389"/>
    </row>
    <row r="16" spans="1:7" ht="15.75">
      <c r="A16" s="393" t="s">
        <v>18</v>
      </c>
      <c r="B16" s="389"/>
      <c r="C16" s="389">
        <f>SUM(C12:C15)</f>
        <v>53</v>
      </c>
      <c r="D16" s="389">
        <f t="shared" ref="D16:F16" si="0">SUM(D12:D15)</f>
        <v>53</v>
      </c>
      <c r="E16" s="389">
        <f t="shared" si="0"/>
        <v>43</v>
      </c>
      <c r="F16" s="389">
        <f t="shared" si="0"/>
        <v>43</v>
      </c>
    </row>
    <row r="17" spans="1:9">
      <c r="A17" s="100"/>
      <c r="B17" s="101"/>
      <c r="C17" s="101"/>
      <c r="D17" s="101"/>
      <c r="E17" s="101"/>
      <c r="F17" s="101"/>
    </row>
    <row r="18" spans="1:9">
      <c r="C18" s="90" t="s">
        <v>11</v>
      </c>
    </row>
    <row r="19" spans="1:9" ht="15.75" customHeight="1">
      <c r="A19" s="102" t="s">
        <v>12</v>
      </c>
      <c r="B19" s="102"/>
      <c r="C19" s="102"/>
      <c r="D19" s="102"/>
      <c r="E19" s="102"/>
      <c r="F19" s="102"/>
    </row>
    <row r="20" spans="1:9" ht="15.6" customHeight="1">
      <c r="A20" s="140"/>
      <c r="B20" s="140"/>
      <c r="C20" s="140"/>
      <c r="D20" s="829" t="s">
        <v>13</v>
      </c>
      <c r="E20" s="829"/>
      <c r="F20" s="829"/>
      <c r="G20" s="829"/>
      <c r="H20" s="829"/>
      <c r="I20" s="829"/>
    </row>
    <row r="21" spans="1:9" ht="15.75">
      <c r="A21" s="140"/>
      <c r="B21" s="140"/>
      <c r="C21" s="140"/>
      <c r="D21" s="829" t="s">
        <v>14</v>
      </c>
      <c r="E21" s="829"/>
      <c r="F21" s="829"/>
      <c r="G21" s="829"/>
      <c r="H21" s="829"/>
      <c r="I21" s="829"/>
    </row>
    <row r="22" spans="1:9">
      <c r="D22" s="829" t="s">
        <v>981</v>
      </c>
      <c r="E22" s="829"/>
      <c r="F22" s="829"/>
      <c r="G22" s="829"/>
      <c r="H22" s="829"/>
      <c r="I22" s="829"/>
    </row>
    <row r="23" spans="1:9">
      <c r="A23" s="684"/>
      <c r="B23" s="684"/>
      <c r="C23" s="684"/>
      <c r="D23" s="830" t="s">
        <v>85</v>
      </c>
      <c r="E23" s="830"/>
      <c r="F23" s="830"/>
      <c r="G23" s="830"/>
      <c r="H23" s="830"/>
      <c r="I23" s="188"/>
    </row>
    <row r="24" spans="1:9">
      <c r="A24" s="101"/>
      <c r="B24" s="101"/>
      <c r="C24" s="101"/>
      <c r="D24" s="101"/>
      <c r="E24" s="101"/>
      <c r="F24" s="101"/>
      <c r="G24" s="101"/>
    </row>
    <row r="25" spans="1:9">
      <c r="D25" s="101"/>
      <c r="E25" s="101"/>
      <c r="F25" s="101"/>
      <c r="G25" s="101"/>
    </row>
    <row r="26" spans="1:9">
      <c r="D26" s="101"/>
      <c r="E26" s="101"/>
      <c r="F26" s="101"/>
      <c r="G26" s="101"/>
    </row>
    <row r="27" spans="1:9">
      <c r="D27" s="101"/>
      <c r="E27" s="101"/>
      <c r="F27" s="101"/>
      <c r="G27" s="101"/>
    </row>
  </sheetData>
  <mergeCells count="11">
    <mergeCell ref="B2:F2"/>
    <mergeCell ref="A5:F5"/>
    <mergeCell ref="C9:D9"/>
    <mergeCell ref="E9:F9"/>
    <mergeCell ref="A9:A10"/>
    <mergeCell ref="B9:B10"/>
    <mergeCell ref="D20:I20"/>
    <mergeCell ref="D21:I21"/>
    <mergeCell ref="D22:I22"/>
    <mergeCell ref="D23:H23"/>
    <mergeCell ref="B3:F3"/>
  </mergeCells>
  <phoneticPr fontId="0" type="noConversion"/>
  <printOptions horizontalCentered="1" verticalCentered="1"/>
  <pageMargins left="0.70866141732283505" right="0.70866141732283505" top="0.23622047244094499" bottom="0" header="0.31496062992126" footer="0.31496062992126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opLeftCell="A10" zoomScale="85" zoomScaleNormal="85" zoomScaleSheetLayoutView="100" workbookViewId="0">
      <selection activeCell="F20" sqref="F20:K23"/>
    </sheetView>
  </sheetViews>
  <sheetFormatPr defaultRowHeight="12.75"/>
  <cols>
    <col min="2" max="2" width="13.140625" customWidth="1"/>
    <col min="3" max="3" width="16.42578125" customWidth="1"/>
    <col min="4" max="4" width="10.85546875" customWidth="1"/>
    <col min="5" max="5" width="13.7109375" customWidth="1"/>
    <col min="6" max="6" width="14.28515625" customWidth="1"/>
    <col min="7" max="7" width="11.42578125" customWidth="1"/>
    <col min="8" max="8" width="12.28515625" customWidth="1"/>
    <col min="9" max="9" width="16.28515625" customWidth="1"/>
    <col min="10" max="10" width="19.28515625" customWidth="1"/>
  </cols>
  <sheetData>
    <row r="1" spans="1:13" ht="15">
      <c r="A1" s="90"/>
      <c r="B1" s="90"/>
      <c r="C1" s="90"/>
      <c r="D1" s="896"/>
      <c r="E1" s="896"/>
      <c r="F1" s="42"/>
      <c r="G1" s="896" t="s">
        <v>463</v>
      </c>
      <c r="H1" s="896"/>
      <c r="I1" s="896"/>
      <c r="J1" s="896"/>
      <c r="K1" s="104"/>
      <c r="L1" s="90"/>
      <c r="M1" s="90"/>
    </row>
    <row r="2" spans="1:13" ht="15.75">
      <c r="A2" s="984" t="s">
        <v>0</v>
      </c>
      <c r="B2" s="984"/>
      <c r="C2" s="984"/>
      <c r="D2" s="984"/>
      <c r="E2" s="984"/>
      <c r="F2" s="984"/>
      <c r="G2" s="984"/>
      <c r="H2" s="984"/>
      <c r="I2" s="984"/>
      <c r="J2" s="984"/>
      <c r="K2" s="90"/>
      <c r="L2" s="90"/>
      <c r="M2" s="90"/>
    </row>
    <row r="3" spans="1:13" ht="18">
      <c r="A3" s="132"/>
      <c r="B3" s="132"/>
      <c r="C3" s="996" t="s">
        <v>656</v>
      </c>
      <c r="D3" s="996"/>
      <c r="E3" s="996"/>
      <c r="F3" s="996"/>
      <c r="G3" s="996"/>
      <c r="H3" s="996"/>
      <c r="I3" s="996"/>
      <c r="J3" s="132"/>
      <c r="K3" s="90"/>
      <c r="L3" s="90"/>
      <c r="M3" s="90"/>
    </row>
    <row r="4" spans="1:13" ht="15.75">
      <c r="A4" s="825" t="s">
        <v>462</v>
      </c>
      <c r="B4" s="825"/>
      <c r="C4" s="825"/>
      <c r="D4" s="825"/>
      <c r="E4" s="825"/>
      <c r="F4" s="825"/>
      <c r="G4" s="825"/>
      <c r="H4" s="825"/>
      <c r="I4" s="825"/>
      <c r="J4" s="825"/>
      <c r="K4" s="90"/>
      <c r="L4" s="90"/>
      <c r="M4" s="90"/>
    </row>
    <row r="5" spans="1:13" ht="15.75">
      <c r="A5" s="558" t="s">
        <v>976</v>
      </c>
      <c r="B5" s="558"/>
      <c r="C5" s="558"/>
      <c r="D5" s="92"/>
      <c r="E5" s="92"/>
      <c r="F5" s="92"/>
      <c r="G5" s="92"/>
      <c r="H5" s="92"/>
      <c r="I5" s="92"/>
      <c r="J5" s="92"/>
      <c r="K5" s="90"/>
      <c r="L5" s="90"/>
      <c r="M5" s="90"/>
    </row>
    <row r="6" spans="1:13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</row>
    <row r="7" spans="1:13" ht="18">
      <c r="A7" s="93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</row>
    <row r="8" spans="1:13" ht="21.75" customHeight="1">
      <c r="A8" s="993" t="s">
        <v>2</v>
      </c>
      <c r="B8" s="993" t="s">
        <v>3</v>
      </c>
      <c r="C8" s="989" t="s">
        <v>143</v>
      </c>
      <c r="D8" s="990"/>
      <c r="E8" s="990"/>
      <c r="F8" s="990"/>
      <c r="G8" s="990"/>
      <c r="H8" s="990"/>
      <c r="I8" s="990"/>
      <c r="J8" s="995"/>
      <c r="K8" s="90"/>
      <c r="L8" s="90"/>
      <c r="M8" s="90"/>
    </row>
    <row r="9" spans="1:13" ht="49.15" customHeight="1">
      <c r="A9" s="994"/>
      <c r="B9" s="994"/>
      <c r="C9" s="390" t="s">
        <v>202</v>
      </c>
      <c r="D9" s="390" t="s">
        <v>124</v>
      </c>
      <c r="E9" s="390" t="s">
        <v>401</v>
      </c>
      <c r="F9" s="394" t="s">
        <v>169</v>
      </c>
      <c r="G9" s="394" t="s">
        <v>125</v>
      </c>
      <c r="H9" s="395" t="s">
        <v>201</v>
      </c>
      <c r="I9" s="395" t="s">
        <v>883</v>
      </c>
      <c r="J9" s="396" t="s">
        <v>18</v>
      </c>
      <c r="K9" s="103"/>
      <c r="L9" s="103"/>
      <c r="M9" s="103"/>
    </row>
    <row r="10" spans="1:13" s="16" customFormat="1" ht="15.75">
      <c r="A10" s="390">
        <v>1</v>
      </c>
      <c r="B10" s="390">
        <v>2</v>
      </c>
      <c r="C10" s="390">
        <v>3</v>
      </c>
      <c r="D10" s="390">
        <v>4</v>
      </c>
      <c r="E10" s="390">
        <v>5</v>
      </c>
      <c r="F10" s="390">
        <v>6</v>
      </c>
      <c r="G10" s="390">
        <v>7</v>
      </c>
      <c r="H10" s="397">
        <v>8</v>
      </c>
      <c r="I10" s="397">
        <v>9</v>
      </c>
      <c r="J10" s="396">
        <v>10</v>
      </c>
      <c r="K10" s="103"/>
      <c r="L10" s="103"/>
      <c r="M10" s="103"/>
    </row>
    <row r="11" spans="1:13" ht="75">
      <c r="A11" s="389">
        <v>1</v>
      </c>
      <c r="B11" s="391" t="s">
        <v>844</v>
      </c>
      <c r="C11" s="391">
        <v>0</v>
      </c>
      <c r="D11" s="391">
        <v>0</v>
      </c>
      <c r="E11" s="391">
        <v>65</v>
      </c>
      <c r="F11" s="391">
        <v>0</v>
      </c>
      <c r="G11" s="391">
        <v>0</v>
      </c>
      <c r="H11" s="398">
        <v>0</v>
      </c>
      <c r="I11" s="398" t="s">
        <v>867</v>
      </c>
      <c r="J11" s="399"/>
      <c r="K11" s="90"/>
      <c r="L11" s="90"/>
      <c r="M11" s="90"/>
    </row>
    <row r="12" spans="1:13" ht="75">
      <c r="A12" s="389">
        <v>2</v>
      </c>
      <c r="B12" s="389" t="s">
        <v>845</v>
      </c>
      <c r="C12" s="389">
        <v>0</v>
      </c>
      <c r="D12" s="389">
        <v>0</v>
      </c>
      <c r="E12" s="389">
        <v>31</v>
      </c>
      <c r="F12" s="389">
        <v>0</v>
      </c>
      <c r="G12" s="389">
        <v>0</v>
      </c>
      <c r="H12" s="400">
        <v>0</v>
      </c>
      <c r="I12" s="398" t="s">
        <v>869</v>
      </c>
      <c r="J12" s="399"/>
      <c r="K12" s="90"/>
      <c r="L12" s="90"/>
      <c r="M12" s="90"/>
    </row>
    <row r="13" spans="1:13" ht="15">
      <c r="A13" s="389"/>
      <c r="B13" s="389"/>
      <c r="C13" s="389"/>
      <c r="D13" s="389"/>
      <c r="E13" s="389"/>
      <c r="F13" s="389"/>
      <c r="G13" s="389"/>
      <c r="H13" s="400"/>
      <c r="I13" s="400"/>
      <c r="J13" s="399"/>
      <c r="K13" s="90"/>
      <c r="L13" s="90"/>
      <c r="M13" s="90"/>
    </row>
    <row r="14" spans="1:13" ht="15">
      <c r="A14" s="392" t="s">
        <v>7</v>
      </c>
      <c r="B14" s="389"/>
      <c r="C14" s="389"/>
      <c r="D14" s="389"/>
      <c r="E14" s="389"/>
      <c r="F14" s="389"/>
      <c r="G14" s="389"/>
      <c r="H14" s="400"/>
      <c r="I14" s="400"/>
      <c r="J14" s="399"/>
      <c r="K14" s="90"/>
      <c r="L14" s="90"/>
      <c r="M14" s="90"/>
    </row>
    <row r="15" spans="1:13" ht="15.75">
      <c r="A15" s="393" t="s">
        <v>18</v>
      </c>
      <c r="B15" s="389"/>
      <c r="C15" s="389">
        <f>SUM(C11:C14)</f>
        <v>0</v>
      </c>
      <c r="D15" s="389">
        <f t="shared" ref="D15:H15" si="0">SUM(D11:D14)</f>
        <v>0</v>
      </c>
      <c r="E15" s="389">
        <f t="shared" si="0"/>
        <v>96</v>
      </c>
      <c r="F15" s="389">
        <f t="shared" si="0"/>
        <v>0</v>
      </c>
      <c r="G15" s="389">
        <f t="shared" si="0"/>
        <v>0</v>
      </c>
      <c r="H15" s="389">
        <f t="shared" si="0"/>
        <v>0</v>
      </c>
      <c r="I15" s="400"/>
      <c r="J15" s="399"/>
      <c r="L15" s="90"/>
      <c r="M15" s="90"/>
    </row>
    <row r="16" spans="1:13">
      <c r="A16" s="90" t="s">
        <v>126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</row>
    <row r="17" spans="1:13">
      <c r="A17" s="90" t="s">
        <v>203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</row>
    <row r="18" spans="1:13">
      <c r="A18" t="s">
        <v>127</v>
      </c>
    </row>
    <row r="19" spans="1:13">
      <c r="A19" s="992" t="s">
        <v>128</v>
      </c>
      <c r="B19" s="992"/>
      <c r="C19" s="992"/>
      <c r="D19" s="992"/>
      <c r="E19" s="992"/>
      <c r="F19" s="992"/>
      <c r="G19" s="992"/>
      <c r="H19" s="992"/>
      <c r="I19" s="992"/>
      <c r="J19" s="992"/>
      <c r="K19" s="992"/>
      <c r="L19" s="992"/>
      <c r="M19" s="992"/>
    </row>
    <row r="20" spans="1:13">
      <c r="A20" s="998" t="s">
        <v>129</v>
      </c>
      <c r="B20" s="998"/>
      <c r="C20" s="998"/>
      <c r="D20" s="998"/>
      <c r="E20" s="90"/>
      <c r="F20" s="829" t="s">
        <v>13</v>
      </c>
      <c r="G20" s="829"/>
      <c r="H20" s="829"/>
      <c r="I20" s="829"/>
      <c r="J20" s="829"/>
      <c r="K20" s="829"/>
      <c r="L20" s="90"/>
      <c r="M20" s="90"/>
    </row>
    <row r="21" spans="1:13">
      <c r="A21" s="139" t="s">
        <v>170</v>
      </c>
      <c r="B21" s="139"/>
      <c r="C21" s="139"/>
      <c r="D21" s="605"/>
      <c r="E21" s="101"/>
      <c r="F21" s="829" t="s">
        <v>14</v>
      </c>
      <c r="G21" s="829"/>
      <c r="H21" s="829"/>
      <c r="I21" s="829"/>
      <c r="J21" s="829"/>
      <c r="K21" s="829"/>
      <c r="L21" s="90"/>
      <c r="M21" s="90"/>
    </row>
    <row r="22" spans="1:13">
      <c r="A22" s="139"/>
      <c r="B22" s="139"/>
      <c r="C22" s="139"/>
      <c r="D22" s="605"/>
      <c r="E22" s="101"/>
      <c r="F22" s="829" t="s">
        <v>981</v>
      </c>
      <c r="G22" s="829"/>
      <c r="H22" s="829"/>
      <c r="I22" s="829"/>
      <c r="J22" s="829"/>
      <c r="K22" s="829"/>
      <c r="L22" s="90"/>
      <c r="M22" s="90"/>
    </row>
    <row r="23" spans="1:13" ht="15.75">
      <c r="A23" s="102" t="s">
        <v>12</v>
      </c>
      <c r="B23" s="581"/>
      <c r="C23" s="581"/>
      <c r="D23" s="605"/>
      <c r="E23" s="101"/>
      <c r="F23" s="830" t="s">
        <v>85</v>
      </c>
      <c r="G23" s="830"/>
      <c r="H23" s="830"/>
      <c r="I23" s="830"/>
      <c r="J23" s="830"/>
      <c r="K23" s="188"/>
      <c r="L23" s="90"/>
      <c r="M23" s="90"/>
    </row>
    <row r="24" spans="1:13">
      <c r="A24" s="581"/>
      <c r="B24" s="581"/>
      <c r="C24" s="581"/>
      <c r="D24" s="605"/>
      <c r="E24" s="101"/>
      <c r="F24" s="101"/>
      <c r="G24" s="101"/>
      <c r="H24" s="90"/>
      <c r="I24" s="90"/>
      <c r="J24" s="90"/>
      <c r="K24" s="90"/>
      <c r="L24" s="90"/>
      <c r="M24" s="90"/>
    </row>
    <row r="25" spans="1:13">
      <c r="A25" s="581"/>
      <c r="B25" s="581"/>
      <c r="C25" s="581"/>
      <c r="D25" s="605"/>
      <c r="E25" s="101"/>
      <c r="F25" s="101"/>
      <c r="G25" s="101"/>
      <c r="H25" s="90"/>
      <c r="I25" s="90"/>
      <c r="J25" s="90"/>
      <c r="K25" s="90"/>
      <c r="L25" s="90"/>
      <c r="M25" s="90"/>
    </row>
    <row r="26" spans="1:13" ht="15.75">
      <c r="A26" s="102"/>
      <c r="B26" s="102"/>
      <c r="C26" s="102"/>
      <c r="D26" s="102"/>
      <c r="E26" s="102"/>
      <c r="F26" s="102"/>
      <c r="G26" s="102"/>
      <c r="H26" s="102"/>
      <c r="I26" s="102"/>
      <c r="J26" s="140"/>
      <c r="K26" s="140"/>
      <c r="L26" s="90"/>
      <c r="M26" s="90"/>
    </row>
    <row r="27" spans="1:13" ht="15.75">
      <c r="A27" s="803"/>
      <c r="B27" s="803"/>
      <c r="C27" s="803"/>
      <c r="D27" s="803"/>
      <c r="E27" s="803"/>
      <c r="F27" s="803"/>
      <c r="G27" s="803"/>
      <c r="H27" s="803"/>
      <c r="I27" s="803"/>
      <c r="J27" s="803"/>
      <c r="K27" s="90"/>
      <c r="L27" s="90"/>
      <c r="M27" s="90"/>
    </row>
    <row r="28" spans="1:13" ht="15.75" customHeight="1">
      <c r="A28" s="803"/>
      <c r="B28" s="803"/>
      <c r="C28" s="803"/>
      <c r="D28" s="803"/>
      <c r="E28" s="803"/>
      <c r="F28" s="803"/>
      <c r="G28" s="803"/>
      <c r="H28" s="803"/>
      <c r="I28" s="803"/>
      <c r="J28" s="803"/>
      <c r="K28" s="140"/>
      <c r="L28" s="90"/>
      <c r="M28" s="90"/>
    </row>
    <row r="29" spans="1:13">
      <c r="A29" s="90"/>
      <c r="B29" s="90"/>
      <c r="C29" s="90"/>
      <c r="D29" s="90"/>
      <c r="E29" s="90"/>
      <c r="F29" s="90"/>
      <c r="G29" s="747"/>
      <c r="H29" s="747"/>
      <c r="I29" s="747"/>
      <c r="J29" s="747"/>
      <c r="K29" s="37"/>
      <c r="L29" s="37"/>
      <c r="M29" s="90"/>
    </row>
    <row r="30" spans="1:13">
      <c r="A30" s="997"/>
      <c r="B30" s="997"/>
      <c r="C30" s="997"/>
      <c r="D30" s="997"/>
      <c r="E30" s="997"/>
      <c r="F30" s="997"/>
      <c r="G30" s="997"/>
      <c r="H30" s="997"/>
      <c r="I30" s="997"/>
      <c r="J30" s="997"/>
      <c r="K30" s="90"/>
      <c r="L30" s="90"/>
      <c r="M30" s="90"/>
    </row>
  </sheetData>
  <mergeCells count="20">
    <mergeCell ref="G29:J29"/>
    <mergeCell ref="A30:J30"/>
    <mergeCell ref="A27:J27"/>
    <mergeCell ref="A19:D19"/>
    <mergeCell ref="E19:J19"/>
    <mergeCell ref="A20:D20"/>
    <mergeCell ref="A28:J28"/>
    <mergeCell ref="F20:K20"/>
    <mergeCell ref="F21:K21"/>
    <mergeCell ref="F22:K22"/>
    <mergeCell ref="F23:J23"/>
    <mergeCell ref="D1:E1"/>
    <mergeCell ref="G1:J1"/>
    <mergeCell ref="A2:J2"/>
    <mergeCell ref="A4:J4"/>
    <mergeCell ref="K19:M19"/>
    <mergeCell ref="A8:A9"/>
    <mergeCell ref="B8:B9"/>
    <mergeCell ref="C8:J8"/>
    <mergeCell ref="C3:I3"/>
  </mergeCells>
  <phoneticPr fontId="0" type="noConversion"/>
  <printOptions horizontalCentered="1" verticalCentered="1"/>
  <pageMargins left="0.70866141732283505" right="0.70866141732283505" top="0.23622047244094499" bottom="0" header="0.31496062992126" footer="0.31496062992126"/>
  <pageSetup paperSize="9" scale="97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zoomScale="80" zoomScaleNormal="80" zoomScaleSheetLayoutView="76" workbookViewId="0">
      <selection activeCell="I20" sqref="I20:N23"/>
    </sheetView>
  </sheetViews>
  <sheetFormatPr defaultRowHeight="12.75"/>
  <cols>
    <col min="1" max="1" width="6.140625" customWidth="1"/>
    <col min="2" max="11" width="17" customWidth="1"/>
    <col min="12" max="12" width="18.85546875" customWidth="1"/>
    <col min="13" max="13" width="18.7109375" customWidth="1"/>
    <col min="14" max="14" width="12.28515625" customWidth="1"/>
    <col min="15" max="15" width="12.7109375" customWidth="1"/>
    <col min="16" max="16" width="16.140625" customWidth="1"/>
  </cols>
  <sheetData>
    <row r="1" spans="1:26" ht="15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896" t="s">
        <v>562</v>
      </c>
      <c r="M1" s="896"/>
      <c r="N1" s="104"/>
      <c r="O1" s="90"/>
      <c r="P1" s="90"/>
    </row>
    <row r="2" spans="1:26" ht="15.75">
      <c r="A2" s="984" t="s">
        <v>0</v>
      </c>
      <c r="B2" s="984"/>
      <c r="C2" s="984"/>
      <c r="D2" s="984"/>
      <c r="E2" s="984"/>
      <c r="F2" s="984"/>
      <c r="G2" s="984"/>
      <c r="H2" s="984"/>
      <c r="I2" s="984"/>
      <c r="J2" s="984"/>
      <c r="K2" s="984"/>
      <c r="L2" s="984"/>
      <c r="M2" s="984"/>
      <c r="N2" s="90"/>
      <c r="O2" s="90"/>
      <c r="P2" s="90"/>
    </row>
    <row r="3" spans="1:26" ht="20.25">
      <c r="A3" s="824" t="s">
        <v>656</v>
      </c>
      <c r="B3" s="824"/>
      <c r="C3" s="824"/>
      <c r="D3" s="824"/>
      <c r="E3" s="824"/>
      <c r="F3" s="824"/>
      <c r="G3" s="824"/>
      <c r="H3" s="824"/>
      <c r="I3" s="824"/>
      <c r="J3" s="824"/>
      <c r="K3" s="824"/>
      <c r="L3" s="824"/>
      <c r="M3" s="824"/>
      <c r="N3" s="90"/>
      <c r="O3" s="90"/>
      <c r="P3" s="90"/>
    </row>
    <row r="4" spans="1:26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</row>
    <row r="5" spans="1:26" ht="15.75">
      <c r="A5" s="825" t="s">
        <v>561</v>
      </c>
      <c r="B5" s="825"/>
      <c r="C5" s="825"/>
      <c r="D5" s="825"/>
      <c r="E5" s="825"/>
      <c r="F5" s="825"/>
      <c r="G5" s="825"/>
      <c r="H5" s="825"/>
      <c r="I5" s="825"/>
      <c r="J5" s="825"/>
      <c r="K5" s="825"/>
      <c r="L5" s="825"/>
      <c r="M5" s="825"/>
      <c r="N5" s="90"/>
      <c r="O5" s="90"/>
      <c r="P5" s="90"/>
    </row>
    <row r="6" spans="1:26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</row>
    <row r="7" spans="1:26">
      <c r="A7" s="558" t="s">
        <v>976</v>
      </c>
      <c r="B7" s="558"/>
      <c r="C7" s="558"/>
      <c r="D7" s="33"/>
      <c r="E7" s="33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</row>
    <row r="8" spans="1:26" ht="18">
      <c r="A8" s="93"/>
      <c r="B8" s="93"/>
      <c r="C8" s="93"/>
      <c r="D8" s="93"/>
      <c r="E8" s="93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</row>
    <row r="9" spans="1:26" ht="19.899999999999999" customHeight="1">
      <c r="A9" s="1002" t="s">
        <v>2</v>
      </c>
      <c r="B9" s="1003" t="s">
        <v>3</v>
      </c>
      <c r="C9" s="1000" t="s">
        <v>124</v>
      </c>
      <c r="D9" s="1000"/>
      <c r="E9" s="1001"/>
      <c r="F9" s="999" t="s">
        <v>125</v>
      </c>
      <c r="G9" s="1000"/>
      <c r="H9" s="1000"/>
      <c r="I9" s="1001"/>
      <c r="J9" s="999" t="s">
        <v>201</v>
      </c>
      <c r="K9" s="1000"/>
      <c r="L9" s="1000"/>
      <c r="M9" s="1001"/>
      <c r="Y9" s="9"/>
      <c r="Z9" s="14"/>
    </row>
    <row r="10" spans="1:26" ht="45.75" customHeight="1">
      <c r="A10" s="1002"/>
      <c r="B10" s="1003"/>
      <c r="C10" s="464" t="s">
        <v>403</v>
      </c>
      <c r="D10" s="447" t="s">
        <v>400</v>
      </c>
      <c r="E10" s="464" t="s">
        <v>204</v>
      </c>
      <c r="F10" s="447" t="s">
        <v>398</v>
      </c>
      <c r="G10" s="464" t="s">
        <v>399</v>
      </c>
      <c r="H10" s="447" t="s">
        <v>400</v>
      </c>
      <c r="I10" s="464" t="s">
        <v>204</v>
      </c>
      <c r="J10" s="447" t="s">
        <v>402</v>
      </c>
      <c r="K10" s="464" t="s">
        <v>399</v>
      </c>
      <c r="L10" s="447" t="s">
        <v>400</v>
      </c>
      <c r="M10" s="445" t="s">
        <v>204</v>
      </c>
    </row>
    <row r="11" spans="1:26" s="16" customFormat="1">
      <c r="A11" s="95">
        <v>1</v>
      </c>
      <c r="B11" s="95">
        <v>2</v>
      </c>
      <c r="C11" s="95">
        <v>3</v>
      </c>
      <c r="D11" s="95">
        <v>4</v>
      </c>
      <c r="E11" s="95">
        <v>5</v>
      </c>
      <c r="F11" s="95">
        <v>6</v>
      </c>
      <c r="G11" s="95">
        <v>7</v>
      </c>
      <c r="H11" s="95">
        <v>8</v>
      </c>
      <c r="I11" s="95">
        <v>9</v>
      </c>
      <c r="J11" s="95">
        <v>10</v>
      </c>
      <c r="K11" s="95">
        <v>11</v>
      </c>
      <c r="L11" s="95">
        <v>12</v>
      </c>
      <c r="M11" s="95">
        <v>13</v>
      </c>
    </row>
    <row r="12" spans="1:26">
      <c r="A12" s="96">
        <v>1</v>
      </c>
      <c r="B12" s="96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</row>
    <row r="13" spans="1:26">
      <c r="A13" s="96">
        <v>2</v>
      </c>
      <c r="B13" s="96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</row>
    <row r="14" spans="1:26">
      <c r="A14" s="96">
        <v>3</v>
      </c>
      <c r="B14" s="96"/>
      <c r="C14" s="97"/>
      <c r="D14" s="97"/>
      <c r="E14" s="97"/>
      <c r="F14" s="97"/>
      <c r="G14" s="97"/>
      <c r="H14" s="96" t="s">
        <v>868</v>
      </c>
      <c r="I14" s="97"/>
      <c r="J14" s="97"/>
      <c r="K14" s="97"/>
      <c r="L14" s="97"/>
      <c r="M14" s="97"/>
    </row>
    <row r="15" spans="1:26">
      <c r="A15" s="98" t="s">
        <v>7</v>
      </c>
      <c r="B15" s="98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</row>
    <row r="16" spans="1:26">
      <c r="A16" s="94" t="s">
        <v>18</v>
      </c>
      <c r="B16" s="94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</row>
    <row r="18" spans="1:16">
      <c r="A18" s="686"/>
      <c r="B18" s="686"/>
      <c r="C18" s="686"/>
      <c r="D18" s="686"/>
      <c r="E18" s="686"/>
      <c r="F18" s="686"/>
      <c r="G18" s="686"/>
      <c r="H18" s="686"/>
      <c r="I18" s="686"/>
      <c r="J18" s="686"/>
      <c r="K18" s="686"/>
      <c r="L18" s="686"/>
      <c r="M18" s="677"/>
      <c r="N18" s="992"/>
      <c r="O18" s="992"/>
      <c r="P18" s="992"/>
    </row>
    <row r="19" spans="1:16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</row>
    <row r="20" spans="1:16" ht="15.75">
      <c r="A20" s="685" t="s">
        <v>12</v>
      </c>
      <c r="B20" s="685"/>
      <c r="C20" s="685"/>
      <c r="D20" s="685"/>
      <c r="E20" s="685"/>
      <c r="F20" s="685"/>
      <c r="G20" s="685"/>
      <c r="H20" s="685"/>
      <c r="I20" s="829" t="s">
        <v>13</v>
      </c>
      <c r="J20" s="829"/>
      <c r="K20" s="829"/>
      <c r="L20" s="829"/>
      <c r="M20" s="829"/>
      <c r="N20" s="829"/>
      <c r="O20" s="90"/>
      <c r="P20" s="90"/>
    </row>
    <row r="21" spans="1:16" ht="15.75">
      <c r="A21" s="683"/>
      <c r="B21" s="683"/>
      <c r="C21" s="683"/>
      <c r="D21" s="683"/>
      <c r="E21" s="683"/>
      <c r="F21" s="683"/>
      <c r="G21" s="683"/>
      <c r="H21" s="683"/>
      <c r="I21" s="829" t="s">
        <v>14</v>
      </c>
      <c r="J21" s="829"/>
      <c r="K21" s="829"/>
      <c r="L21" s="829"/>
      <c r="M21" s="829"/>
      <c r="N21" s="829"/>
      <c r="O21" s="90"/>
      <c r="P21" s="90"/>
    </row>
    <row r="22" spans="1:16" ht="15.75">
      <c r="A22" s="669"/>
      <c r="B22" s="669"/>
      <c r="C22" s="669"/>
      <c r="D22" s="604"/>
      <c r="E22" s="604"/>
      <c r="F22" s="604"/>
      <c r="G22" s="604"/>
      <c r="H22" s="669"/>
      <c r="I22" s="829" t="s">
        <v>981</v>
      </c>
      <c r="J22" s="829"/>
      <c r="K22" s="829"/>
      <c r="L22" s="829"/>
      <c r="M22" s="829"/>
      <c r="N22" s="829"/>
      <c r="O22" s="90"/>
      <c r="P22" s="90"/>
    </row>
    <row r="23" spans="1:16" ht="15.75">
      <c r="A23" s="669"/>
      <c r="B23" s="669"/>
      <c r="C23" s="669"/>
      <c r="D23" s="604"/>
      <c r="E23" s="604"/>
      <c r="F23" s="604"/>
      <c r="G23" s="604"/>
      <c r="H23" s="669"/>
      <c r="I23" s="830" t="s">
        <v>85</v>
      </c>
      <c r="J23" s="830"/>
      <c r="K23" s="830"/>
      <c r="L23" s="830"/>
      <c r="M23" s="830"/>
      <c r="N23" s="188"/>
      <c r="O23" s="90"/>
      <c r="P23" s="90"/>
    </row>
    <row r="24" spans="1:16" ht="15.75">
      <c r="A24" s="669"/>
      <c r="B24" s="669"/>
      <c r="C24" s="669"/>
      <c r="D24" s="604"/>
      <c r="E24" s="604"/>
      <c r="F24" s="604"/>
      <c r="G24" s="604"/>
      <c r="H24" s="669"/>
      <c r="I24" s="669"/>
      <c r="J24" s="669"/>
      <c r="K24" s="669"/>
      <c r="L24" s="669"/>
      <c r="M24" s="669"/>
      <c r="N24" s="90"/>
      <c r="O24" s="90"/>
      <c r="P24" s="90"/>
    </row>
    <row r="25" spans="1:16" ht="15.6" customHeight="1">
      <c r="A25" s="803"/>
      <c r="B25" s="803"/>
      <c r="C25" s="803"/>
      <c r="D25" s="803"/>
      <c r="E25" s="803"/>
      <c r="F25" s="803"/>
      <c r="G25" s="803"/>
      <c r="H25" s="803"/>
      <c r="I25" s="803"/>
      <c r="J25" s="803"/>
      <c r="K25" s="803"/>
      <c r="L25" s="803"/>
      <c r="M25" s="803"/>
      <c r="N25" s="140"/>
      <c r="O25" s="90"/>
      <c r="P25" s="90"/>
    </row>
    <row r="26" spans="1:16">
      <c r="A26" s="90"/>
      <c r="B26" s="90"/>
      <c r="C26" s="90"/>
      <c r="D26" s="90"/>
      <c r="E26" s="90"/>
      <c r="F26" s="90"/>
      <c r="G26" s="90"/>
      <c r="L26" s="37"/>
      <c r="M26" s="37"/>
      <c r="N26" s="37"/>
      <c r="O26" s="37"/>
      <c r="P26" s="37"/>
    </row>
  </sheetData>
  <mergeCells count="15">
    <mergeCell ref="L1:M1"/>
    <mergeCell ref="A2:M2"/>
    <mergeCell ref="A3:M3"/>
    <mergeCell ref="A5:M5"/>
    <mergeCell ref="A9:A10"/>
    <mergeCell ref="B9:B10"/>
    <mergeCell ref="A25:M25"/>
    <mergeCell ref="F9:I9"/>
    <mergeCell ref="J9:M9"/>
    <mergeCell ref="I20:N20"/>
    <mergeCell ref="I21:N21"/>
    <mergeCell ref="I22:N22"/>
    <mergeCell ref="I23:M23"/>
    <mergeCell ref="N18:P18"/>
    <mergeCell ref="C9:E9"/>
  </mergeCells>
  <printOptions horizontalCentered="1" verticalCentered="1"/>
  <pageMargins left="0.70866141732283505" right="0.70866141732283505" top="0.23622047244094499" bottom="0" header="0.31496062992126" footer="0.31496062992126"/>
  <pageSetup paperSize="9" scale="62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SheetLayoutView="84" workbookViewId="0">
      <selection activeCell="T25" sqref="T25"/>
    </sheetView>
  </sheetViews>
  <sheetFormatPr defaultRowHeight="12.75"/>
  <cols>
    <col min="1" max="1" width="5.85546875" customWidth="1"/>
    <col min="6" max="6" width="13.42578125" customWidth="1"/>
    <col min="7" max="7" width="14.85546875" customWidth="1"/>
    <col min="8" max="8" width="12.42578125" customWidth="1"/>
    <col min="9" max="9" width="15.28515625" customWidth="1"/>
    <col min="10" max="10" width="14.28515625" customWidth="1"/>
    <col min="11" max="11" width="13.85546875" customWidth="1"/>
    <col min="12" max="12" width="9.140625" hidden="1" customWidth="1"/>
  </cols>
  <sheetData>
    <row r="1" spans="1:12" ht="18">
      <c r="A1" s="831" t="s">
        <v>0</v>
      </c>
      <c r="B1" s="831"/>
      <c r="C1" s="831"/>
      <c r="D1" s="831"/>
      <c r="E1" s="831"/>
      <c r="F1" s="831"/>
      <c r="G1" s="831"/>
      <c r="H1" s="831"/>
      <c r="I1" s="831"/>
      <c r="J1" s="1004" t="s">
        <v>541</v>
      </c>
      <c r="K1" s="1004"/>
    </row>
    <row r="2" spans="1:12" ht="21">
      <c r="A2" s="832" t="s">
        <v>656</v>
      </c>
      <c r="B2" s="832"/>
      <c r="C2" s="832"/>
      <c r="D2" s="832"/>
      <c r="E2" s="832"/>
      <c r="F2" s="832"/>
      <c r="G2" s="832"/>
      <c r="H2" s="832"/>
      <c r="I2" s="832"/>
      <c r="J2" s="832"/>
      <c r="K2" s="832"/>
    </row>
    <row r="3" spans="1:12" ht="15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</row>
    <row r="4" spans="1:12" ht="15">
      <c r="A4" s="1005" t="s">
        <v>540</v>
      </c>
      <c r="B4" s="1005"/>
      <c r="C4" s="1005"/>
      <c r="D4" s="1005"/>
      <c r="E4" s="1005"/>
      <c r="F4" s="1005"/>
      <c r="G4" s="1005"/>
      <c r="H4" s="1005"/>
      <c r="I4" s="1005"/>
      <c r="J4" s="1005"/>
      <c r="K4" s="1005"/>
    </row>
    <row r="5" spans="1:12" ht="15">
      <c r="A5" s="558" t="s">
        <v>976</v>
      </c>
      <c r="B5" s="558"/>
      <c r="C5" s="558"/>
      <c r="D5" s="182"/>
      <c r="E5" s="182"/>
      <c r="F5" s="182"/>
      <c r="G5" s="182"/>
      <c r="H5" s="182"/>
      <c r="I5" s="181"/>
      <c r="J5" s="918" t="s">
        <v>662</v>
      </c>
      <c r="K5" s="918"/>
      <c r="L5" s="918"/>
    </row>
    <row r="6" spans="1:12" ht="27.75" customHeight="1">
      <c r="A6" s="1006" t="s">
        <v>2</v>
      </c>
      <c r="B6" s="925" t="s">
        <v>3</v>
      </c>
      <c r="C6" s="925" t="s">
        <v>312</v>
      </c>
      <c r="D6" s="925" t="s">
        <v>313</v>
      </c>
      <c r="E6" s="925"/>
      <c r="F6" s="925"/>
      <c r="G6" s="925"/>
      <c r="H6" s="925"/>
      <c r="I6" s="926" t="s">
        <v>314</v>
      </c>
      <c r="J6" s="927"/>
      <c r="K6" s="928"/>
    </row>
    <row r="7" spans="1:12" ht="90" customHeight="1">
      <c r="A7" s="1006"/>
      <c r="B7" s="925"/>
      <c r="C7" s="925"/>
      <c r="D7" s="215" t="s">
        <v>315</v>
      </c>
      <c r="E7" s="215" t="s">
        <v>204</v>
      </c>
      <c r="F7" s="215" t="s">
        <v>465</v>
      </c>
      <c r="G7" s="215" t="s">
        <v>316</v>
      </c>
      <c r="H7" s="448" t="s">
        <v>884</v>
      </c>
      <c r="I7" s="215" t="s">
        <v>317</v>
      </c>
      <c r="J7" s="215" t="s">
        <v>318</v>
      </c>
      <c r="K7" s="215" t="s">
        <v>319</v>
      </c>
    </row>
    <row r="8" spans="1:12" ht="15">
      <c r="A8" s="185" t="s">
        <v>273</v>
      </c>
      <c r="B8" s="185" t="s">
        <v>274</v>
      </c>
      <c r="C8" s="185" t="s">
        <v>275</v>
      </c>
      <c r="D8" s="185" t="s">
        <v>276</v>
      </c>
      <c r="E8" s="185" t="s">
        <v>277</v>
      </c>
      <c r="F8" s="185" t="s">
        <v>278</v>
      </c>
      <c r="G8" s="185" t="s">
        <v>279</v>
      </c>
      <c r="H8" s="185" t="s">
        <v>280</v>
      </c>
      <c r="I8" s="185" t="s">
        <v>301</v>
      </c>
      <c r="J8" s="185" t="s">
        <v>302</v>
      </c>
      <c r="K8" s="185" t="s">
        <v>303</v>
      </c>
    </row>
    <row r="9" spans="1:12">
      <c r="A9" s="8">
        <v>1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2">
      <c r="A10" s="8">
        <v>2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2">
      <c r="A11" s="8">
        <v>3</v>
      </c>
      <c r="B11" s="9"/>
      <c r="C11" s="9"/>
      <c r="D11" s="9"/>
      <c r="E11" s="9"/>
      <c r="F11" s="9"/>
      <c r="G11" s="313" t="s">
        <v>843</v>
      </c>
      <c r="H11" s="9"/>
      <c r="I11" s="9"/>
      <c r="J11" s="9"/>
      <c r="K11" s="9"/>
    </row>
    <row r="12" spans="1:12">
      <c r="A12" s="19" t="s">
        <v>7</v>
      </c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2">
      <c r="A13" s="31" t="s">
        <v>18</v>
      </c>
      <c r="B13" s="9"/>
      <c r="C13" s="9"/>
      <c r="D13" s="9"/>
      <c r="E13" s="9"/>
      <c r="F13" s="9"/>
      <c r="G13" s="9"/>
      <c r="H13" s="9"/>
      <c r="I13" s="9"/>
      <c r="J13" s="9"/>
      <c r="K13" s="9"/>
    </row>
    <row r="15" spans="1:12">
      <c r="A15" s="16" t="s">
        <v>466</v>
      </c>
    </row>
    <row r="17" spans="1:12">
      <c r="A17" s="188"/>
      <c r="B17" s="188"/>
      <c r="C17" s="188"/>
      <c r="D17" s="188"/>
      <c r="I17" s="829" t="s">
        <v>13</v>
      </c>
      <c r="J17" s="829"/>
      <c r="K17" s="829"/>
    </row>
    <row r="18" spans="1:12" ht="15" customHeight="1">
      <c r="A18" s="188"/>
      <c r="B18" s="188"/>
      <c r="C18" s="188"/>
      <c r="D18" s="188"/>
      <c r="I18" s="829" t="s">
        <v>14</v>
      </c>
      <c r="J18" s="829"/>
      <c r="K18" s="829"/>
      <c r="L18" s="202"/>
    </row>
    <row r="19" spans="1:12" ht="15" customHeight="1">
      <c r="A19" s="188"/>
      <c r="B19" s="188"/>
      <c r="C19" s="188"/>
      <c r="D19" s="188"/>
      <c r="H19" s="829" t="s">
        <v>981</v>
      </c>
      <c r="I19" s="829"/>
      <c r="J19" s="829"/>
      <c r="K19" s="829"/>
      <c r="L19" s="202"/>
    </row>
    <row r="20" spans="1:12">
      <c r="A20" s="188" t="s">
        <v>12</v>
      </c>
      <c r="C20" s="188"/>
      <c r="D20" s="188"/>
      <c r="I20" s="830" t="s">
        <v>85</v>
      </c>
      <c r="J20" s="830"/>
      <c r="K20" s="193"/>
    </row>
    <row r="23" spans="1:12">
      <c r="D23" s="14"/>
      <c r="E23" s="14"/>
      <c r="F23" s="14"/>
      <c r="G23" s="14"/>
    </row>
    <row r="24" spans="1:12">
      <c r="D24" s="14"/>
      <c r="E24" s="14"/>
      <c r="F24" s="14"/>
      <c r="G24" s="14"/>
    </row>
    <row r="25" spans="1:12">
      <c r="D25" s="14"/>
      <c r="E25" s="14"/>
      <c r="F25" s="14"/>
      <c r="G25" s="14"/>
    </row>
    <row r="26" spans="1:12">
      <c r="D26" s="14"/>
      <c r="E26" s="14"/>
      <c r="F26" s="14"/>
      <c r="G26" s="14"/>
    </row>
    <row r="27" spans="1:12">
      <c r="D27" s="14"/>
      <c r="E27" s="14"/>
      <c r="F27" s="14"/>
      <c r="G27" s="14"/>
    </row>
  </sheetData>
  <mergeCells count="14">
    <mergeCell ref="I17:K17"/>
    <mergeCell ref="I18:K18"/>
    <mergeCell ref="I20:J20"/>
    <mergeCell ref="A1:I1"/>
    <mergeCell ref="J1:K1"/>
    <mergeCell ref="A2:K2"/>
    <mergeCell ref="A4:K4"/>
    <mergeCell ref="J5:L5"/>
    <mergeCell ref="A6:A7"/>
    <mergeCell ref="B6:B7"/>
    <mergeCell ref="C6:C7"/>
    <mergeCell ref="D6:H6"/>
    <mergeCell ref="I6:K6"/>
    <mergeCell ref="H19:K19"/>
  </mergeCells>
  <printOptions horizontalCentered="1" verticalCentered="1"/>
  <pageMargins left="0.70866141732283505" right="0.70866141732283505" top="0.23622047244094499" bottom="0" header="0.31496062992126" footer="0.31496062992126"/>
  <pageSetup paperSize="9" orientation="landscape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SheetLayoutView="80" workbookViewId="0">
      <selection activeCell="T13" sqref="T13"/>
    </sheetView>
  </sheetViews>
  <sheetFormatPr defaultRowHeight="12.75"/>
  <cols>
    <col min="1" max="1" width="7.85546875" customWidth="1"/>
    <col min="7" max="7" width="12.28515625" customWidth="1"/>
    <col min="8" max="8" width="11.5703125" customWidth="1"/>
    <col min="9" max="12" width="10.42578125" customWidth="1"/>
    <col min="13" max="13" width="11" customWidth="1"/>
    <col min="14" max="14" width="10" customWidth="1"/>
    <col min="15" max="15" width="11.85546875" customWidth="1"/>
  </cols>
  <sheetData>
    <row r="1" spans="1:15" ht="18">
      <c r="A1" s="831" t="s">
        <v>0</v>
      </c>
      <c r="B1" s="831"/>
      <c r="C1" s="831"/>
      <c r="D1" s="831"/>
      <c r="E1" s="831"/>
      <c r="F1" s="831"/>
      <c r="G1" s="831"/>
      <c r="H1" s="831"/>
      <c r="I1" s="831"/>
      <c r="J1" s="831"/>
      <c r="K1" s="831"/>
      <c r="L1" s="831"/>
      <c r="M1" s="831"/>
      <c r="N1" s="831"/>
      <c r="O1" s="221" t="s">
        <v>543</v>
      </c>
    </row>
    <row r="2" spans="1:15" ht="21">
      <c r="A2" s="832" t="s">
        <v>656</v>
      </c>
      <c r="B2" s="832"/>
      <c r="C2" s="832"/>
      <c r="D2" s="832"/>
      <c r="E2" s="832"/>
      <c r="F2" s="832"/>
      <c r="G2" s="832"/>
      <c r="H2" s="832"/>
      <c r="I2" s="832"/>
      <c r="J2" s="832"/>
      <c r="K2" s="832"/>
      <c r="L2" s="832"/>
      <c r="M2" s="832"/>
      <c r="N2" s="832"/>
      <c r="O2" s="832"/>
    </row>
    <row r="3" spans="1:15" ht="15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</row>
    <row r="4" spans="1:15" ht="18">
      <c r="A4" s="831" t="s">
        <v>542</v>
      </c>
      <c r="B4" s="831"/>
      <c r="C4" s="831"/>
      <c r="D4" s="831"/>
      <c r="E4" s="831"/>
      <c r="F4" s="831"/>
      <c r="G4" s="831"/>
      <c r="H4" s="831"/>
      <c r="I4" s="831"/>
      <c r="J4" s="831"/>
      <c r="K4" s="831"/>
      <c r="L4" s="831"/>
      <c r="M4" s="831"/>
      <c r="N4" s="831"/>
      <c r="O4" s="831"/>
    </row>
    <row r="5" spans="1:15" ht="15">
      <c r="A5" s="558" t="s">
        <v>976</v>
      </c>
      <c r="B5" s="558"/>
      <c r="C5" s="558"/>
      <c r="D5" s="182"/>
      <c r="E5" s="182"/>
      <c r="F5" s="182"/>
      <c r="G5" s="182"/>
      <c r="H5" s="182"/>
      <c r="I5" s="182"/>
      <c r="J5" s="182"/>
      <c r="K5" s="181"/>
      <c r="M5" s="918" t="s">
        <v>970</v>
      </c>
      <c r="N5" s="918"/>
      <c r="O5" s="918"/>
    </row>
    <row r="6" spans="1:15" ht="44.25" customHeight="1">
      <c r="A6" s="925" t="s">
        <v>2</v>
      </c>
      <c r="B6" s="925" t="s">
        <v>3</v>
      </c>
      <c r="C6" s="925" t="s">
        <v>320</v>
      </c>
      <c r="D6" s="923" t="s">
        <v>321</v>
      </c>
      <c r="E6" s="923" t="s">
        <v>322</v>
      </c>
      <c r="F6" s="923" t="s">
        <v>323</v>
      </c>
      <c r="G6" s="923" t="s">
        <v>324</v>
      </c>
      <c r="H6" s="925" t="s">
        <v>325</v>
      </c>
      <c r="I6" s="925"/>
      <c r="J6" s="925" t="s">
        <v>326</v>
      </c>
      <c r="K6" s="925"/>
      <c r="L6" s="925" t="s">
        <v>327</v>
      </c>
      <c r="M6" s="925"/>
      <c r="N6" s="925" t="s">
        <v>328</v>
      </c>
      <c r="O6" s="925"/>
    </row>
    <row r="7" spans="1:15" ht="54" customHeight="1">
      <c r="A7" s="925"/>
      <c r="B7" s="925"/>
      <c r="C7" s="925"/>
      <c r="D7" s="924"/>
      <c r="E7" s="924"/>
      <c r="F7" s="924"/>
      <c r="G7" s="924"/>
      <c r="H7" s="215" t="s">
        <v>329</v>
      </c>
      <c r="I7" s="215" t="s">
        <v>330</v>
      </c>
      <c r="J7" s="215" t="s">
        <v>329</v>
      </c>
      <c r="K7" s="215" t="s">
        <v>330</v>
      </c>
      <c r="L7" s="215" t="s">
        <v>329</v>
      </c>
      <c r="M7" s="215" t="s">
        <v>330</v>
      </c>
      <c r="N7" s="215" t="s">
        <v>329</v>
      </c>
      <c r="O7" s="215" t="s">
        <v>330</v>
      </c>
    </row>
    <row r="8" spans="1:15" ht="15">
      <c r="A8" s="185" t="s">
        <v>273</v>
      </c>
      <c r="B8" s="185" t="s">
        <v>274</v>
      </c>
      <c r="C8" s="185" t="s">
        <v>275</v>
      </c>
      <c r="D8" s="185" t="s">
        <v>276</v>
      </c>
      <c r="E8" s="185" t="s">
        <v>277</v>
      </c>
      <c r="F8" s="185" t="s">
        <v>278</v>
      </c>
      <c r="G8" s="185" t="s">
        <v>279</v>
      </c>
      <c r="H8" s="185" t="s">
        <v>280</v>
      </c>
      <c r="I8" s="185" t="s">
        <v>301</v>
      </c>
      <c r="J8" s="185" t="s">
        <v>302</v>
      </c>
      <c r="K8" s="185" t="s">
        <v>303</v>
      </c>
      <c r="L8" s="185" t="s">
        <v>331</v>
      </c>
      <c r="M8" s="185" t="s">
        <v>332</v>
      </c>
      <c r="N8" s="185" t="s">
        <v>333</v>
      </c>
      <c r="O8" s="185" t="s">
        <v>334</v>
      </c>
    </row>
    <row r="9" spans="1: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>
      <c r="A11" s="9"/>
      <c r="B11" s="9"/>
      <c r="C11" s="9"/>
      <c r="D11" s="9"/>
      <c r="E11" s="9"/>
      <c r="F11" s="313"/>
      <c r="G11" s="9"/>
      <c r="H11" s="9"/>
      <c r="I11" s="313" t="s">
        <v>843</v>
      </c>
      <c r="J11" s="9"/>
      <c r="K11" s="9"/>
      <c r="L11" s="9"/>
      <c r="M11" s="9"/>
      <c r="N11" s="9"/>
      <c r="O11" s="9"/>
    </row>
    <row r="12" spans="1:1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6" spans="1:15">
      <c r="A16" s="188"/>
      <c r="B16" s="188"/>
      <c r="C16" s="188"/>
      <c r="D16" s="188"/>
      <c r="L16" s="829" t="s">
        <v>13</v>
      </c>
      <c r="M16" s="829"/>
      <c r="N16" s="829"/>
      <c r="O16" s="829"/>
    </row>
    <row r="17" spans="1:15">
      <c r="A17" s="188"/>
      <c r="B17" s="188"/>
      <c r="C17" s="188"/>
      <c r="D17" s="188"/>
      <c r="L17" s="829" t="s">
        <v>14</v>
      </c>
      <c r="M17" s="829"/>
      <c r="N17" s="829"/>
      <c r="O17" s="829"/>
    </row>
    <row r="18" spans="1:15" ht="12.75" customHeight="1">
      <c r="A18" s="188"/>
      <c r="B18" s="188"/>
      <c r="C18" s="188"/>
      <c r="D18" s="188"/>
      <c r="K18" s="829" t="s">
        <v>981</v>
      </c>
      <c r="L18" s="829"/>
      <c r="M18" s="829"/>
      <c r="N18" s="829"/>
      <c r="O18" s="829"/>
    </row>
    <row r="19" spans="1:15">
      <c r="A19" s="188" t="s">
        <v>12</v>
      </c>
      <c r="C19" s="188"/>
      <c r="D19" s="188"/>
      <c r="L19" s="830" t="s">
        <v>85</v>
      </c>
      <c r="M19" s="830"/>
      <c r="N19" s="830"/>
      <c r="O19" s="193"/>
    </row>
    <row r="23" spans="1:15">
      <c r="D23" s="14"/>
      <c r="E23" s="14"/>
      <c r="F23" s="14"/>
      <c r="G23" s="14"/>
    </row>
    <row r="24" spans="1:15">
      <c r="D24" s="14"/>
      <c r="E24" s="14"/>
      <c r="F24" s="14"/>
      <c r="G24" s="14"/>
    </row>
    <row r="25" spans="1:15">
      <c r="D25" s="14"/>
      <c r="E25" s="14"/>
      <c r="F25" s="14"/>
      <c r="G25" s="14"/>
    </row>
    <row r="26" spans="1:15">
      <c r="D26" s="14"/>
      <c r="E26" s="14"/>
      <c r="F26" s="14"/>
      <c r="G26" s="14"/>
    </row>
    <row r="27" spans="1:15">
      <c r="D27" s="14"/>
      <c r="E27" s="14"/>
      <c r="F27" s="14"/>
      <c r="G27" s="14"/>
    </row>
  </sheetData>
  <mergeCells count="19">
    <mergeCell ref="L17:O17"/>
    <mergeCell ref="L19:N19"/>
    <mergeCell ref="G6:G7"/>
    <mergeCell ref="H6:I6"/>
    <mergeCell ref="J6:K6"/>
    <mergeCell ref="L6:M6"/>
    <mergeCell ref="N6:O6"/>
    <mergeCell ref="L16:O16"/>
    <mergeCell ref="K18:O18"/>
    <mergeCell ref="A1:N1"/>
    <mergeCell ref="A2:O2"/>
    <mergeCell ref="M5:O5"/>
    <mergeCell ref="A6:A7"/>
    <mergeCell ref="B6:B7"/>
    <mergeCell ref="C6:C7"/>
    <mergeCell ref="D6:D7"/>
    <mergeCell ref="E6:E7"/>
    <mergeCell ref="A4:O4"/>
    <mergeCell ref="F6:F7"/>
  </mergeCells>
  <printOptions horizontalCentered="1" verticalCentered="1"/>
  <pageMargins left="0.70866141732283505" right="0.70866141732283505" top="0.23622047244094499" bottom="0" header="0.31496062992126" footer="0.31496062992126"/>
  <pageSetup paperSize="9" scale="8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36"/>
  <sheetViews>
    <sheetView topLeftCell="A10" zoomScale="80" zoomScaleNormal="80" zoomScaleSheetLayoutView="86" workbookViewId="0">
      <selection activeCell="J32" sqref="J32"/>
    </sheetView>
  </sheetViews>
  <sheetFormatPr defaultRowHeight="12.75"/>
  <cols>
    <col min="1" max="1" width="4.85546875" customWidth="1"/>
    <col min="2" max="2" width="19.5703125" customWidth="1"/>
    <col min="3" max="3" width="8.140625" customWidth="1"/>
    <col min="4" max="5" width="7" customWidth="1"/>
    <col min="6" max="6" width="9.140625" customWidth="1"/>
    <col min="7" max="7" width="8.5703125" customWidth="1"/>
    <col min="8" max="9" width="7" customWidth="1"/>
    <col min="10" max="10" width="8.28515625" customWidth="1"/>
    <col min="11" max="11" width="8.42578125" customWidth="1"/>
    <col min="12" max="13" width="7" customWidth="1"/>
    <col min="14" max="14" width="8.42578125" customWidth="1"/>
    <col min="15" max="15" width="8.28515625" customWidth="1"/>
    <col min="16" max="17" width="7" customWidth="1"/>
    <col min="18" max="18" width="9" customWidth="1"/>
    <col min="19" max="19" width="10.5703125" customWidth="1"/>
    <col min="20" max="20" width="9.85546875" customWidth="1"/>
    <col min="21" max="21" width="8.7109375" customWidth="1"/>
    <col min="22" max="22" width="9.7109375" customWidth="1"/>
    <col min="28" max="28" width="11" customWidth="1"/>
    <col min="29" max="30" width="8.85546875" hidden="1" customWidth="1"/>
  </cols>
  <sheetData>
    <row r="2" spans="1:256">
      <c r="G2" s="747"/>
      <c r="H2" s="747"/>
      <c r="I2" s="747"/>
      <c r="J2" s="747"/>
      <c r="K2" s="747"/>
      <c r="L2" s="747"/>
      <c r="M2" s="747"/>
      <c r="N2" s="747"/>
      <c r="O2" s="747"/>
      <c r="P2" s="1"/>
      <c r="Q2" s="1"/>
      <c r="R2" s="1"/>
      <c r="T2" s="49" t="s">
        <v>60</v>
      </c>
    </row>
    <row r="3" spans="1:256" ht="15">
      <c r="A3" s="702" t="s">
        <v>58</v>
      </c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  <c r="O3" s="702"/>
      <c r="P3" s="702"/>
      <c r="Q3" s="702"/>
      <c r="R3" s="702"/>
      <c r="S3" s="702"/>
      <c r="T3" s="702"/>
      <c r="U3" s="702"/>
    </row>
    <row r="4" spans="1:256" ht="15.75">
      <c r="A4" s="743" t="s">
        <v>656</v>
      </c>
      <c r="B4" s="743"/>
      <c r="C4" s="743"/>
      <c r="D4" s="743"/>
      <c r="E4" s="743"/>
      <c r="F4" s="743"/>
      <c r="G4" s="743"/>
      <c r="H4" s="743"/>
      <c r="I4" s="743"/>
      <c r="J4" s="743"/>
      <c r="K4" s="743"/>
      <c r="L4" s="743"/>
      <c r="M4" s="743"/>
      <c r="N4" s="743"/>
      <c r="O4" s="743"/>
      <c r="P4" s="743"/>
      <c r="Q4" s="743"/>
      <c r="R4" s="743"/>
      <c r="S4" s="743"/>
      <c r="T4" s="743"/>
      <c r="U4" s="743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6" spans="1:256" ht="15">
      <c r="A6" s="796" t="s">
        <v>658</v>
      </c>
      <c r="B6" s="796"/>
      <c r="C6" s="796"/>
      <c r="D6" s="796"/>
      <c r="E6" s="796"/>
      <c r="F6" s="796"/>
      <c r="G6" s="796"/>
      <c r="H6" s="796"/>
      <c r="I6" s="796"/>
      <c r="J6" s="796"/>
      <c r="K6" s="796"/>
      <c r="L6" s="796"/>
      <c r="M6" s="796"/>
      <c r="N6" s="796"/>
      <c r="O6" s="796"/>
      <c r="P6" s="796"/>
      <c r="Q6" s="796"/>
      <c r="R6" s="796"/>
      <c r="S6" s="796"/>
      <c r="T6" s="796"/>
      <c r="U6" s="796"/>
    </row>
    <row r="7" spans="1:256" ht="15.7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</row>
    <row r="8" spans="1:256" ht="15.75">
      <c r="A8" s="746" t="s">
        <v>839</v>
      </c>
      <c r="B8" s="746"/>
      <c r="C8" s="746"/>
      <c r="D8" s="746"/>
      <c r="E8" s="746"/>
      <c r="F8" s="33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</row>
    <row r="10" spans="1:256" ht="15">
      <c r="U10" s="782" t="s">
        <v>475</v>
      </c>
      <c r="V10" s="782"/>
      <c r="W10" s="17"/>
      <c r="X10" s="17"/>
      <c r="Y10" s="17"/>
      <c r="Z10" s="17"/>
      <c r="AA10" s="17"/>
      <c r="AB10" s="730"/>
      <c r="AC10" s="730"/>
      <c r="AD10" s="730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ht="12.75" customHeight="1">
      <c r="A11" s="764" t="s">
        <v>2</v>
      </c>
      <c r="B11" s="764" t="s">
        <v>112</v>
      </c>
      <c r="C11" s="773" t="s">
        <v>158</v>
      </c>
      <c r="D11" s="774"/>
      <c r="E11" s="774"/>
      <c r="F11" s="775"/>
      <c r="G11" s="773" t="s">
        <v>659</v>
      </c>
      <c r="H11" s="774"/>
      <c r="I11" s="774"/>
      <c r="J11" s="774"/>
      <c r="K11" s="774"/>
      <c r="L11" s="774"/>
      <c r="M11" s="774"/>
      <c r="N11" s="774"/>
      <c r="O11" s="774"/>
      <c r="P11" s="774"/>
      <c r="Q11" s="774"/>
      <c r="R11" s="775"/>
      <c r="S11" s="783" t="s">
        <v>258</v>
      </c>
      <c r="T11" s="783"/>
      <c r="U11" s="783"/>
      <c r="V11" s="783"/>
      <c r="W11" s="127"/>
      <c r="X11" s="127"/>
      <c r="Y11" s="127"/>
      <c r="Z11" s="127"/>
      <c r="AA11" s="127"/>
      <c r="AB11" s="127"/>
      <c r="AC11" s="127"/>
      <c r="AD11" s="127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>
      <c r="A12" s="772"/>
      <c r="B12" s="772"/>
      <c r="C12" s="776"/>
      <c r="D12" s="777"/>
      <c r="E12" s="777"/>
      <c r="F12" s="778"/>
      <c r="G12" s="779" t="s">
        <v>178</v>
      </c>
      <c r="H12" s="780"/>
      <c r="I12" s="780"/>
      <c r="J12" s="781"/>
      <c r="K12" s="779" t="s">
        <v>179</v>
      </c>
      <c r="L12" s="780"/>
      <c r="M12" s="780"/>
      <c r="N12" s="781"/>
      <c r="O12" s="765" t="s">
        <v>18</v>
      </c>
      <c r="P12" s="765"/>
      <c r="Q12" s="765"/>
      <c r="R12" s="765"/>
      <c r="S12" s="783"/>
      <c r="T12" s="783"/>
      <c r="U12" s="783"/>
      <c r="V12" s="783"/>
      <c r="W12" s="127"/>
      <c r="X12" s="127"/>
      <c r="Y12" s="127"/>
      <c r="Z12" s="127"/>
      <c r="AA12" s="127"/>
      <c r="AB12" s="127"/>
      <c r="AC12" s="127"/>
      <c r="AD12" s="127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ht="51">
      <c r="A13" s="326"/>
      <c r="B13" s="326"/>
      <c r="C13" s="306" t="s">
        <v>259</v>
      </c>
      <c r="D13" s="306" t="s">
        <v>260</v>
      </c>
      <c r="E13" s="306" t="s">
        <v>261</v>
      </c>
      <c r="F13" s="320" t="s">
        <v>91</v>
      </c>
      <c r="G13" s="306" t="s">
        <v>259</v>
      </c>
      <c r="H13" s="306" t="s">
        <v>260</v>
      </c>
      <c r="I13" s="306" t="s">
        <v>261</v>
      </c>
      <c r="J13" s="320" t="s">
        <v>18</v>
      </c>
      <c r="K13" s="306" t="s">
        <v>259</v>
      </c>
      <c r="L13" s="306" t="s">
        <v>260</v>
      </c>
      <c r="M13" s="306" t="s">
        <v>261</v>
      </c>
      <c r="N13" s="320" t="s">
        <v>91</v>
      </c>
      <c r="O13" s="306" t="s">
        <v>259</v>
      </c>
      <c r="P13" s="306" t="s">
        <v>260</v>
      </c>
      <c r="Q13" s="306" t="s">
        <v>261</v>
      </c>
      <c r="R13" s="320" t="s">
        <v>18</v>
      </c>
      <c r="S13" s="312" t="s">
        <v>840</v>
      </c>
      <c r="T13" s="312" t="s">
        <v>841</v>
      </c>
      <c r="U13" s="554" t="s">
        <v>975</v>
      </c>
      <c r="V13" s="327" t="s">
        <v>474</v>
      </c>
      <c r="W13" s="127"/>
      <c r="X13" s="127"/>
      <c r="Y13" s="127"/>
      <c r="Z13" s="127"/>
      <c r="AA13" s="127"/>
      <c r="AB13" s="127"/>
      <c r="AC13" s="127"/>
      <c r="AD13" s="127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>
      <c r="A14" s="148">
        <v>1</v>
      </c>
      <c r="B14" s="163">
        <v>2</v>
      </c>
      <c r="C14" s="148">
        <v>3</v>
      </c>
      <c r="D14" s="148">
        <v>4</v>
      </c>
      <c r="E14" s="163">
        <v>5</v>
      </c>
      <c r="F14" s="321">
        <v>6</v>
      </c>
      <c r="G14" s="148">
        <v>7</v>
      </c>
      <c r="H14" s="163">
        <v>8</v>
      </c>
      <c r="I14" s="148">
        <v>9</v>
      </c>
      <c r="J14" s="321">
        <v>10</v>
      </c>
      <c r="K14" s="163">
        <v>11</v>
      </c>
      <c r="L14" s="148">
        <v>12</v>
      </c>
      <c r="M14" s="148">
        <v>13</v>
      </c>
      <c r="N14" s="325">
        <v>14</v>
      </c>
      <c r="O14" s="148">
        <v>15</v>
      </c>
      <c r="P14" s="148">
        <v>16</v>
      </c>
      <c r="Q14" s="163">
        <v>17</v>
      </c>
      <c r="R14" s="321">
        <v>18</v>
      </c>
      <c r="S14" s="148">
        <v>19</v>
      </c>
      <c r="T14" s="163">
        <v>20</v>
      </c>
      <c r="U14" s="148">
        <v>21</v>
      </c>
      <c r="V14" s="148">
        <v>22</v>
      </c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  <c r="IQ14" s="71"/>
      <c r="IR14" s="71"/>
      <c r="IS14" s="71"/>
      <c r="IT14" s="71"/>
      <c r="IU14" s="71"/>
      <c r="IV14" s="71"/>
    </row>
    <row r="15" spans="1:256" ht="25.5">
      <c r="A15" s="19"/>
      <c r="B15" s="165" t="s">
        <v>245</v>
      </c>
      <c r="C15" s="19"/>
      <c r="D15" s="19"/>
      <c r="E15" s="19"/>
      <c r="F15" s="322"/>
      <c r="G15" s="8"/>
      <c r="H15" s="8"/>
      <c r="I15" s="8"/>
      <c r="J15" s="322"/>
      <c r="K15" s="8"/>
      <c r="L15" s="8"/>
      <c r="M15" s="8"/>
      <c r="N15" s="322"/>
      <c r="O15" s="8"/>
      <c r="P15" s="8"/>
      <c r="Q15" s="8"/>
      <c r="R15" s="322"/>
      <c r="S15" s="8"/>
      <c r="T15" s="9"/>
      <c r="U15" s="9"/>
      <c r="V15" s="9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ht="14.25">
      <c r="A16" s="3">
        <v>1</v>
      </c>
      <c r="B16" s="165" t="s">
        <v>185</v>
      </c>
      <c r="C16" s="318">
        <v>10.23</v>
      </c>
      <c r="D16" s="318">
        <v>0.31</v>
      </c>
      <c r="E16" s="318">
        <v>1.48</v>
      </c>
      <c r="F16" s="323">
        <f>SUM(C16:E16)</f>
        <v>12.020000000000001</v>
      </c>
      <c r="G16" s="318">
        <f>'[1]AT-2-S1 BUDGET'!$G$16+'[2]AT-2-S1 BUDGET'!$G$16</f>
        <v>7.8890727272727279</v>
      </c>
      <c r="H16" s="553">
        <f>'[2]AT-2-S1 BUDGET'!$H$16+'[1]AT-2-S1 BUDGET'!$H$16</f>
        <v>0.23720000000000002</v>
      </c>
      <c r="I16" s="318">
        <f>'[1]AT-2-S1 BUDGET'!$I$16+'[2]AT-2-S1 BUDGET'!$I$16</f>
        <v>1.1637272727272727</v>
      </c>
      <c r="J16" s="323">
        <f>SUM(G16:I16)</f>
        <v>9.2900000000000009</v>
      </c>
      <c r="K16" s="694">
        <v>0</v>
      </c>
      <c r="L16" s="694">
        <v>0</v>
      </c>
      <c r="M16" s="694">
        <v>0</v>
      </c>
      <c r="N16" s="323">
        <f>SUM(K16:M16)</f>
        <v>0</v>
      </c>
      <c r="O16" s="318">
        <f>G16+K16</f>
        <v>7.8890727272727279</v>
      </c>
      <c r="P16" s="318">
        <f t="shared" ref="P16:Q16" si="0">H16+L16</f>
        <v>0.23720000000000002</v>
      </c>
      <c r="Q16" s="318">
        <f t="shared" si="0"/>
        <v>1.1637272727272727</v>
      </c>
      <c r="R16" s="323">
        <f>J16+N16</f>
        <v>9.2900000000000009</v>
      </c>
      <c r="S16" s="318">
        <f>C16-G16</f>
        <v>2.3409272727272725</v>
      </c>
      <c r="T16" s="694">
        <f t="shared" ref="T16:U16" si="1">D16-H16</f>
        <v>7.2799999999999976E-2</v>
      </c>
      <c r="U16" s="694">
        <f t="shared" si="1"/>
        <v>0.31627272727272726</v>
      </c>
      <c r="V16" s="318">
        <f t="shared" ref="V16" si="2">F16-J16</f>
        <v>2.7300000000000004</v>
      </c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8" ht="14.25">
      <c r="A17" s="3">
        <v>2</v>
      </c>
      <c r="B17" s="166" t="s">
        <v>131</v>
      </c>
      <c r="C17" s="318">
        <v>139.36000000000001</v>
      </c>
      <c r="D17" s="318">
        <v>4.1900000000000004</v>
      </c>
      <c r="E17" s="318">
        <v>20.12</v>
      </c>
      <c r="F17" s="323">
        <f t="shared" ref="F17:F20" si="3">SUM(C17:E17)</f>
        <v>163.67000000000002</v>
      </c>
      <c r="G17" s="318">
        <f>'[1]AT-2-S1 BUDGET'!$G$17+'[2]AT-2-S1 BUDGET'!$G$17</f>
        <v>140.63238181818181</v>
      </c>
      <c r="H17" s="553">
        <f>'[2]AT-2-S1 BUDGET'!$H$17+'[1]AT-2-S1 BUDGET'!$H$17</f>
        <v>4.2267999999999999</v>
      </c>
      <c r="I17" s="318">
        <f>'[1]AT-2-S1 BUDGET'!$I$17+'[2]AT-2-S1 BUDGET'!$I$17</f>
        <v>20.290818181818182</v>
      </c>
      <c r="J17" s="323">
        <f>SUM(G17:I17)</f>
        <v>165.14999999999998</v>
      </c>
      <c r="K17" s="784">
        <v>500</v>
      </c>
      <c r="L17" s="785"/>
      <c r="M17" s="786"/>
      <c r="N17" s="794">
        <v>500</v>
      </c>
      <c r="O17" s="694"/>
      <c r="P17" s="694"/>
      <c r="Q17" s="694"/>
      <c r="R17" s="797">
        <f>N17+J17+J18+J19+J20</f>
        <v>759.84</v>
      </c>
      <c r="S17" s="694">
        <f t="shared" ref="S17:S20" si="4">C17-G17</f>
        <v>-1.272381818181799</v>
      </c>
      <c r="T17" s="694">
        <f t="shared" ref="T17:T20" si="5">D17-H17</f>
        <v>-3.67999999999995E-2</v>
      </c>
      <c r="U17" s="694">
        <f t="shared" ref="U17:U20" si="6">E17-I17</f>
        <v>-0.17081818181818065</v>
      </c>
      <c r="V17" s="318">
        <f t="shared" ref="V17:V20" si="7">F17-J17</f>
        <v>-1.4799999999999613</v>
      </c>
      <c r="Y17" s="746"/>
      <c r="Z17" s="746"/>
      <c r="AA17" s="746"/>
      <c r="AB17" s="746"/>
    </row>
    <row r="18" spans="1:28" ht="25.5">
      <c r="A18" s="3">
        <v>3</v>
      </c>
      <c r="B18" s="165" t="s">
        <v>132</v>
      </c>
      <c r="C18" s="318">
        <v>2.5499999999999998</v>
      </c>
      <c r="D18" s="318">
        <v>0.08</v>
      </c>
      <c r="E18" s="318">
        <v>0.37</v>
      </c>
      <c r="F18" s="323">
        <f t="shared" si="3"/>
        <v>3</v>
      </c>
      <c r="G18" s="318">
        <f>'[2]AT-2-S1 BUDGET'!$G$18+'[1]AT-2-S1 BUDGET'!$F$18</f>
        <v>2.27</v>
      </c>
      <c r="H18" s="318">
        <f>'[1]AT-2-S1 BUDGET'!$H$18+'[2]AT-2-S1 BUDGET'!$H$18</f>
        <v>7.0000000000000007E-2</v>
      </c>
      <c r="I18" s="318">
        <f>'[2]AT-2-S1 BUDGET'!$I$18+'[1]AT-2-S1 BUDGET'!$I$18</f>
        <v>0.35</v>
      </c>
      <c r="J18" s="323">
        <f t="shared" ref="J18:J20" si="8">SUM(G18:I18)</f>
        <v>2.69</v>
      </c>
      <c r="K18" s="787"/>
      <c r="L18" s="788"/>
      <c r="M18" s="789"/>
      <c r="N18" s="794"/>
      <c r="O18" s="694"/>
      <c r="P18" s="694"/>
      <c r="Q18" s="694"/>
      <c r="R18" s="794"/>
      <c r="S18" s="694">
        <f t="shared" si="4"/>
        <v>0.2799999999999998</v>
      </c>
      <c r="T18" s="694">
        <f t="shared" si="5"/>
        <v>9.999999999999995E-3</v>
      </c>
      <c r="U18" s="694">
        <f t="shared" si="6"/>
        <v>2.0000000000000018E-2</v>
      </c>
      <c r="V18" s="318">
        <f t="shared" si="7"/>
        <v>0.31000000000000005</v>
      </c>
    </row>
    <row r="19" spans="1:28" ht="14.25">
      <c r="A19" s="3">
        <v>4</v>
      </c>
      <c r="B19" s="166" t="s">
        <v>133</v>
      </c>
      <c r="C19" s="318">
        <v>53</v>
      </c>
      <c r="D19" s="318">
        <v>1.81</v>
      </c>
      <c r="E19" s="318">
        <v>5.19</v>
      </c>
      <c r="F19" s="323">
        <f t="shared" si="3"/>
        <v>60</v>
      </c>
      <c r="G19" s="318">
        <f>'[1]AT-2-S1 BUDGET'!$G$19+'[2]AT-2-S1 BUDGET'!$G$19</f>
        <v>52.150000000000006</v>
      </c>
      <c r="H19" s="318">
        <f>'[2]AT-2-S1 BUDGET'!$H$19+'[1]AT-2-S1 BUDGET'!$H$19</f>
        <v>1.69</v>
      </c>
      <c r="I19" s="318">
        <f>'[1]AT-2-S1 BUDGET'!$I$19+'[2]AT-2-S1 BUDGET'!$I$19</f>
        <v>6.17</v>
      </c>
      <c r="J19" s="323">
        <f t="shared" si="8"/>
        <v>60.010000000000005</v>
      </c>
      <c r="K19" s="787"/>
      <c r="L19" s="788"/>
      <c r="M19" s="789"/>
      <c r="N19" s="794"/>
      <c r="O19" s="694"/>
      <c r="P19" s="694"/>
      <c r="Q19" s="694"/>
      <c r="R19" s="794"/>
      <c r="S19" s="694">
        <f t="shared" si="4"/>
        <v>0.84999999999999432</v>
      </c>
      <c r="T19" s="694">
        <f t="shared" si="5"/>
        <v>0.12000000000000011</v>
      </c>
      <c r="U19" s="694">
        <f t="shared" si="6"/>
        <v>-0.97999999999999954</v>
      </c>
      <c r="V19" s="318">
        <f t="shared" si="7"/>
        <v>-1.0000000000005116E-2</v>
      </c>
    </row>
    <row r="20" spans="1:28" ht="25.5">
      <c r="A20" s="3">
        <v>5</v>
      </c>
      <c r="B20" s="165" t="s">
        <v>134</v>
      </c>
      <c r="C20" s="318">
        <v>27.55</v>
      </c>
      <c r="D20" s="318">
        <v>0.86</v>
      </c>
      <c r="E20" s="318">
        <v>3.59</v>
      </c>
      <c r="F20" s="323">
        <f t="shared" si="3"/>
        <v>32</v>
      </c>
      <c r="G20" s="318">
        <f>'[2]AT-2-S1 BUDGET'!$G$20+'[1]AT-2-S1 BUDGET'!$G$20</f>
        <v>27.55</v>
      </c>
      <c r="H20" s="318">
        <f>'[1]AT-2-S1 BUDGET'!$H$20+'[2]AT-2-S1 BUDGET'!$H$20</f>
        <v>0.86</v>
      </c>
      <c r="I20" s="318">
        <f>'[1]AT-2-S1 BUDGET'!$I$20+'[2]AT-2-S1 BUDGET'!$I$20</f>
        <v>3.5799999999999996</v>
      </c>
      <c r="J20" s="323">
        <f t="shared" si="8"/>
        <v>31.99</v>
      </c>
      <c r="K20" s="790"/>
      <c r="L20" s="791"/>
      <c r="M20" s="792"/>
      <c r="N20" s="795"/>
      <c r="O20" s="694"/>
      <c r="P20" s="694"/>
      <c r="Q20" s="694"/>
      <c r="R20" s="795"/>
      <c r="S20" s="694">
        <f t="shared" si="4"/>
        <v>0</v>
      </c>
      <c r="T20" s="694">
        <f t="shared" si="5"/>
        <v>0</v>
      </c>
      <c r="U20" s="694">
        <f t="shared" si="6"/>
        <v>1.0000000000000231E-2</v>
      </c>
      <c r="V20" s="318">
        <f t="shared" si="7"/>
        <v>1.0000000000001563E-2</v>
      </c>
    </row>
    <row r="21" spans="1:28" s="17" customFormat="1" ht="14.25">
      <c r="A21" s="236"/>
      <c r="B21" s="246" t="s">
        <v>91</v>
      </c>
      <c r="C21" s="318">
        <f>SUM(C16:C20)</f>
        <v>232.69000000000003</v>
      </c>
      <c r="D21" s="318">
        <f t="shared" ref="D21:F21" si="9">SUM(D16:D20)</f>
        <v>7.2500000000000009</v>
      </c>
      <c r="E21" s="318">
        <f t="shared" si="9"/>
        <v>30.750000000000004</v>
      </c>
      <c r="F21" s="323">
        <f t="shared" si="9"/>
        <v>270.69000000000005</v>
      </c>
      <c r="G21" s="318">
        <f>SUM(G16:G20)</f>
        <v>230.49145454545456</v>
      </c>
      <c r="H21" s="553">
        <f t="shared" ref="H21:I21" si="10">SUM(H16:H20)</f>
        <v>7.0840000000000005</v>
      </c>
      <c r="I21" s="553">
        <f t="shared" si="10"/>
        <v>31.554545454545455</v>
      </c>
      <c r="J21" s="323">
        <f t="shared" ref="J21" si="11">SUM(J16:J20)</f>
        <v>269.13</v>
      </c>
      <c r="K21" s="722">
        <f>SUM(K17:K20)</f>
        <v>500</v>
      </c>
      <c r="L21" s="793"/>
      <c r="M21" s="723"/>
      <c r="N21" s="323">
        <f>SUM(N16)</f>
        <v>0</v>
      </c>
      <c r="O21" s="318"/>
      <c r="P21" s="694"/>
      <c r="Q21" s="694"/>
      <c r="R21" s="323">
        <f>SUM(R16:R20)</f>
        <v>769.13</v>
      </c>
      <c r="S21" s="318">
        <f>SUM(S16:S20)</f>
        <v>2.1985454545454677</v>
      </c>
      <c r="T21" s="694">
        <f t="shared" ref="T21:V21" si="12">SUM(T16:T20)</f>
        <v>0.16600000000000059</v>
      </c>
      <c r="U21" s="694">
        <f t="shared" si="12"/>
        <v>-0.80454545454545268</v>
      </c>
      <c r="V21" s="694">
        <f t="shared" si="12"/>
        <v>1.5600000000000356</v>
      </c>
    </row>
    <row r="22" spans="1:28" ht="25.5">
      <c r="A22" s="3"/>
      <c r="B22" s="167" t="s">
        <v>246</v>
      </c>
      <c r="C22" s="9"/>
      <c r="D22" s="624"/>
      <c r="E22" s="624"/>
      <c r="F22" s="625"/>
      <c r="G22" s="624"/>
      <c r="H22" s="9"/>
      <c r="I22" s="9"/>
      <c r="J22" s="324"/>
      <c r="K22" s="9"/>
      <c r="L22" s="9"/>
      <c r="M22" s="9"/>
      <c r="N22" s="324"/>
      <c r="O22" s="9"/>
      <c r="P22" s="9"/>
      <c r="Q22" s="9"/>
      <c r="R22" s="324"/>
      <c r="S22" s="9"/>
      <c r="T22" s="9"/>
      <c r="U22" s="9"/>
      <c r="V22" s="9"/>
    </row>
    <row r="23" spans="1:28" ht="14.25">
      <c r="A23" s="3">
        <v>6</v>
      </c>
      <c r="B23" s="165" t="s">
        <v>187</v>
      </c>
      <c r="C23" s="564">
        <v>0</v>
      </c>
      <c r="D23" s="562">
        <v>0</v>
      </c>
      <c r="E23" s="562">
        <v>0</v>
      </c>
      <c r="F23" s="323">
        <f>SUM(C23:E23)</f>
        <v>0</v>
      </c>
      <c r="G23" s="562">
        <v>0</v>
      </c>
      <c r="H23" s="565">
        <v>0</v>
      </c>
      <c r="I23" s="318">
        <v>0</v>
      </c>
      <c r="J23" s="323">
        <f>SUM(G23:I23)</f>
        <v>0</v>
      </c>
      <c r="K23" s="318">
        <v>0</v>
      </c>
      <c r="L23" s="318">
        <v>0</v>
      </c>
      <c r="M23" s="318">
        <v>0</v>
      </c>
      <c r="N23" s="323">
        <f>SUM(K23:M23)</f>
        <v>0</v>
      </c>
      <c r="O23" s="318">
        <v>0</v>
      </c>
      <c r="P23" s="318">
        <v>0</v>
      </c>
      <c r="Q23" s="318">
        <v>0</v>
      </c>
      <c r="R23" s="323">
        <f>SUM(O23:Q23)</f>
        <v>0</v>
      </c>
      <c r="S23" s="318">
        <f>C23+G23</f>
        <v>0</v>
      </c>
      <c r="T23" s="318">
        <f t="shared" ref="T23:V23" si="13">D23+H23</f>
        <v>0</v>
      </c>
      <c r="U23" s="318">
        <f t="shared" si="13"/>
        <v>0</v>
      </c>
      <c r="V23" s="318">
        <f t="shared" si="13"/>
        <v>0</v>
      </c>
    </row>
    <row r="24" spans="1:28" ht="14.25">
      <c r="A24" s="3">
        <v>7</v>
      </c>
      <c r="B24" s="166" t="s">
        <v>136</v>
      </c>
      <c r="C24" s="564">
        <v>0</v>
      </c>
      <c r="D24" s="562">
        <v>0</v>
      </c>
      <c r="E24" s="562">
        <v>0</v>
      </c>
      <c r="F24" s="323">
        <f>SUM(C24:E24)</f>
        <v>0</v>
      </c>
      <c r="G24" s="562">
        <v>0</v>
      </c>
      <c r="H24" s="565">
        <v>0</v>
      </c>
      <c r="I24" s="553">
        <v>0</v>
      </c>
      <c r="J24" s="323">
        <f>SUM(G24:I24)</f>
        <v>0</v>
      </c>
      <c r="K24" s="318">
        <v>0</v>
      </c>
      <c r="L24" s="318">
        <v>0</v>
      </c>
      <c r="M24" s="318">
        <v>0</v>
      </c>
      <c r="N24" s="323">
        <f>SUM(K24:M24)</f>
        <v>0</v>
      </c>
      <c r="O24" s="318">
        <v>0</v>
      </c>
      <c r="P24" s="318">
        <v>0</v>
      </c>
      <c r="Q24" s="318">
        <v>0</v>
      </c>
      <c r="R24" s="323">
        <f>SUM(O24:Q24)</f>
        <v>0</v>
      </c>
      <c r="S24" s="318">
        <f t="shared" ref="S24:S28" si="14">C24+G24</f>
        <v>0</v>
      </c>
      <c r="T24" s="318">
        <f t="shared" ref="T24:T28" si="15">D24+H24</f>
        <v>0</v>
      </c>
      <c r="U24" s="318">
        <f t="shared" ref="U24:U28" si="16">E24+I24</f>
        <v>0</v>
      </c>
      <c r="V24" s="318">
        <f t="shared" ref="V24:V28" si="17">F24+J24</f>
        <v>0</v>
      </c>
    </row>
    <row r="25" spans="1:28" ht="14.25">
      <c r="A25" s="569"/>
      <c r="B25" s="166"/>
      <c r="C25" s="564"/>
      <c r="D25" s="562"/>
      <c r="E25" s="562"/>
      <c r="F25" s="323"/>
      <c r="G25" s="562"/>
      <c r="H25" s="565"/>
      <c r="I25" s="562"/>
      <c r="J25" s="323"/>
      <c r="K25" s="562"/>
      <c r="L25" s="562"/>
      <c r="M25" s="562"/>
      <c r="N25" s="323"/>
      <c r="O25" s="562"/>
      <c r="P25" s="562"/>
      <c r="Q25" s="562"/>
      <c r="R25" s="323"/>
      <c r="S25" s="562"/>
      <c r="T25" s="562"/>
      <c r="U25" s="562"/>
      <c r="V25" s="562"/>
    </row>
    <row r="26" spans="1:28" ht="14.25">
      <c r="A26" s="569"/>
      <c r="B26" s="166"/>
      <c r="C26" s="564"/>
      <c r="D26" s="562"/>
      <c r="E26" s="562"/>
      <c r="F26" s="323"/>
      <c r="G26" s="562"/>
      <c r="H26" s="565"/>
      <c r="I26" s="562"/>
      <c r="J26" s="323"/>
      <c r="K26" s="562"/>
      <c r="L26" s="562"/>
      <c r="M26" s="562"/>
      <c r="N26" s="323"/>
      <c r="O26" s="562"/>
      <c r="P26" s="562"/>
      <c r="Q26" s="562"/>
      <c r="R26" s="323"/>
      <c r="S26" s="562"/>
      <c r="T26" s="562"/>
      <c r="U26" s="562"/>
      <c r="V26" s="562"/>
    </row>
    <row r="27" spans="1:28" ht="14.25">
      <c r="A27" s="569"/>
      <c r="B27" s="166"/>
      <c r="C27" s="564"/>
      <c r="D27" s="562"/>
      <c r="E27" s="562"/>
      <c r="F27" s="323"/>
      <c r="G27" s="562"/>
      <c r="H27" s="565"/>
      <c r="I27" s="562"/>
      <c r="J27" s="323"/>
      <c r="K27" s="562"/>
      <c r="L27" s="562"/>
      <c r="M27" s="562"/>
      <c r="N27" s="323"/>
      <c r="O27" s="562"/>
      <c r="P27" s="562"/>
      <c r="Q27" s="562"/>
      <c r="R27" s="323"/>
      <c r="S27" s="562"/>
      <c r="T27" s="562"/>
      <c r="U27" s="562"/>
      <c r="V27" s="562"/>
    </row>
    <row r="28" spans="1:28" ht="14.25">
      <c r="A28" s="9"/>
      <c r="B28" s="166" t="s">
        <v>91</v>
      </c>
      <c r="C28" s="318">
        <f>SUM(C23:C24)</f>
        <v>0</v>
      </c>
      <c r="D28" s="603">
        <f t="shared" ref="D28" si="18">SUM(D23:D24)</f>
        <v>0</v>
      </c>
      <c r="E28" s="603">
        <f t="shared" ref="E28" si="19">SUM(E23:E24)</f>
        <v>0</v>
      </c>
      <c r="F28" s="571">
        <f t="shared" ref="F28" si="20">SUM(F23:F24)</f>
        <v>0</v>
      </c>
      <c r="G28" s="603">
        <f>SUM(G23:G24)</f>
        <v>0</v>
      </c>
      <c r="H28" s="553">
        <f t="shared" ref="H28:I28" si="21">SUM(H23:H24)</f>
        <v>0</v>
      </c>
      <c r="I28" s="553">
        <f t="shared" si="21"/>
        <v>0</v>
      </c>
      <c r="J28" s="323">
        <f t="shared" ref="J28" si="22">SUM(J23:J24)</f>
        <v>0</v>
      </c>
      <c r="K28" s="318">
        <f>SUM(K23:K24)</f>
        <v>0</v>
      </c>
      <c r="L28" s="318">
        <f t="shared" ref="L28" si="23">SUM(L23:L24)</f>
        <v>0</v>
      </c>
      <c r="M28" s="318">
        <f t="shared" ref="M28" si="24">SUM(M23:M24)</f>
        <v>0</v>
      </c>
      <c r="N28" s="323">
        <f t="shared" ref="N28" si="25">SUM(N23:N24)</f>
        <v>0</v>
      </c>
      <c r="O28" s="318">
        <f>SUM(O23:O24)</f>
        <v>0</v>
      </c>
      <c r="P28" s="318">
        <f t="shared" ref="P28:R28" si="26">SUM(P23:P24)</f>
        <v>0</v>
      </c>
      <c r="Q28" s="318">
        <f t="shared" si="26"/>
        <v>0</v>
      </c>
      <c r="R28" s="323">
        <f t="shared" si="26"/>
        <v>0</v>
      </c>
      <c r="S28" s="318">
        <f t="shared" si="14"/>
        <v>0</v>
      </c>
      <c r="T28" s="318">
        <f t="shared" si="15"/>
        <v>0</v>
      </c>
      <c r="U28" s="318">
        <f t="shared" si="16"/>
        <v>0</v>
      </c>
      <c r="V28" s="318">
        <f t="shared" si="17"/>
        <v>0</v>
      </c>
    </row>
    <row r="29" spans="1:28" ht="14.25">
      <c r="A29" s="9"/>
      <c r="B29" s="166" t="s">
        <v>36</v>
      </c>
      <c r="C29" s="318">
        <f t="shared" ref="C29:R29" si="27">C28+C21</f>
        <v>232.69000000000003</v>
      </c>
      <c r="D29" s="318">
        <f t="shared" si="27"/>
        <v>7.2500000000000009</v>
      </c>
      <c r="E29" s="318">
        <f t="shared" si="27"/>
        <v>30.750000000000004</v>
      </c>
      <c r="F29" s="323">
        <f t="shared" si="27"/>
        <v>270.69000000000005</v>
      </c>
      <c r="G29" s="318">
        <f t="shared" si="27"/>
        <v>230.49145454545456</v>
      </c>
      <c r="H29" s="553">
        <f t="shared" si="27"/>
        <v>7.0840000000000005</v>
      </c>
      <c r="I29" s="553">
        <f t="shared" si="27"/>
        <v>31.554545454545455</v>
      </c>
      <c r="J29" s="323">
        <f t="shared" si="27"/>
        <v>269.13</v>
      </c>
      <c r="K29" s="318">
        <f t="shared" si="27"/>
        <v>500</v>
      </c>
      <c r="L29" s="318">
        <f t="shared" si="27"/>
        <v>0</v>
      </c>
      <c r="M29" s="318">
        <f t="shared" si="27"/>
        <v>0</v>
      </c>
      <c r="N29" s="323">
        <f t="shared" si="27"/>
        <v>0</v>
      </c>
      <c r="O29" s="318">
        <f t="shared" si="27"/>
        <v>0</v>
      </c>
      <c r="P29" s="318">
        <f t="shared" si="27"/>
        <v>0</v>
      </c>
      <c r="Q29" s="318">
        <f t="shared" si="27"/>
        <v>0</v>
      </c>
      <c r="R29" s="323">
        <f t="shared" si="27"/>
        <v>769.13</v>
      </c>
      <c r="S29" s="318">
        <f>C29-G29</f>
        <v>2.1985454545454672</v>
      </c>
      <c r="T29" s="318">
        <f>D29-H29</f>
        <v>0.16600000000000037</v>
      </c>
      <c r="U29" s="318">
        <f>E29-I29</f>
        <v>-0.80454545454545112</v>
      </c>
      <c r="V29" s="318">
        <f>F29-J29</f>
        <v>1.5600000000000591</v>
      </c>
    </row>
    <row r="32" spans="1:28">
      <c r="A32" s="16" t="s">
        <v>12</v>
      </c>
    </row>
    <row r="33" spans="1:37" ht="25.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766" t="s">
        <v>13</v>
      </c>
      <c r="T33" s="766"/>
      <c r="U33" s="87"/>
      <c r="V33" s="16"/>
      <c r="W33" s="17"/>
      <c r="X33" s="17"/>
      <c r="Y33" s="17"/>
      <c r="Z33" s="17"/>
      <c r="AA33" s="17"/>
      <c r="AE33" s="17"/>
      <c r="AF33" s="17"/>
    </row>
    <row r="34" spans="1:37" ht="12.75" customHeight="1">
      <c r="A34" s="768" t="s">
        <v>14</v>
      </c>
      <c r="B34" s="768"/>
      <c r="C34" s="768"/>
      <c r="D34" s="768"/>
      <c r="E34" s="768"/>
      <c r="F34" s="768"/>
      <c r="G34" s="768"/>
      <c r="H34" s="768"/>
      <c r="I34" s="768"/>
      <c r="J34" s="768"/>
      <c r="K34" s="768"/>
      <c r="L34" s="768"/>
      <c r="M34" s="768"/>
      <c r="N34" s="768"/>
      <c r="O34" s="768"/>
      <c r="P34" s="768"/>
      <c r="Q34" s="768"/>
      <c r="R34" s="768"/>
      <c r="S34" s="768"/>
      <c r="T34" s="568"/>
      <c r="U34" s="568"/>
      <c r="V34" s="568"/>
      <c r="W34" s="568"/>
      <c r="X34" s="568"/>
      <c r="Y34" s="568"/>
      <c r="Z34" s="568"/>
      <c r="AA34" s="568"/>
      <c r="AB34" s="568"/>
      <c r="AC34" s="568"/>
      <c r="AD34" s="568"/>
      <c r="AE34" s="17"/>
      <c r="AF34" s="17"/>
    </row>
    <row r="35" spans="1:37">
      <c r="A35" s="768" t="s">
        <v>979</v>
      </c>
      <c r="B35" s="768"/>
      <c r="C35" s="768"/>
      <c r="D35" s="768"/>
      <c r="E35" s="768"/>
      <c r="F35" s="768"/>
      <c r="G35" s="768"/>
      <c r="H35" s="768"/>
      <c r="I35" s="768"/>
      <c r="J35" s="768"/>
      <c r="K35" s="768"/>
      <c r="L35" s="768"/>
      <c r="M35" s="768"/>
      <c r="N35" s="768"/>
      <c r="O35" s="768"/>
      <c r="P35" s="768"/>
      <c r="Q35" s="768"/>
      <c r="R35" s="768"/>
      <c r="S35" s="768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</row>
    <row r="36" spans="1:37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" t="s">
        <v>85</v>
      </c>
      <c r="T36" s="1"/>
      <c r="U36" s="1"/>
      <c r="V36" s="1"/>
      <c r="W36" s="16"/>
      <c r="X36" s="16"/>
      <c r="Y36" s="16"/>
      <c r="Z36" s="16"/>
      <c r="AE36" s="16"/>
      <c r="AF36" s="16"/>
    </row>
  </sheetData>
  <mergeCells count="23">
    <mergeCell ref="N17:N20"/>
    <mergeCell ref="G2:O2"/>
    <mergeCell ref="A3:U3"/>
    <mergeCell ref="A4:U4"/>
    <mergeCell ref="A6:U6"/>
    <mergeCell ref="A8:E8"/>
    <mergeCell ref="R17:R20"/>
    <mergeCell ref="Y17:AB17"/>
    <mergeCell ref="A35:S35"/>
    <mergeCell ref="AB10:AD10"/>
    <mergeCell ref="A11:A12"/>
    <mergeCell ref="B11:B12"/>
    <mergeCell ref="S33:T33"/>
    <mergeCell ref="C11:F12"/>
    <mergeCell ref="G12:J12"/>
    <mergeCell ref="K12:N12"/>
    <mergeCell ref="O12:R12"/>
    <mergeCell ref="G11:R11"/>
    <mergeCell ref="U10:V10"/>
    <mergeCell ref="S11:V12"/>
    <mergeCell ref="K17:M20"/>
    <mergeCell ref="K21:M21"/>
    <mergeCell ref="A34:S34"/>
  </mergeCells>
  <printOptions horizontalCentered="1" verticalCentered="1"/>
  <pageMargins left="0.70866141732283505" right="0.70866141732283505" top="0.23622047244094499" bottom="0" header="0.31496062992126" footer="0.31496062992126"/>
  <pageSetup paperSize="9" scale="71" orientation="landscape" r:id="rId1"/>
  <colBreaks count="1" manualBreakCount="1">
    <brk id="23" max="1048575" man="1"/>
  </colBreaks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opLeftCell="A4" zoomScaleSheetLayoutView="90" workbookViewId="0">
      <selection activeCell="N24" sqref="N24"/>
    </sheetView>
  </sheetViews>
  <sheetFormatPr defaultColWidth="9.140625" defaultRowHeight="12.75"/>
  <cols>
    <col min="1" max="1" width="8.5703125" style="188" customWidth="1"/>
    <col min="2" max="2" width="24.5703125" style="188" customWidth="1"/>
    <col min="3" max="4" width="15.140625" style="188" customWidth="1"/>
    <col min="5" max="13" width="9.5703125" style="188" customWidth="1"/>
    <col min="14" max="16384" width="9.140625" style="188"/>
  </cols>
  <sheetData>
    <row r="1" spans="1:13">
      <c r="H1" s="830"/>
      <c r="I1" s="830"/>
      <c r="L1" s="191" t="s">
        <v>544</v>
      </c>
    </row>
    <row r="2" spans="1:13">
      <c r="D2" s="830" t="s">
        <v>495</v>
      </c>
      <c r="E2" s="830"/>
      <c r="F2" s="830"/>
      <c r="G2" s="830"/>
      <c r="H2" s="190"/>
      <c r="I2" s="190"/>
      <c r="L2" s="191"/>
    </row>
    <row r="3" spans="1:13" s="192" customFormat="1" ht="15.75">
      <c r="A3" s="1007" t="s">
        <v>703</v>
      </c>
      <c r="B3" s="1007"/>
      <c r="C3" s="1007"/>
      <c r="D3" s="1007"/>
      <c r="E3" s="1007"/>
      <c r="F3" s="1007"/>
      <c r="G3" s="1007"/>
      <c r="H3" s="1007"/>
      <c r="I3" s="1007"/>
      <c r="J3" s="1007"/>
      <c r="K3" s="1007"/>
      <c r="L3" s="1007"/>
      <c r="M3" s="1007"/>
    </row>
    <row r="4" spans="1:13" s="192" customFormat="1" ht="20.25" customHeight="1">
      <c r="A4" s="1007" t="s">
        <v>702</v>
      </c>
      <c r="B4" s="1007"/>
      <c r="C4" s="1007"/>
      <c r="D4" s="1007"/>
      <c r="E4" s="1007"/>
      <c r="F4" s="1007"/>
      <c r="G4" s="1007"/>
      <c r="H4" s="1007"/>
      <c r="I4" s="1007"/>
      <c r="J4" s="1007"/>
      <c r="K4" s="1007"/>
      <c r="L4" s="1007"/>
      <c r="M4" s="1007"/>
    </row>
    <row r="6" spans="1:13">
      <c r="A6" s="558" t="s">
        <v>976</v>
      </c>
      <c r="B6" s="558"/>
      <c r="C6" s="558"/>
      <c r="D6" s="194"/>
      <c r="E6" s="194"/>
      <c r="F6" s="194"/>
      <c r="G6" s="194"/>
      <c r="H6" s="194"/>
      <c r="I6" s="194"/>
      <c r="J6" s="194"/>
    </row>
    <row r="8" spans="1:13" s="195" customFormat="1" ht="15" customHeight="1">
      <c r="A8" s="188"/>
      <c r="B8" s="188"/>
      <c r="C8" s="188"/>
      <c r="D8" s="188"/>
      <c r="E8" s="188"/>
      <c r="F8" s="188"/>
      <c r="G8" s="188"/>
      <c r="H8" s="188"/>
      <c r="I8" s="188"/>
      <c r="J8" s="188"/>
      <c r="K8" s="861" t="s">
        <v>970</v>
      </c>
      <c r="L8" s="861"/>
      <c r="M8" s="861"/>
    </row>
    <row r="9" spans="1:13" s="195" customFormat="1" ht="20.25" customHeight="1">
      <c r="A9" s="1008" t="s">
        <v>2</v>
      </c>
      <c r="B9" s="1008" t="s">
        <v>3</v>
      </c>
      <c r="C9" s="1010" t="s">
        <v>282</v>
      </c>
      <c r="D9" s="1010" t="s">
        <v>283</v>
      </c>
      <c r="E9" s="1012" t="s">
        <v>284</v>
      </c>
      <c r="F9" s="1012"/>
      <c r="G9" s="1012"/>
      <c r="H9" s="1012"/>
      <c r="I9" s="1012"/>
      <c r="J9" s="1012"/>
      <c r="K9" s="1012"/>
      <c r="L9" s="1012"/>
      <c r="M9" s="1012"/>
    </row>
    <row r="10" spans="1:13" s="195" customFormat="1" ht="62.25" customHeight="1">
      <c r="A10" s="1009"/>
      <c r="B10" s="1009"/>
      <c r="C10" s="1011"/>
      <c r="D10" s="1011"/>
      <c r="E10" s="360" t="s">
        <v>285</v>
      </c>
      <c r="F10" s="360" t="s">
        <v>286</v>
      </c>
      <c r="G10" s="360" t="s">
        <v>287</v>
      </c>
      <c r="H10" s="360" t="s">
        <v>288</v>
      </c>
      <c r="I10" s="360" t="s">
        <v>289</v>
      </c>
      <c r="J10" s="360" t="s">
        <v>290</v>
      </c>
      <c r="K10" s="360" t="s">
        <v>291</v>
      </c>
      <c r="L10" s="360" t="s">
        <v>292</v>
      </c>
      <c r="M10" s="360" t="s">
        <v>293</v>
      </c>
    </row>
    <row r="11" spans="1:13" s="195" customFormat="1" ht="18" customHeight="1">
      <c r="A11" s="465">
        <v>1</v>
      </c>
      <c r="B11" s="465">
        <v>2</v>
      </c>
      <c r="C11" s="465">
        <v>3</v>
      </c>
      <c r="D11" s="465">
        <v>4</v>
      </c>
      <c r="E11" s="465">
        <v>5</v>
      </c>
      <c r="F11" s="465">
        <v>6</v>
      </c>
      <c r="G11" s="465">
        <v>7</v>
      </c>
      <c r="H11" s="465">
        <v>8</v>
      </c>
      <c r="I11" s="465">
        <v>9</v>
      </c>
      <c r="J11" s="465">
        <v>10</v>
      </c>
      <c r="K11" s="465">
        <v>11</v>
      </c>
      <c r="L11" s="465">
        <v>12</v>
      </c>
      <c r="M11" s="465">
        <v>13</v>
      </c>
    </row>
    <row r="12" spans="1:13" ht="15">
      <c r="A12" s="358">
        <v>1</v>
      </c>
      <c r="B12" s="358" t="s">
        <v>844</v>
      </c>
      <c r="C12" s="358">
        <v>65</v>
      </c>
      <c r="D12" s="358">
        <v>58</v>
      </c>
      <c r="E12" s="358">
        <v>58</v>
      </c>
      <c r="F12" s="358">
        <v>0</v>
      </c>
      <c r="G12" s="358">
        <v>58</v>
      </c>
      <c r="H12" s="358">
        <v>58</v>
      </c>
      <c r="I12" s="358">
        <v>58</v>
      </c>
      <c r="J12" s="358">
        <v>58</v>
      </c>
      <c r="K12" s="358">
        <v>58</v>
      </c>
      <c r="L12" s="358">
        <v>58</v>
      </c>
      <c r="M12" s="358">
        <v>58</v>
      </c>
    </row>
    <row r="13" spans="1:13" ht="15">
      <c r="A13" s="358">
        <v>2</v>
      </c>
      <c r="B13" s="358" t="s">
        <v>845</v>
      </c>
      <c r="C13" s="358">
        <v>31</v>
      </c>
      <c r="D13" s="358">
        <v>31</v>
      </c>
      <c r="E13" s="358">
        <v>31</v>
      </c>
      <c r="F13" s="358">
        <v>0</v>
      </c>
      <c r="G13" s="358">
        <v>31</v>
      </c>
      <c r="H13" s="358">
        <v>31</v>
      </c>
      <c r="I13" s="358">
        <v>31</v>
      </c>
      <c r="J13" s="358">
        <v>31</v>
      </c>
      <c r="K13" s="358">
        <v>31</v>
      </c>
      <c r="L13" s="358">
        <v>31</v>
      </c>
      <c r="M13" s="358">
        <v>31</v>
      </c>
    </row>
    <row r="14" spans="1:13" ht="15.75">
      <c r="A14" s="358">
        <v>3</v>
      </c>
      <c r="B14" s="359"/>
      <c r="C14" s="359"/>
      <c r="D14" s="359"/>
      <c r="E14" s="358"/>
      <c r="F14" s="358"/>
      <c r="G14" s="358"/>
      <c r="H14" s="358"/>
      <c r="I14" s="359"/>
      <c r="J14" s="359"/>
      <c r="K14" s="359"/>
      <c r="L14" s="359"/>
      <c r="M14" s="359"/>
    </row>
    <row r="15" spans="1:13" ht="15.75">
      <c r="A15" s="359" t="s">
        <v>7</v>
      </c>
      <c r="B15" s="359"/>
      <c r="C15" s="359"/>
      <c r="D15" s="359"/>
      <c r="E15" s="359"/>
      <c r="F15" s="359"/>
      <c r="G15" s="359"/>
      <c r="H15" s="359"/>
      <c r="I15" s="359"/>
      <c r="J15" s="359"/>
      <c r="K15" s="359"/>
      <c r="L15" s="359"/>
      <c r="M15" s="359"/>
    </row>
    <row r="16" spans="1:13" ht="15.75">
      <c r="A16" s="359" t="s">
        <v>18</v>
      </c>
      <c r="B16" s="359"/>
      <c r="C16" s="359">
        <f>SUM(C12:C15)</f>
        <v>96</v>
      </c>
      <c r="D16" s="359">
        <f t="shared" ref="D16:M16" si="0">SUM(D12:D15)</f>
        <v>89</v>
      </c>
      <c r="E16" s="359">
        <f t="shared" si="0"/>
        <v>89</v>
      </c>
      <c r="F16" s="359">
        <f t="shared" si="0"/>
        <v>0</v>
      </c>
      <c r="G16" s="359">
        <f t="shared" si="0"/>
        <v>89</v>
      </c>
      <c r="H16" s="359">
        <f t="shared" si="0"/>
        <v>89</v>
      </c>
      <c r="I16" s="359">
        <f t="shared" si="0"/>
        <v>89</v>
      </c>
      <c r="J16" s="359">
        <f t="shared" si="0"/>
        <v>89</v>
      </c>
      <c r="K16" s="359">
        <f t="shared" si="0"/>
        <v>89</v>
      </c>
      <c r="L16" s="359">
        <f t="shared" si="0"/>
        <v>89</v>
      </c>
      <c r="M16" s="359">
        <f t="shared" si="0"/>
        <v>89</v>
      </c>
    </row>
    <row r="17" spans="1:13">
      <c r="A17" s="1013" t="s">
        <v>870</v>
      </c>
      <c r="B17" s="1013"/>
      <c r="C17" s="1013"/>
      <c r="D17" s="1013"/>
      <c r="E17" s="1013"/>
    </row>
    <row r="19" spans="1:13">
      <c r="H19" s="829" t="s">
        <v>13</v>
      </c>
      <c r="I19" s="829"/>
      <c r="J19" s="829"/>
      <c r="K19" s="829"/>
      <c r="L19" s="829"/>
      <c r="M19" s="829"/>
    </row>
    <row r="20" spans="1:13">
      <c r="H20" s="829" t="s">
        <v>14</v>
      </c>
      <c r="I20" s="829"/>
      <c r="J20" s="829"/>
      <c r="K20" s="829"/>
      <c r="L20" s="829"/>
      <c r="M20" s="829"/>
    </row>
    <row r="21" spans="1:13">
      <c r="H21" s="829" t="s">
        <v>981</v>
      </c>
      <c r="I21" s="829"/>
      <c r="J21" s="829"/>
      <c r="K21" s="829"/>
      <c r="L21" s="829"/>
      <c r="M21" s="829"/>
    </row>
    <row r="22" spans="1:13">
      <c r="A22" s="188" t="s">
        <v>12</v>
      </c>
      <c r="H22" s="830" t="s">
        <v>85</v>
      </c>
      <c r="I22" s="830"/>
      <c r="J22" s="830"/>
      <c r="K22" s="830"/>
    </row>
    <row r="23" spans="1:13">
      <c r="D23" s="195"/>
      <c r="E23" s="195"/>
      <c r="F23" s="195"/>
      <c r="G23" s="195"/>
    </row>
    <row r="24" spans="1:13">
      <c r="D24" s="195"/>
      <c r="E24" s="195"/>
      <c r="F24" s="195"/>
      <c r="G24" s="195"/>
    </row>
    <row r="25" spans="1:13">
      <c r="D25" s="195"/>
      <c r="E25" s="195"/>
      <c r="F25" s="195"/>
      <c r="G25" s="195"/>
    </row>
    <row r="26" spans="1:13">
      <c r="D26" s="195"/>
      <c r="E26" s="195"/>
      <c r="F26" s="195"/>
      <c r="G26" s="195"/>
    </row>
    <row r="27" spans="1:13">
      <c r="D27" s="195"/>
      <c r="E27" s="195"/>
      <c r="F27" s="195"/>
      <c r="G27" s="195"/>
    </row>
  </sheetData>
  <mergeCells count="15">
    <mergeCell ref="H19:M19"/>
    <mergeCell ref="H20:M20"/>
    <mergeCell ref="H21:M21"/>
    <mergeCell ref="H22:K22"/>
    <mergeCell ref="H1:I1"/>
    <mergeCell ref="A3:M3"/>
    <mergeCell ref="A4:M4"/>
    <mergeCell ref="K8:M8"/>
    <mergeCell ref="A9:A10"/>
    <mergeCell ref="B9:B10"/>
    <mergeCell ref="D2:G2"/>
    <mergeCell ref="C9:C10"/>
    <mergeCell ref="D9:D10"/>
    <mergeCell ref="E9:M9"/>
    <mergeCell ref="A17:E17"/>
  </mergeCells>
  <printOptions horizontalCentered="1" verticalCentered="1"/>
  <pageMargins left="0.70866141732283505" right="0.70866141732283505" top="0.23622047244094499" bottom="0" header="0.31496062992126" footer="0.31496062992126"/>
  <pageSetup paperSize="9" scale="8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SheetLayoutView="90" workbookViewId="0">
      <selection activeCell="H20" sqref="H20:M23"/>
    </sheetView>
  </sheetViews>
  <sheetFormatPr defaultColWidth="9.140625" defaultRowHeight="12.75"/>
  <cols>
    <col min="1" max="1" width="8.5703125" style="188" customWidth="1"/>
    <col min="2" max="2" width="17.85546875" style="188" customWidth="1"/>
    <col min="3" max="3" width="11.140625" style="188" customWidth="1"/>
    <col min="4" max="4" width="19.85546875" style="188" customWidth="1"/>
    <col min="5" max="6" width="9.140625" style="188" customWidth="1"/>
    <col min="7" max="7" width="7.85546875" style="188" customWidth="1"/>
    <col min="8" max="8" width="8.42578125" style="188" customWidth="1"/>
    <col min="9" max="9" width="9.28515625" style="188" customWidth="1"/>
    <col min="10" max="10" width="10.28515625" style="188" customWidth="1"/>
    <col min="11" max="11" width="9.140625" style="188" customWidth="1"/>
    <col min="12" max="12" width="10.140625" style="188" customWidth="1"/>
    <col min="13" max="13" width="11" style="188" customWidth="1"/>
    <col min="14" max="16384" width="9.140625" style="188"/>
  </cols>
  <sheetData>
    <row r="1" spans="1:13">
      <c r="H1" s="830"/>
      <c r="I1" s="830"/>
      <c r="L1" s="1014" t="s">
        <v>564</v>
      </c>
      <c r="M1" s="1014"/>
    </row>
    <row r="2" spans="1:13">
      <c r="C2" s="830" t="s">
        <v>704</v>
      </c>
      <c r="D2" s="830"/>
      <c r="E2" s="830"/>
      <c r="F2" s="830"/>
      <c r="G2" s="830"/>
      <c r="H2" s="830"/>
      <c r="I2" s="830"/>
      <c r="J2" s="830"/>
      <c r="L2" s="191"/>
    </row>
    <row r="3" spans="1:13" s="192" customFormat="1" ht="15.75">
      <c r="A3" s="1007" t="s">
        <v>703</v>
      </c>
      <c r="B3" s="1007"/>
      <c r="C3" s="1007"/>
      <c r="D3" s="1007"/>
      <c r="E3" s="1007"/>
      <c r="F3" s="1007"/>
      <c r="G3" s="1007"/>
      <c r="H3" s="1007"/>
      <c r="I3" s="1007"/>
      <c r="J3" s="1007"/>
      <c r="K3" s="1007"/>
      <c r="L3" s="1007"/>
      <c r="M3" s="1007"/>
    </row>
    <row r="4" spans="1:13" s="192" customFormat="1" ht="20.25" customHeight="1">
      <c r="A4" s="1007" t="s">
        <v>705</v>
      </c>
      <c r="B4" s="1007"/>
      <c r="C4" s="1007"/>
      <c r="D4" s="1007"/>
      <c r="E4" s="1007"/>
      <c r="F4" s="1007"/>
      <c r="G4" s="1007"/>
      <c r="H4" s="1007"/>
      <c r="I4" s="1007"/>
      <c r="J4" s="1007"/>
      <c r="K4" s="1007"/>
      <c r="L4" s="1007"/>
      <c r="M4" s="1007"/>
    </row>
    <row r="6" spans="1:13">
      <c r="A6" s="558" t="s">
        <v>976</v>
      </c>
      <c r="B6" s="558"/>
      <c r="C6" s="558"/>
      <c r="D6" s="194"/>
      <c r="E6" s="194"/>
      <c r="F6" s="194"/>
      <c r="G6" s="194"/>
      <c r="H6" s="194"/>
      <c r="I6" s="194"/>
      <c r="J6" s="194"/>
    </row>
    <row r="8" spans="1:13" s="195" customFormat="1" ht="15" customHeight="1">
      <c r="A8" s="188"/>
      <c r="B8" s="188"/>
      <c r="C8" s="188"/>
      <c r="D8" s="188"/>
      <c r="E8" s="188"/>
      <c r="F8" s="188"/>
      <c r="G8" s="188"/>
      <c r="H8" s="188"/>
      <c r="I8" s="188"/>
      <c r="J8" s="188"/>
      <c r="K8" s="834" t="s">
        <v>949</v>
      </c>
      <c r="L8" s="834"/>
      <c r="M8" s="834"/>
    </row>
    <row r="9" spans="1:13" s="195" customFormat="1" ht="20.25" customHeight="1">
      <c r="A9" s="977" t="s">
        <v>2</v>
      </c>
      <c r="B9" s="977" t="s">
        <v>3</v>
      </c>
      <c r="C9" s="1010" t="s">
        <v>282</v>
      </c>
      <c r="D9" s="1010" t="s">
        <v>563</v>
      </c>
      <c r="E9" s="1016" t="s">
        <v>758</v>
      </c>
      <c r="F9" s="1017"/>
      <c r="G9" s="1017"/>
      <c r="H9" s="1017"/>
      <c r="I9" s="1017"/>
      <c r="J9" s="1017"/>
      <c r="K9" s="1017"/>
      <c r="L9" s="1017"/>
      <c r="M9" s="1018"/>
    </row>
    <row r="10" spans="1:13" s="195" customFormat="1" ht="64.150000000000006" customHeight="1">
      <c r="A10" s="1015"/>
      <c r="B10" s="1015"/>
      <c r="C10" s="1011"/>
      <c r="D10" s="1011"/>
      <c r="E10" s="360" t="s">
        <v>285</v>
      </c>
      <c r="F10" s="360" t="s">
        <v>286</v>
      </c>
      <c r="G10" s="360" t="s">
        <v>287</v>
      </c>
      <c r="H10" s="360" t="s">
        <v>288</v>
      </c>
      <c r="I10" s="360" t="s">
        <v>289</v>
      </c>
      <c r="J10" s="360" t="s">
        <v>290</v>
      </c>
      <c r="K10" s="360" t="s">
        <v>291</v>
      </c>
      <c r="L10" s="360" t="s">
        <v>292</v>
      </c>
      <c r="M10" s="360" t="s">
        <v>293</v>
      </c>
    </row>
    <row r="11" spans="1:13" s="195" customFormat="1" ht="15.75" customHeight="1">
      <c r="A11" s="463">
        <v>1</v>
      </c>
      <c r="B11" s="463">
        <v>2</v>
      </c>
      <c r="C11" s="463">
        <v>3</v>
      </c>
      <c r="D11" s="463">
        <v>4</v>
      </c>
      <c r="E11" s="463">
        <v>5</v>
      </c>
      <c r="F11" s="463">
        <v>6</v>
      </c>
      <c r="G11" s="463">
        <v>7</v>
      </c>
      <c r="H11" s="463">
        <v>8</v>
      </c>
      <c r="I11" s="463">
        <v>9</v>
      </c>
      <c r="J11" s="463">
        <v>10</v>
      </c>
      <c r="K11" s="463">
        <v>11</v>
      </c>
      <c r="L11" s="463">
        <v>12</v>
      </c>
      <c r="M11" s="463">
        <v>13</v>
      </c>
    </row>
    <row r="12" spans="1:13" ht="15">
      <c r="A12" s="357">
        <v>1</v>
      </c>
      <c r="B12" s="404" t="s">
        <v>844</v>
      </c>
      <c r="C12" s="357">
        <v>65</v>
      </c>
      <c r="D12" s="357">
        <v>62</v>
      </c>
      <c r="E12" s="357">
        <v>62</v>
      </c>
      <c r="F12" s="357">
        <v>0</v>
      </c>
      <c r="G12" s="357">
        <v>62</v>
      </c>
      <c r="H12" s="357">
        <v>62</v>
      </c>
      <c r="I12" s="357">
        <v>62</v>
      </c>
      <c r="J12" s="357">
        <v>62</v>
      </c>
      <c r="K12" s="357">
        <v>62</v>
      </c>
      <c r="L12" s="357">
        <v>62</v>
      </c>
      <c r="M12" s="357">
        <v>62</v>
      </c>
    </row>
    <row r="13" spans="1:13" ht="15">
      <c r="A13" s="357">
        <v>2</v>
      </c>
      <c r="B13" s="466" t="s">
        <v>845</v>
      </c>
      <c r="C13" s="357">
        <v>31</v>
      </c>
      <c r="D13" s="357">
        <v>31</v>
      </c>
      <c r="E13" s="357">
        <v>31</v>
      </c>
      <c r="F13" s="357">
        <v>0</v>
      </c>
      <c r="G13" s="357">
        <v>31</v>
      </c>
      <c r="H13" s="357">
        <v>31</v>
      </c>
      <c r="I13" s="357">
        <v>31</v>
      </c>
      <c r="J13" s="357">
        <v>31</v>
      </c>
      <c r="K13" s="357">
        <v>31</v>
      </c>
      <c r="L13" s="357">
        <v>31</v>
      </c>
      <c r="M13" s="357">
        <v>31</v>
      </c>
    </row>
    <row r="14" spans="1:13" ht="15.75">
      <c r="A14" s="357">
        <v>3</v>
      </c>
      <c r="B14" s="402"/>
      <c r="C14" s="356"/>
      <c r="D14" s="356"/>
      <c r="E14" s="356"/>
      <c r="F14" s="356"/>
      <c r="G14" s="356"/>
      <c r="H14" s="357"/>
      <c r="I14" s="356"/>
      <c r="J14" s="356"/>
      <c r="K14" s="356"/>
      <c r="L14" s="356"/>
      <c r="M14" s="356"/>
    </row>
    <row r="15" spans="1:13" ht="15.75">
      <c r="A15" s="356" t="s">
        <v>7</v>
      </c>
      <c r="B15" s="403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</row>
    <row r="16" spans="1:13" ht="15.75">
      <c r="A16" s="403" t="s">
        <v>18</v>
      </c>
      <c r="B16" s="403"/>
      <c r="C16" s="356">
        <f>SUM(C12:C15)</f>
        <v>96</v>
      </c>
      <c r="D16" s="356">
        <f t="shared" ref="D16:M16" si="0">SUM(D12:D15)</f>
        <v>93</v>
      </c>
      <c r="E16" s="356">
        <f t="shared" si="0"/>
        <v>93</v>
      </c>
      <c r="F16" s="356">
        <f t="shared" si="0"/>
        <v>0</v>
      </c>
      <c r="G16" s="356">
        <f t="shared" si="0"/>
        <v>93</v>
      </c>
      <c r="H16" s="356">
        <f t="shared" si="0"/>
        <v>93</v>
      </c>
      <c r="I16" s="356">
        <f t="shared" si="0"/>
        <v>93</v>
      </c>
      <c r="J16" s="356">
        <f t="shared" si="0"/>
        <v>93</v>
      </c>
      <c r="K16" s="356">
        <f t="shared" si="0"/>
        <v>93</v>
      </c>
      <c r="L16" s="356">
        <f t="shared" si="0"/>
        <v>93</v>
      </c>
      <c r="M16" s="356">
        <f t="shared" si="0"/>
        <v>93</v>
      </c>
    </row>
    <row r="17" spans="1:13">
      <c r="A17" s="1013" t="s">
        <v>871</v>
      </c>
      <c r="B17" s="1013"/>
      <c r="C17" s="1013"/>
      <c r="D17" s="1013"/>
      <c r="E17" s="1013"/>
      <c r="F17" s="1013"/>
      <c r="G17" s="1013"/>
      <c r="H17" s="1013"/>
      <c r="I17" s="1013"/>
      <c r="J17" s="1013"/>
      <c r="K17" s="1013"/>
      <c r="L17" s="1013"/>
    </row>
    <row r="18" spans="1:13">
      <c r="A18" s="555"/>
      <c r="B18" s="555"/>
      <c r="C18" s="555"/>
      <c r="D18" s="555"/>
      <c r="E18" s="555"/>
      <c r="F18" s="555"/>
      <c r="G18" s="555"/>
      <c r="H18" s="555"/>
      <c r="I18" s="555"/>
      <c r="J18" s="555"/>
      <c r="K18" s="555"/>
      <c r="L18" s="555"/>
    </row>
    <row r="20" spans="1:13">
      <c r="H20" s="829" t="s">
        <v>13</v>
      </c>
      <c r="I20" s="829"/>
      <c r="J20" s="829"/>
      <c r="K20" s="829"/>
      <c r="L20" s="829"/>
      <c r="M20" s="829"/>
    </row>
    <row r="21" spans="1:13">
      <c r="H21" s="829" t="s">
        <v>14</v>
      </c>
      <c r="I21" s="829"/>
      <c r="J21" s="829"/>
      <c r="K21" s="829"/>
      <c r="L21" s="829"/>
      <c r="M21" s="829"/>
    </row>
    <row r="22" spans="1:13">
      <c r="H22" s="829" t="s">
        <v>981</v>
      </c>
      <c r="I22" s="829"/>
      <c r="J22" s="829"/>
      <c r="K22" s="829"/>
      <c r="L22" s="829"/>
      <c r="M22" s="829"/>
    </row>
    <row r="23" spans="1:13">
      <c r="A23" s="188" t="s">
        <v>12</v>
      </c>
      <c r="D23" s="195"/>
      <c r="E23" s="195"/>
      <c r="F23" s="195"/>
      <c r="G23" s="195"/>
      <c r="H23" s="830" t="s">
        <v>85</v>
      </c>
      <c r="I23" s="830"/>
      <c r="J23" s="830"/>
      <c r="K23" s="830"/>
    </row>
    <row r="24" spans="1:13">
      <c r="D24" s="195"/>
      <c r="E24" s="195"/>
      <c r="F24" s="195"/>
      <c r="G24" s="195"/>
    </row>
    <row r="25" spans="1:13">
      <c r="D25" s="195"/>
      <c r="E25" s="195"/>
      <c r="F25" s="195"/>
      <c r="G25" s="195"/>
    </row>
    <row r="26" spans="1:13">
      <c r="D26" s="195"/>
      <c r="E26" s="195"/>
      <c r="F26" s="195"/>
      <c r="G26" s="195"/>
    </row>
    <row r="27" spans="1:13">
      <c r="D27" s="195"/>
      <c r="E27" s="195"/>
      <c r="F27" s="195"/>
      <c r="G27" s="195"/>
    </row>
  </sheetData>
  <mergeCells count="16">
    <mergeCell ref="A17:L17"/>
    <mergeCell ref="H22:M22"/>
    <mergeCell ref="H23:K23"/>
    <mergeCell ref="L1:M1"/>
    <mergeCell ref="H1:I1"/>
    <mergeCell ref="A3:M3"/>
    <mergeCell ref="A4:M4"/>
    <mergeCell ref="K8:M8"/>
    <mergeCell ref="A9:A10"/>
    <mergeCell ref="B9:B10"/>
    <mergeCell ref="C9:C10"/>
    <mergeCell ref="D9:D10"/>
    <mergeCell ref="H20:M20"/>
    <mergeCell ref="H21:M21"/>
    <mergeCell ref="E9:M9"/>
    <mergeCell ref="C2:J2"/>
  </mergeCells>
  <printOptions horizontalCentered="1" verticalCentered="1"/>
  <pageMargins left="0.70866141732283505" right="0.70866141732283505" top="0.23622047244094499" bottom="0" header="0.31496062992126" footer="0.31496062992126"/>
  <pageSetup paperSize="9" scale="94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="80" zoomScaleNormal="80" zoomScaleSheetLayoutView="80" workbookViewId="0">
      <selection activeCell="M27" sqref="M27"/>
    </sheetView>
  </sheetViews>
  <sheetFormatPr defaultRowHeight="12.75"/>
  <cols>
    <col min="4" max="4" width="8.42578125" customWidth="1"/>
    <col min="5" max="5" width="12.85546875" customWidth="1"/>
    <col min="6" max="6" width="16" customWidth="1"/>
    <col min="7" max="7" width="15.28515625" customWidth="1"/>
    <col min="8" max="8" width="17" customWidth="1"/>
    <col min="9" max="9" width="18" customWidth="1"/>
    <col min="10" max="10" width="11.140625" customWidth="1"/>
    <col min="11" max="11" width="12.7109375" customWidth="1"/>
    <col min="12" max="12" width="11.42578125" customWidth="1"/>
    <col min="13" max="13" width="15.42578125" customWidth="1"/>
  </cols>
  <sheetData>
    <row r="1" spans="1:16" ht="18">
      <c r="C1" s="831" t="s">
        <v>0</v>
      </c>
      <c r="D1" s="831"/>
      <c r="E1" s="831"/>
      <c r="F1" s="831"/>
      <c r="G1" s="831"/>
      <c r="H1" s="831"/>
      <c r="I1" s="831"/>
      <c r="J1" s="212"/>
      <c r="K1" s="212"/>
      <c r="L1" s="1004" t="s">
        <v>546</v>
      </c>
      <c r="M1" s="1004"/>
      <c r="N1" s="212"/>
      <c r="O1" s="212"/>
      <c r="P1" s="212"/>
    </row>
    <row r="2" spans="1:16" ht="21">
      <c r="B2" s="832" t="s">
        <v>656</v>
      </c>
      <c r="C2" s="832"/>
      <c r="D2" s="832"/>
      <c r="E2" s="832"/>
      <c r="F2" s="832"/>
      <c r="G2" s="832"/>
      <c r="H2" s="832"/>
      <c r="I2" s="832"/>
      <c r="J2" s="832"/>
      <c r="K2" s="832"/>
      <c r="L2" s="832"/>
      <c r="M2" s="213"/>
      <c r="N2" s="213"/>
      <c r="O2" s="213"/>
      <c r="P2" s="213"/>
    </row>
    <row r="3" spans="1:16" ht="21"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213"/>
      <c r="O3" s="213"/>
      <c r="P3" s="213"/>
    </row>
    <row r="4" spans="1:16" ht="20.25" customHeight="1">
      <c r="A4" s="1021" t="s">
        <v>545</v>
      </c>
      <c r="B4" s="1021"/>
      <c r="C4" s="1021"/>
      <c r="D4" s="1021"/>
      <c r="E4" s="1021"/>
      <c r="F4" s="1021"/>
      <c r="G4" s="1021"/>
      <c r="H4" s="1021"/>
      <c r="I4" s="1021"/>
      <c r="J4" s="1021"/>
      <c r="K4" s="1021"/>
      <c r="L4" s="1021"/>
      <c r="M4" s="1021"/>
    </row>
    <row r="5" spans="1:16" ht="20.25" customHeight="1">
      <c r="A5" s="558" t="s">
        <v>976</v>
      </c>
      <c r="B5" s="558"/>
      <c r="C5" s="558"/>
      <c r="D5" s="557"/>
      <c r="E5" s="557"/>
      <c r="F5" s="557"/>
      <c r="G5" s="557"/>
      <c r="H5" s="834" t="s">
        <v>970</v>
      </c>
      <c r="I5" s="834"/>
      <c r="J5" s="834"/>
      <c r="K5" s="834"/>
      <c r="L5" s="834"/>
      <c r="M5" s="834"/>
      <c r="N5" s="105"/>
    </row>
    <row r="6" spans="1:16" ht="15" customHeight="1">
      <c r="A6" s="1022" t="s">
        <v>75</v>
      </c>
      <c r="B6" s="1022" t="s">
        <v>305</v>
      </c>
      <c r="C6" s="1025" t="s">
        <v>435</v>
      </c>
      <c r="D6" s="1026"/>
      <c r="E6" s="1026"/>
      <c r="F6" s="1026"/>
      <c r="G6" s="1027"/>
      <c r="H6" s="1020" t="s">
        <v>432</v>
      </c>
      <c r="I6" s="1020"/>
      <c r="J6" s="1020"/>
      <c r="K6" s="1020"/>
      <c r="L6" s="1020"/>
      <c r="M6" s="1022" t="s">
        <v>306</v>
      </c>
    </row>
    <row r="7" spans="1:16" ht="12.75" customHeight="1">
      <c r="A7" s="1023"/>
      <c r="B7" s="1023"/>
      <c r="C7" s="1028"/>
      <c r="D7" s="1029"/>
      <c r="E7" s="1029"/>
      <c r="F7" s="1029"/>
      <c r="G7" s="1030"/>
      <c r="H7" s="1020"/>
      <c r="I7" s="1020"/>
      <c r="J7" s="1020"/>
      <c r="K7" s="1020"/>
      <c r="L7" s="1020"/>
      <c r="M7" s="1023"/>
    </row>
    <row r="8" spans="1:16" ht="5.25" customHeight="1">
      <c r="A8" s="1023"/>
      <c r="B8" s="1023"/>
      <c r="C8" s="1028"/>
      <c r="D8" s="1029"/>
      <c r="E8" s="1029"/>
      <c r="F8" s="1029"/>
      <c r="G8" s="1030"/>
      <c r="H8" s="1020"/>
      <c r="I8" s="1020"/>
      <c r="J8" s="1020"/>
      <c r="K8" s="1020"/>
      <c r="L8" s="1020"/>
      <c r="M8" s="1023"/>
    </row>
    <row r="9" spans="1:16" ht="68.25" customHeight="1">
      <c r="A9" s="1024"/>
      <c r="B9" s="1024"/>
      <c r="C9" s="405" t="s">
        <v>307</v>
      </c>
      <c r="D9" s="405" t="s">
        <v>308</v>
      </c>
      <c r="E9" s="405" t="s">
        <v>309</v>
      </c>
      <c r="F9" s="405" t="s">
        <v>310</v>
      </c>
      <c r="G9" s="405" t="s">
        <v>311</v>
      </c>
      <c r="H9" s="406" t="s">
        <v>431</v>
      </c>
      <c r="I9" s="406" t="s">
        <v>436</v>
      </c>
      <c r="J9" s="406" t="s">
        <v>433</v>
      </c>
      <c r="K9" s="406" t="s">
        <v>434</v>
      </c>
      <c r="L9" s="406" t="s">
        <v>48</v>
      </c>
      <c r="M9" s="1024"/>
    </row>
    <row r="10" spans="1:16" ht="15.75">
      <c r="A10" s="407">
        <v>1</v>
      </c>
      <c r="B10" s="407">
        <v>2</v>
      </c>
      <c r="C10" s="407">
        <v>3</v>
      </c>
      <c r="D10" s="407">
        <v>4</v>
      </c>
      <c r="E10" s="407">
        <v>5</v>
      </c>
      <c r="F10" s="407">
        <v>6</v>
      </c>
      <c r="G10" s="407">
        <v>7</v>
      </c>
      <c r="H10" s="407">
        <v>8</v>
      </c>
      <c r="I10" s="407">
        <v>9</v>
      </c>
      <c r="J10" s="407">
        <v>10</v>
      </c>
      <c r="K10" s="407">
        <v>11</v>
      </c>
      <c r="L10" s="407">
        <v>12</v>
      </c>
      <c r="M10" s="407">
        <v>13</v>
      </c>
    </row>
    <row r="11" spans="1:16" ht="15.75">
      <c r="A11" s="408">
        <v>1</v>
      </c>
      <c r="B11" s="407" t="s">
        <v>844</v>
      </c>
      <c r="C11" s="409" t="s">
        <v>7</v>
      </c>
      <c r="D11" s="409" t="s">
        <v>7</v>
      </c>
      <c r="E11" s="409" t="s">
        <v>7</v>
      </c>
      <c r="F11" s="409" t="s">
        <v>7</v>
      </c>
      <c r="G11" s="409" t="s">
        <v>7</v>
      </c>
      <c r="H11" s="409" t="s">
        <v>7</v>
      </c>
      <c r="I11" s="409" t="s">
        <v>7</v>
      </c>
      <c r="J11" s="409" t="s">
        <v>7</v>
      </c>
      <c r="K11" s="409" t="s">
        <v>7</v>
      </c>
      <c r="L11" s="409" t="s">
        <v>7</v>
      </c>
      <c r="M11" s="409"/>
    </row>
    <row r="12" spans="1:16" ht="15.75">
      <c r="A12" s="408">
        <v>2</v>
      </c>
      <c r="B12" s="407" t="s">
        <v>845</v>
      </c>
      <c r="C12" s="409" t="s">
        <v>7</v>
      </c>
      <c r="D12" s="409" t="s">
        <v>7</v>
      </c>
      <c r="E12" s="409" t="s">
        <v>7</v>
      </c>
      <c r="F12" s="409" t="s">
        <v>7</v>
      </c>
      <c r="G12" s="409" t="s">
        <v>7</v>
      </c>
      <c r="H12" s="409" t="s">
        <v>7</v>
      </c>
      <c r="I12" s="409" t="s">
        <v>7</v>
      </c>
      <c r="J12" s="409" t="s">
        <v>7</v>
      </c>
      <c r="K12" s="409" t="s">
        <v>7</v>
      </c>
      <c r="L12" s="409" t="s">
        <v>7</v>
      </c>
      <c r="M12" s="409"/>
    </row>
    <row r="13" spans="1:16" ht="15.75">
      <c r="A13" s="408">
        <v>3</v>
      </c>
      <c r="B13" s="407"/>
      <c r="C13" s="409"/>
      <c r="D13" s="409"/>
      <c r="E13" s="409"/>
      <c r="F13" s="409"/>
      <c r="G13" s="409"/>
      <c r="H13" s="409"/>
      <c r="I13" s="409"/>
      <c r="J13" s="409"/>
      <c r="K13" s="409"/>
      <c r="L13" s="409"/>
      <c r="M13" s="409"/>
    </row>
    <row r="14" spans="1:16" ht="15">
      <c r="A14" s="334" t="s">
        <v>7</v>
      </c>
      <c r="B14" s="334"/>
      <c r="C14" s="334"/>
      <c r="D14" s="334"/>
      <c r="E14" s="334"/>
      <c r="F14" s="334"/>
      <c r="G14" s="334"/>
      <c r="H14" s="334"/>
      <c r="I14" s="334"/>
      <c r="J14" s="334"/>
      <c r="K14" s="334"/>
      <c r="L14" s="334"/>
      <c r="M14" s="334"/>
    </row>
    <row r="15" spans="1:16" ht="15.75">
      <c r="A15" s="335" t="s">
        <v>18</v>
      </c>
      <c r="B15" s="334"/>
      <c r="C15" s="334">
        <f>SUM(C11:C14)</f>
        <v>0</v>
      </c>
      <c r="D15" s="334">
        <f t="shared" ref="D15:L15" si="0">SUM(D11:D14)</f>
        <v>0</v>
      </c>
      <c r="E15" s="334">
        <f t="shared" si="0"/>
        <v>0</v>
      </c>
      <c r="F15" s="334">
        <f t="shared" si="0"/>
        <v>0</v>
      </c>
      <c r="G15" s="334">
        <f t="shared" si="0"/>
        <v>0</v>
      </c>
      <c r="H15" s="334">
        <f t="shared" si="0"/>
        <v>0</v>
      </c>
      <c r="I15" s="334">
        <f t="shared" si="0"/>
        <v>0</v>
      </c>
      <c r="J15" s="334">
        <f t="shared" si="0"/>
        <v>0</v>
      </c>
      <c r="K15" s="334">
        <f t="shared" si="0"/>
        <v>0</v>
      </c>
      <c r="L15" s="334">
        <f t="shared" si="0"/>
        <v>0</v>
      </c>
      <c r="M15" s="334"/>
    </row>
    <row r="16" spans="1:16" ht="16.5" customHeight="1">
      <c r="B16" s="220"/>
      <c r="C16" s="1019"/>
      <c r="D16" s="1019"/>
      <c r="E16" s="1019"/>
      <c r="F16" s="1019"/>
    </row>
    <row r="18" spans="1:14">
      <c r="A18" s="188"/>
      <c r="B18" s="188"/>
      <c r="C18" s="188"/>
      <c r="D18" s="188"/>
      <c r="G18" s="675"/>
      <c r="H18" s="675"/>
      <c r="I18" s="829" t="s">
        <v>13</v>
      </c>
      <c r="J18" s="829"/>
      <c r="K18" s="829"/>
      <c r="L18" s="829"/>
      <c r="M18" s="829"/>
      <c r="N18" s="829"/>
    </row>
    <row r="19" spans="1:14" ht="15" customHeight="1">
      <c r="A19" s="188"/>
      <c r="B19" s="188"/>
      <c r="C19" s="188"/>
      <c r="D19" s="188"/>
      <c r="G19" s="675"/>
      <c r="H19" s="675"/>
      <c r="I19" s="829" t="s">
        <v>14</v>
      </c>
      <c r="J19" s="829"/>
      <c r="K19" s="829"/>
      <c r="L19" s="829"/>
      <c r="M19" s="829"/>
      <c r="N19" s="829"/>
    </row>
    <row r="20" spans="1:14" ht="15" customHeight="1">
      <c r="A20" s="188"/>
      <c r="B20" s="188"/>
      <c r="C20" s="188"/>
      <c r="D20" s="188"/>
      <c r="G20" s="675"/>
      <c r="H20" s="675"/>
      <c r="I20" s="829" t="s">
        <v>981</v>
      </c>
      <c r="J20" s="829"/>
      <c r="K20" s="829"/>
      <c r="L20" s="829"/>
      <c r="M20" s="829"/>
      <c r="N20" s="829"/>
    </row>
    <row r="21" spans="1:14">
      <c r="A21" s="188" t="s">
        <v>12</v>
      </c>
      <c r="C21" s="188"/>
      <c r="D21" s="188"/>
      <c r="G21" s="193"/>
      <c r="H21" s="193"/>
      <c r="I21" s="830" t="s">
        <v>85</v>
      </c>
      <c r="J21" s="830"/>
      <c r="K21" s="830"/>
      <c r="L21" s="830"/>
      <c r="M21" s="188"/>
      <c r="N21" s="188"/>
    </row>
    <row r="23" spans="1:14">
      <c r="D23" s="14"/>
      <c r="E23" s="14"/>
      <c r="F23" s="14"/>
      <c r="G23" s="14"/>
    </row>
    <row r="24" spans="1:14">
      <c r="D24" s="14"/>
      <c r="E24" s="14"/>
      <c r="F24" s="14"/>
      <c r="G24" s="14"/>
    </row>
    <row r="25" spans="1:14">
      <c r="D25" s="14"/>
      <c r="E25" s="14"/>
      <c r="F25" s="14"/>
      <c r="G25" s="14"/>
    </row>
    <row r="26" spans="1:14">
      <c r="D26" s="14"/>
      <c r="E26" s="14"/>
      <c r="F26" s="14"/>
      <c r="G26" s="14"/>
    </row>
    <row r="27" spans="1:14">
      <c r="D27" s="14"/>
      <c r="E27" s="14"/>
      <c r="F27" s="14"/>
      <c r="G27" s="14"/>
    </row>
  </sheetData>
  <mergeCells count="15">
    <mergeCell ref="I19:N19"/>
    <mergeCell ref="I20:N20"/>
    <mergeCell ref="I21:L21"/>
    <mergeCell ref="B2:L2"/>
    <mergeCell ref="L1:M1"/>
    <mergeCell ref="C1:I1"/>
    <mergeCell ref="C16:F16"/>
    <mergeCell ref="H6:L8"/>
    <mergeCell ref="H5:M5"/>
    <mergeCell ref="A4:M4"/>
    <mergeCell ref="M6:M9"/>
    <mergeCell ref="A6:A9"/>
    <mergeCell ref="B6:B9"/>
    <mergeCell ref="C6:G8"/>
    <mergeCell ref="I18:N18"/>
  </mergeCells>
  <printOptions horizontalCentered="1" verticalCentered="1"/>
  <pageMargins left="0.70866141732283505" right="0.70866141732283505" top="0.23622047244094499" bottom="0" header="0.31496062992126" footer="0.31496062992126"/>
  <pageSetup paperSize="9" scale="80" orientation="landscape" r:id="rId1"/>
  <colBreaks count="1" manualBreakCount="1">
    <brk id="13" max="1048575" man="1"/>
  </colBreaks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opLeftCell="A34" zoomScaleSheetLayoutView="63" workbookViewId="0">
      <selection activeCell="D46" sqref="D46:F49"/>
    </sheetView>
  </sheetViews>
  <sheetFormatPr defaultRowHeight="12.75"/>
  <cols>
    <col min="1" max="1" width="36" customWidth="1"/>
    <col min="2" max="2" width="25.7109375" customWidth="1"/>
    <col min="3" max="3" width="42.85546875" customWidth="1"/>
    <col min="4" max="4" width="22.5703125" customWidth="1"/>
    <col min="5" max="5" width="19.42578125" customWidth="1"/>
    <col min="6" max="6" width="17.42578125" customWidth="1"/>
  </cols>
  <sheetData>
    <row r="1" spans="1:12" ht="18">
      <c r="A1" s="831" t="s">
        <v>0</v>
      </c>
      <c r="B1" s="831"/>
      <c r="C1" s="831"/>
      <c r="D1" s="831"/>
      <c r="E1" s="831"/>
      <c r="F1" s="221" t="s">
        <v>548</v>
      </c>
      <c r="G1" s="212"/>
      <c r="H1" s="212"/>
      <c r="I1" s="212"/>
      <c r="J1" s="212"/>
      <c r="K1" s="212"/>
      <c r="L1" s="212"/>
    </row>
    <row r="2" spans="1:12" ht="21">
      <c r="A2" s="832" t="s">
        <v>656</v>
      </c>
      <c r="B2" s="832"/>
      <c r="C2" s="832"/>
      <c r="D2" s="832"/>
      <c r="E2" s="832"/>
      <c r="F2" s="832"/>
      <c r="G2" s="213"/>
      <c r="H2" s="213"/>
      <c r="I2" s="213"/>
      <c r="J2" s="213"/>
      <c r="K2" s="213"/>
      <c r="L2" s="213"/>
    </row>
    <row r="3" spans="1:12">
      <c r="A3" s="157"/>
      <c r="B3" s="157"/>
      <c r="C3" s="157"/>
      <c r="D3" s="157"/>
      <c r="E3" s="157"/>
      <c r="F3" s="157"/>
    </row>
    <row r="4" spans="1:12" ht="18.75">
      <c r="A4" s="1032" t="s">
        <v>547</v>
      </c>
      <c r="B4" s="1032"/>
      <c r="C4" s="1032"/>
      <c r="D4" s="1032"/>
      <c r="E4" s="1032"/>
      <c r="F4" s="1032"/>
      <c r="G4" s="1032"/>
    </row>
    <row r="5" spans="1:12" ht="18.75">
      <c r="A5" s="558" t="s">
        <v>976</v>
      </c>
      <c r="B5" s="558"/>
      <c r="C5" s="558"/>
      <c r="D5" s="222"/>
      <c r="E5" s="222"/>
      <c r="F5" s="222"/>
      <c r="G5" s="222"/>
    </row>
    <row r="6" spans="1:12" ht="31.5">
      <c r="A6" s="521"/>
      <c r="B6" s="223" t="s">
        <v>335</v>
      </c>
      <c r="C6" s="223" t="s">
        <v>336</v>
      </c>
      <c r="D6" s="223" t="s">
        <v>337</v>
      </c>
      <c r="E6" s="224"/>
      <c r="F6" s="224"/>
    </row>
    <row r="7" spans="1:12" ht="15">
      <c r="A7" s="225" t="s">
        <v>338</v>
      </c>
      <c r="B7" s="225"/>
      <c r="C7" s="225" t="s">
        <v>965</v>
      </c>
      <c r="D7" s="225"/>
      <c r="E7" s="224"/>
      <c r="F7" s="224"/>
    </row>
    <row r="8" spans="1:12" ht="22.5" customHeight="1">
      <c r="A8" s="225" t="s">
        <v>339</v>
      </c>
      <c r="B8" s="225"/>
      <c r="C8" s="225" t="s">
        <v>941</v>
      </c>
      <c r="D8" s="225"/>
      <c r="E8" s="224"/>
      <c r="F8" s="224"/>
    </row>
    <row r="9" spans="1:12" ht="30.75" customHeight="1">
      <c r="A9" s="225" t="s">
        <v>340</v>
      </c>
      <c r="B9" s="225"/>
      <c r="C9" s="225" t="s">
        <v>942</v>
      </c>
      <c r="D9" s="225"/>
      <c r="E9" s="224"/>
      <c r="F9" s="224"/>
    </row>
    <row r="10" spans="1:12" ht="13.5" customHeight="1">
      <c r="A10" s="226" t="s">
        <v>341</v>
      </c>
      <c r="B10" s="225"/>
      <c r="C10" s="225"/>
      <c r="D10" s="225"/>
      <c r="E10" s="224"/>
      <c r="F10" s="224"/>
    </row>
    <row r="11" spans="1:12" ht="24.75" customHeight="1">
      <c r="A11" s="226" t="s">
        <v>342</v>
      </c>
      <c r="B11" s="225"/>
      <c r="C11" s="225" t="s">
        <v>943</v>
      </c>
      <c r="D11" s="225"/>
      <c r="E11" s="224"/>
      <c r="F11" s="224"/>
    </row>
    <row r="12" spans="1:12" ht="13.5" customHeight="1">
      <c r="A12" s="226" t="s">
        <v>343</v>
      </c>
      <c r="B12" s="225"/>
      <c r="C12" s="225"/>
      <c r="D12" s="225"/>
      <c r="E12" s="224"/>
      <c r="F12" s="224"/>
    </row>
    <row r="13" spans="1:12" ht="13.5" customHeight="1">
      <c r="A13" s="226" t="s">
        <v>344</v>
      </c>
      <c r="B13" s="225"/>
      <c r="C13" s="225" t="s">
        <v>966</v>
      </c>
      <c r="D13" s="225"/>
      <c r="E13" s="224"/>
      <c r="F13" s="224"/>
    </row>
    <row r="14" spans="1:12" ht="13.5" customHeight="1">
      <c r="A14" s="226" t="s">
        <v>345</v>
      </c>
      <c r="B14" s="225"/>
      <c r="C14" s="225"/>
      <c r="D14" s="225"/>
      <c r="E14" s="224"/>
      <c r="F14" s="224"/>
    </row>
    <row r="15" spans="1:12" ht="13.5" customHeight="1">
      <c r="A15" s="226" t="s">
        <v>346</v>
      </c>
      <c r="B15" s="225"/>
      <c r="C15" s="225"/>
      <c r="D15" s="225"/>
      <c r="E15" s="224"/>
      <c r="F15" s="224"/>
    </row>
    <row r="16" spans="1:12" ht="13.5" customHeight="1">
      <c r="A16" s="226" t="s">
        <v>347</v>
      </c>
      <c r="B16" s="225"/>
      <c r="C16" s="225"/>
      <c r="D16" s="225"/>
      <c r="E16" s="224"/>
      <c r="F16" s="224"/>
    </row>
    <row r="17" spans="1:7" ht="13.5" customHeight="1">
      <c r="A17" s="226" t="s">
        <v>348</v>
      </c>
      <c r="B17" s="225"/>
      <c r="C17" s="225"/>
      <c r="D17" s="225"/>
      <c r="E17" s="224"/>
      <c r="F17" s="224"/>
    </row>
    <row r="18" spans="1:7" ht="13.5" customHeight="1">
      <c r="A18" s="227"/>
      <c r="B18" s="228"/>
      <c r="C18" s="228"/>
      <c r="D18" s="228"/>
      <c r="E18" s="224"/>
      <c r="F18" s="224"/>
    </row>
    <row r="19" spans="1:7" ht="13.5" customHeight="1">
      <c r="A19" s="1033" t="s">
        <v>349</v>
      </c>
      <c r="B19" s="1033"/>
      <c r="C19" s="1033"/>
      <c r="D19" s="1033"/>
      <c r="E19" s="1033"/>
      <c r="F19" s="1033"/>
      <c r="G19" s="1033"/>
    </row>
    <row r="20" spans="1:7" ht="15">
      <c r="A20" s="224"/>
      <c r="B20" s="224"/>
      <c r="C20" s="224"/>
      <c r="D20" s="224"/>
      <c r="E20" s="861" t="s">
        <v>970</v>
      </c>
      <c r="F20" s="861"/>
      <c r="G20" s="114"/>
    </row>
    <row r="21" spans="1:7" ht="46.15" customHeight="1">
      <c r="A21" s="216" t="s">
        <v>437</v>
      </c>
      <c r="B21" s="216" t="s">
        <v>3</v>
      </c>
      <c r="C21" s="229" t="s">
        <v>350</v>
      </c>
      <c r="D21" s="230" t="s">
        <v>351</v>
      </c>
      <c r="E21" s="277" t="s">
        <v>352</v>
      </c>
      <c r="F21" s="277" t="s">
        <v>353</v>
      </c>
      <c r="G21" s="14"/>
    </row>
    <row r="22" spans="1:7" ht="15">
      <c r="A22" s="225" t="s">
        <v>354</v>
      </c>
      <c r="B22" s="233" t="s">
        <v>944</v>
      </c>
      <c r="C22" s="233">
        <v>0</v>
      </c>
      <c r="D22" s="597"/>
      <c r="E22" s="598"/>
      <c r="F22" s="598"/>
    </row>
    <row r="23" spans="1:7" ht="15">
      <c r="A23" s="225" t="s">
        <v>355</v>
      </c>
      <c r="B23" s="225"/>
      <c r="C23" s="591">
        <v>0</v>
      </c>
      <c r="D23" s="225"/>
      <c r="E23" s="232"/>
      <c r="F23" s="232"/>
      <c r="G23" s="9"/>
    </row>
    <row r="24" spans="1:7" ht="15">
      <c r="A24" s="225" t="s">
        <v>356</v>
      </c>
      <c r="B24" s="225"/>
      <c r="C24" s="591">
        <v>0</v>
      </c>
      <c r="D24" s="225"/>
      <c r="E24" s="232"/>
      <c r="F24" s="232"/>
      <c r="G24" s="9"/>
    </row>
    <row r="25" spans="1:7" ht="15">
      <c r="A25" s="225"/>
      <c r="B25" s="225"/>
      <c r="C25" s="591"/>
      <c r="D25" s="225"/>
      <c r="E25" s="232"/>
      <c r="F25" s="232"/>
      <c r="G25" s="14"/>
    </row>
    <row r="26" spans="1:7" ht="15">
      <c r="A26" s="225"/>
      <c r="B26" s="225"/>
      <c r="C26" s="591"/>
      <c r="D26" s="225"/>
      <c r="E26" s="232"/>
      <c r="F26" s="232"/>
      <c r="G26" s="14"/>
    </row>
    <row r="27" spans="1:7" ht="15">
      <c r="A27" s="225"/>
      <c r="B27" s="225"/>
      <c r="C27" s="591"/>
      <c r="D27" s="225"/>
      <c r="E27" s="232"/>
      <c r="F27" s="232"/>
      <c r="G27" s="14"/>
    </row>
    <row r="28" spans="1:7" ht="25.5">
      <c r="A28" s="225" t="s">
        <v>357</v>
      </c>
      <c r="B28" s="225"/>
      <c r="C28" s="591">
        <v>0</v>
      </c>
      <c r="D28" s="225"/>
      <c r="E28" s="232"/>
      <c r="F28" s="232"/>
    </row>
    <row r="29" spans="1:7" ht="32.25" customHeight="1">
      <c r="A29" s="225" t="s">
        <v>358</v>
      </c>
      <c r="B29" s="225"/>
      <c r="C29" s="591">
        <v>0</v>
      </c>
      <c r="D29" s="225"/>
      <c r="E29" s="232"/>
      <c r="F29" s="232"/>
    </row>
    <row r="30" spans="1:7" ht="15">
      <c r="A30" s="225" t="s">
        <v>359</v>
      </c>
      <c r="B30" s="225"/>
      <c r="C30" s="233">
        <v>0</v>
      </c>
      <c r="D30" s="231"/>
      <c r="E30" s="232"/>
      <c r="F30" s="232"/>
    </row>
    <row r="31" spans="1:7" ht="15">
      <c r="A31" s="225" t="s">
        <v>360</v>
      </c>
      <c r="B31" s="225"/>
      <c r="C31" s="233">
        <v>0</v>
      </c>
      <c r="D31" s="231"/>
      <c r="E31" s="232"/>
      <c r="F31" s="232"/>
    </row>
    <row r="32" spans="1:7" ht="15">
      <c r="A32" s="225" t="s">
        <v>361</v>
      </c>
      <c r="B32" s="225"/>
      <c r="C32" s="233">
        <v>0</v>
      </c>
      <c r="D32" s="231"/>
      <c r="E32" s="522" t="s">
        <v>843</v>
      </c>
      <c r="F32" s="232"/>
    </row>
    <row r="33" spans="1:7" ht="15">
      <c r="A33" s="225" t="s">
        <v>362</v>
      </c>
      <c r="B33" s="225"/>
      <c r="C33" s="233">
        <v>0</v>
      </c>
      <c r="D33" s="231"/>
      <c r="E33" s="232"/>
      <c r="F33" s="232"/>
    </row>
    <row r="34" spans="1:7" ht="15">
      <c r="A34" s="225" t="s">
        <v>363</v>
      </c>
      <c r="B34" s="225"/>
      <c r="C34" s="233">
        <v>0</v>
      </c>
      <c r="D34" s="231"/>
      <c r="E34" s="232"/>
      <c r="F34" s="232"/>
    </row>
    <row r="35" spans="1:7" ht="15">
      <c r="A35" s="225" t="s">
        <v>364</v>
      </c>
      <c r="B35" s="225"/>
      <c r="C35" s="233">
        <v>0</v>
      </c>
      <c r="D35" s="231"/>
      <c r="E35" s="232"/>
      <c r="F35" s="232"/>
    </row>
    <row r="36" spans="1:7" ht="15">
      <c r="A36" s="225" t="s">
        <v>365</v>
      </c>
      <c r="B36" s="225"/>
      <c r="C36" s="233">
        <v>0</v>
      </c>
      <c r="D36" s="231"/>
      <c r="E36" s="232"/>
      <c r="F36" s="232"/>
    </row>
    <row r="37" spans="1:7" ht="15">
      <c r="A37" s="225" t="s">
        <v>366</v>
      </c>
      <c r="B37" s="225"/>
      <c r="C37" s="233">
        <v>0</v>
      </c>
      <c r="D37" s="231"/>
      <c r="E37" s="232"/>
      <c r="F37" s="232"/>
    </row>
    <row r="38" spans="1:7" ht="15">
      <c r="A38" s="225" t="s">
        <v>367</v>
      </c>
      <c r="B38" s="225"/>
      <c r="C38" s="233">
        <v>0</v>
      </c>
      <c r="D38" s="231"/>
      <c r="E38" s="232"/>
      <c r="F38" s="232"/>
    </row>
    <row r="39" spans="1:7" ht="15">
      <c r="A39" s="225" t="s">
        <v>368</v>
      </c>
      <c r="B39" s="225"/>
      <c r="C39" s="233">
        <v>0</v>
      </c>
      <c r="D39" s="231"/>
      <c r="E39" s="232"/>
      <c r="F39" s="232"/>
    </row>
    <row r="40" spans="1:7" ht="15">
      <c r="A40" s="225" t="s">
        <v>369</v>
      </c>
      <c r="B40" s="225"/>
      <c r="C40" s="233">
        <v>0</v>
      </c>
      <c r="D40" s="231"/>
      <c r="E40" s="232"/>
      <c r="F40" s="232"/>
    </row>
    <row r="41" spans="1:7" ht="15">
      <c r="A41" s="225" t="s">
        <v>48</v>
      </c>
      <c r="B41" s="225"/>
      <c r="C41" s="233">
        <v>0</v>
      </c>
      <c r="D41" s="231"/>
      <c r="E41" s="232"/>
      <c r="F41" s="232"/>
    </row>
    <row r="42" spans="1:7" ht="15">
      <c r="A42" s="233" t="s">
        <v>18</v>
      </c>
      <c r="B42" s="225"/>
      <c r="C42" s="233">
        <v>0</v>
      </c>
      <c r="D42" s="231"/>
      <c r="E42" s="232"/>
      <c r="F42" s="232"/>
    </row>
    <row r="46" spans="1:7" ht="15" customHeight="1">
      <c r="A46" s="188"/>
      <c r="B46" s="188"/>
      <c r="C46" s="188"/>
      <c r="D46" s="829" t="s">
        <v>13</v>
      </c>
      <c r="E46" s="829"/>
      <c r="F46" s="202"/>
      <c r="G46" s="189"/>
    </row>
    <row r="47" spans="1:7" ht="15" customHeight="1">
      <c r="A47" s="188"/>
      <c r="B47" s="188"/>
      <c r="C47" s="188"/>
      <c r="D47" s="829" t="s">
        <v>14</v>
      </c>
      <c r="E47" s="829"/>
      <c r="F47" s="189"/>
      <c r="G47" s="189"/>
    </row>
    <row r="48" spans="1:7" ht="15" customHeight="1">
      <c r="A48" s="188"/>
      <c r="B48" s="188"/>
      <c r="C48" s="188"/>
      <c r="D48" s="1031" t="s">
        <v>981</v>
      </c>
      <c r="E48" s="1031"/>
      <c r="F48" s="1031"/>
      <c r="G48" s="189"/>
    </row>
    <row r="49" spans="1:7">
      <c r="A49" s="188" t="s">
        <v>12</v>
      </c>
      <c r="C49" s="188"/>
      <c r="D49" s="190" t="s">
        <v>85</v>
      </c>
      <c r="E49" s="190"/>
      <c r="F49" s="190"/>
      <c r="G49" s="193"/>
    </row>
  </sheetData>
  <mergeCells count="8">
    <mergeCell ref="D48:F48"/>
    <mergeCell ref="D47:E47"/>
    <mergeCell ref="A1:E1"/>
    <mergeCell ref="A2:F2"/>
    <mergeCell ref="A4:G4"/>
    <mergeCell ref="A19:G19"/>
    <mergeCell ref="D46:E46"/>
    <mergeCell ref="E20:F20"/>
  </mergeCells>
  <printOptions horizontalCentered="1" verticalCentered="1"/>
  <pageMargins left="0.70866141732283505" right="0.70866141732283505" top="0.23622047244094499" bottom="0" header="0.31496062992126" footer="0.31496062992126"/>
  <pageSetup paperSize="9" scale="69" orientation="landscape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7"/>
  <sheetViews>
    <sheetView zoomScaleSheetLayoutView="90" workbookViewId="0">
      <selection activeCell="O26" sqref="O26"/>
    </sheetView>
  </sheetViews>
  <sheetFormatPr defaultRowHeight="12.75"/>
  <sheetData>
    <row r="2" spans="2:8">
      <c r="B2" s="16"/>
    </row>
    <row r="4" spans="2:8" ht="12.75" customHeight="1">
      <c r="B4" s="1034" t="s">
        <v>728</v>
      </c>
      <c r="C4" s="1034"/>
      <c r="D4" s="1034"/>
      <c r="E4" s="1034"/>
      <c r="F4" s="1034"/>
      <c r="G4" s="1034"/>
      <c r="H4" s="1034"/>
    </row>
    <row r="5" spans="2:8" ht="12.75" customHeight="1">
      <c r="B5" s="1034"/>
      <c r="C5" s="1034"/>
      <c r="D5" s="1034"/>
      <c r="E5" s="1034"/>
      <c r="F5" s="1034"/>
      <c r="G5" s="1034"/>
      <c r="H5" s="1034"/>
    </row>
    <row r="6" spans="2:8" ht="12.75" customHeight="1">
      <c r="B6" s="1034"/>
      <c r="C6" s="1034"/>
      <c r="D6" s="1034"/>
      <c r="E6" s="1034"/>
      <c r="F6" s="1034"/>
      <c r="G6" s="1034"/>
      <c r="H6" s="1034"/>
    </row>
    <row r="7" spans="2:8" ht="12.75" customHeight="1">
      <c r="B7" s="1034"/>
      <c r="C7" s="1034"/>
      <c r="D7" s="1034"/>
      <c r="E7" s="1034"/>
      <c r="F7" s="1034"/>
      <c r="G7" s="1034"/>
      <c r="H7" s="1034"/>
    </row>
    <row r="8" spans="2:8" ht="12.75" customHeight="1">
      <c r="B8" s="1034"/>
      <c r="C8" s="1034"/>
      <c r="D8" s="1034"/>
      <c r="E8" s="1034"/>
      <c r="F8" s="1034"/>
      <c r="G8" s="1034"/>
      <c r="H8" s="1034"/>
    </row>
    <row r="9" spans="2:8" ht="12.75" customHeight="1">
      <c r="B9" s="1034"/>
      <c r="C9" s="1034"/>
      <c r="D9" s="1034"/>
      <c r="E9" s="1034"/>
      <c r="F9" s="1034"/>
      <c r="G9" s="1034"/>
      <c r="H9" s="1034"/>
    </row>
    <row r="10" spans="2:8" ht="12.75" customHeight="1">
      <c r="B10" s="1034"/>
      <c r="C10" s="1034"/>
      <c r="D10" s="1034"/>
      <c r="E10" s="1034"/>
      <c r="F10" s="1034"/>
      <c r="G10" s="1034"/>
      <c r="H10" s="1034"/>
    </row>
    <row r="11" spans="2:8" ht="12.75" customHeight="1">
      <c r="B11" s="1034"/>
      <c r="C11" s="1034"/>
      <c r="D11" s="1034"/>
      <c r="E11" s="1034"/>
      <c r="F11" s="1034"/>
      <c r="G11" s="1034"/>
      <c r="H11" s="1034"/>
    </row>
    <row r="12" spans="2:8" ht="12.75" customHeight="1">
      <c r="B12" s="1034"/>
      <c r="C12" s="1034"/>
      <c r="D12" s="1034"/>
      <c r="E12" s="1034"/>
      <c r="F12" s="1034"/>
      <c r="G12" s="1034"/>
      <c r="H12" s="1034"/>
    </row>
    <row r="13" spans="2:8" ht="12.75" customHeight="1">
      <c r="B13" s="1034"/>
      <c r="C13" s="1034"/>
      <c r="D13" s="1034"/>
      <c r="E13" s="1034"/>
      <c r="F13" s="1034"/>
      <c r="G13" s="1034"/>
      <c r="H13" s="1034"/>
    </row>
    <row r="22" spans="4:7">
      <c r="D22" s="14"/>
      <c r="E22" s="14"/>
      <c r="F22" s="14"/>
      <c r="G22" s="14"/>
    </row>
    <row r="23" spans="4:7">
      <c r="D23" s="14"/>
      <c r="E23" s="14"/>
      <c r="F23" s="14"/>
      <c r="G23" s="14"/>
    </row>
    <row r="24" spans="4:7">
      <c r="D24" s="14"/>
      <c r="E24" s="14"/>
      <c r="F24" s="14"/>
      <c r="G24" s="14"/>
    </row>
    <row r="25" spans="4:7">
      <c r="D25" s="14"/>
      <c r="E25" s="14"/>
      <c r="F25" s="14"/>
      <c r="G25" s="14"/>
    </row>
    <row r="26" spans="4:7">
      <c r="D26" s="14"/>
      <c r="E26" s="14"/>
      <c r="F26" s="14"/>
      <c r="G26" s="14"/>
    </row>
    <row r="27" spans="4:7">
      <c r="D27" s="14"/>
      <c r="E27" s="14"/>
      <c r="F27" s="14"/>
      <c r="G27" s="14"/>
    </row>
  </sheetData>
  <mergeCells count="1">
    <mergeCell ref="B4:H13"/>
  </mergeCells>
  <printOptions horizontalCentered="1" verticalCentered="1"/>
  <pageMargins left="0.70866141732283505" right="0.70866141732283505" top="0.23622047244094499" bottom="0" header="0.31496062992126" footer="0.31496062992126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topLeftCell="A10" zoomScale="90" zoomScaleNormal="90" zoomScaleSheetLayoutView="100" workbookViewId="0">
      <selection activeCell="J27" sqref="A27:K29"/>
    </sheetView>
  </sheetViews>
  <sheetFormatPr defaultColWidth="9.140625" defaultRowHeight="14.25"/>
  <cols>
    <col min="1" max="1" width="4.7109375" style="50" customWidth="1"/>
    <col min="2" max="2" width="16.85546875" style="50" customWidth="1"/>
    <col min="3" max="3" width="11.7109375" style="50" customWidth="1"/>
    <col min="4" max="4" width="12" style="50" customWidth="1"/>
    <col min="5" max="5" width="12.140625" style="50" customWidth="1"/>
    <col min="6" max="6" width="17.42578125" style="50" customWidth="1"/>
    <col min="7" max="7" width="12.42578125" style="50" customWidth="1"/>
    <col min="8" max="8" width="16" style="50" customWidth="1"/>
    <col min="9" max="9" width="12.7109375" style="50" customWidth="1"/>
    <col min="10" max="10" width="15" style="50" customWidth="1"/>
    <col min="11" max="11" width="16" style="50" customWidth="1"/>
    <col min="12" max="12" width="11.85546875" style="50" customWidth="1"/>
    <col min="13" max="16384" width="9.140625" style="50"/>
  </cols>
  <sheetData>
    <row r="1" spans="1:20" ht="15" customHeight="1">
      <c r="C1" s="702"/>
      <c r="D1" s="702"/>
      <c r="E1" s="702"/>
      <c r="F1" s="702"/>
      <c r="G1" s="702"/>
      <c r="H1" s="702"/>
      <c r="I1" s="160"/>
      <c r="J1" s="896" t="s">
        <v>549</v>
      </c>
      <c r="K1" s="896"/>
    </row>
    <row r="2" spans="1:20" s="57" customFormat="1" ht="19.5" customHeight="1">
      <c r="A2" s="1043" t="s">
        <v>0</v>
      </c>
      <c r="B2" s="1043"/>
      <c r="C2" s="1043"/>
      <c r="D2" s="1043"/>
      <c r="E2" s="1043"/>
      <c r="F2" s="1043"/>
      <c r="G2" s="1043"/>
      <c r="H2" s="1043"/>
      <c r="I2" s="1043"/>
      <c r="J2" s="1043"/>
      <c r="K2" s="1043"/>
    </row>
    <row r="3" spans="1:20" s="57" customFormat="1" ht="19.5" customHeight="1">
      <c r="A3" s="1042" t="s">
        <v>656</v>
      </c>
      <c r="B3" s="1042"/>
      <c r="C3" s="1042"/>
      <c r="D3" s="1042"/>
      <c r="E3" s="1042"/>
      <c r="F3" s="1042"/>
      <c r="G3" s="1042"/>
      <c r="H3" s="1042"/>
      <c r="I3" s="1042"/>
      <c r="J3" s="1042"/>
      <c r="K3" s="1042"/>
    </row>
    <row r="4" spans="1:20" s="57" customFormat="1" ht="14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20" s="57" customFormat="1" ht="18" customHeight="1">
      <c r="A5" s="961" t="s">
        <v>729</v>
      </c>
      <c r="B5" s="961"/>
      <c r="C5" s="961"/>
      <c r="D5" s="961"/>
      <c r="E5" s="961"/>
      <c r="F5" s="961"/>
      <c r="G5" s="961"/>
      <c r="H5" s="961"/>
      <c r="I5" s="961"/>
      <c r="J5" s="961"/>
      <c r="K5" s="961"/>
    </row>
    <row r="6" spans="1:20" ht="15.75">
      <c r="A6" s="558" t="s">
        <v>976</v>
      </c>
      <c r="B6" s="558"/>
      <c r="C6" s="558"/>
      <c r="D6" s="110"/>
      <c r="E6" s="110"/>
      <c r="F6" s="110"/>
      <c r="G6" s="110"/>
      <c r="H6" s="110"/>
      <c r="I6" s="110"/>
      <c r="J6" s="110"/>
      <c r="K6" s="110"/>
    </row>
    <row r="7" spans="1:20" ht="29.25" customHeight="1">
      <c r="A7" s="1037" t="s">
        <v>75</v>
      </c>
      <c r="B7" s="1038" t="s">
        <v>76</v>
      </c>
      <c r="C7" s="1037" t="s">
        <v>77</v>
      </c>
      <c r="D7" s="1037" t="s">
        <v>160</v>
      </c>
      <c r="E7" s="1037"/>
      <c r="F7" s="1037"/>
      <c r="G7" s="1037"/>
      <c r="H7" s="1037"/>
      <c r="I7" s="1039" t="s">
        <v>251</v>
      </c>
      <c r="J7" s="1037" t="s">
        <v>78</v>
      </c>
      <c r="K7" s="1037" t="s">
        <v>493</v>
      </c>
      <c r="L7" s="726" t="s">
        <v>79</v>
      </c>
      <c r="S7" s="56"/>
      <c r="T7" s="56"/>
    </row>
    <row r="8" spans="1:20" ht="33.75" customHeight="1">
      <c r="A8" s="1037"/>
      <c r="B8" s="1038"/>
      <c r="C8" s="1037"/>
      <c r="D8" s="1037" t="s">
        <v>80</v>
      </c>
      <c r="E8" s="1037" t="s">
        <v>81</v>
      </c>
      <c r="F8" s="1037"/>
      <c r="G8" s="1037"/>
      <c r="H8" s="548" t="s">
        <v>967</v>
      </c>
      <c r="I8" s="1040"/>
      <c r="J8" s="1037"/>
      <c r="K8" s="1037"/>
      <c r="L8" s="726"/>
    </row>
    <row r="9" spans="1:20" ht="30">
      <c r="A9" s="1037"/>
      <c r="B9" s="1038"/>
      <c r="C9" s="1037"/>
      <c r="D9" s="1037"/>
      <c r="E9" s="431" t="s">
        <v>83</v>
      </c>
      <c r="F9" s="431" t="s">
        <v>84</v>
      </c>
      <c r="G9" s="431" t="s">
        <v>18</v>
      </c>
      <c r="H9" s="431"/>
      <c r="I9" s="1041"/>
      <c r="J9" s="1037"/>
      <c r="K9" s="1037"/>
      <c r="L9" s="726"/>
    </row>
    <row r="10" spans="1:20" s="150" customFormat="1" ht="17.100000000000001" customHeight="1">
      <c r="A10" s="149">
        <v>1</v>
      </c>
      <c r="B10" s="149">
        <v>2</v>
      </c>
      <c r="C10" s="149">
        <v>3</v>
      </c>
      <c r="D10" s="149">
        <v>4</v>
      </c>
      <c r="E10" s="149">
        <v>5</v>
      </c>
      <c r="F10" s="149">
        <v>6</v>
      </c>
      <c r="G10" s="149">
        <v>7</v>
      </c>
      <c r="H10" s="149">
        <v>8</v>
      </c>
      <c r="I10" s="149">
        <v>9</v>
      </c>
      <c r="J10" s="149">
        <v>10</v>
      </c>
      <c r="K10" s="149">
        <v>11</v>
      </c>
      <c r="L10" s="149">
        <v>12</v>
      </c>
    </row>
    <row r="11" spans="1:20" ht="17.100000000000001" customHeight="1">
      <c r="A11" s="59">
        <v>1</v>
      </c>
      <c r="B11" s="60" t="s">
        <v>730</v>
      </c>
      <c r="C11" s="433">
        <v>30</v>
      </c>
      <c r="D11" s="433">
        <v>0</v>
      </c>
      <c r="E11" s="433">
        <v>5</v>
      </c>
      <c r="F11" s="433">
        <v>2</v>
      </c>
      <c r="G11" s="433">
        <f>SUM(E11:F11)</f>
        <v>7</v>
      </c>
      <c r="H11" s="433">
        <f>D11+G11</f>
        <v>7</v>
      </c>
      <c r="I11" s="433">
        <v>30</v>
      </c>
      <c r="J11" s="433">
        <f>C11-H11</f>
        <v>23</v>
      </c>
      <c r="K11" s="433">
        <v>0</v>
      </c>
      <c r="L11" s="53"/>
    </row>
    <row r="12" spans="1:20" ht="17.100000000000001" customHeight="1">
      <c r="A12" s="59">
        <v>2</v>
      </c>
      <c r="B12" s="60" t="s">
        <v>731</v>
      </c>
      <c r="C12" s="433">
        <v>31</v>
      </c>
      <c r="D12" s="433">
        <v>31</v>
      </c>
      <c r="E12" s="433">
        <v>0</v>
      </c>
      <c r="F12" s="433">
        <v>0</v>
      </c>
      <c r="G12" s="433">
        <f t="shared" ref="G12:G22" si="0">SUM(E12:F12)</f>
        <v>0</v>
      </c>
      <c r="H12" s="433">
        <f t="shared" ref="H12:H22" si="1">D12+G12</f>
        <v>31</v>
      </c>
      <c r="I12" s="433">
        <v>31</v>
      </c>
      <c r="J12" s="433">
        <f t="shared" ref="J12:J22" si="2">C12-H12</f>
        <v>0</v>
      </c>
      <c r="K12" s="433">
        <v>0</v>
      </c>
      <c r="L12" s="53"/>
    </row>
    <row r="13" spans="1:20" ht="17.100000000000001" customHeight="1">
      <c r="A13" s="59">
        <v>3</v>
      </c>
      <c r="B13" s="60" t="s">
        <v>732</v>
      </c>
      <c r="C13" s="433">
        <v>30</v>
      </c>
      <c r="D13" s="433">
        <v>11</v>
      </c>
      <c r="E13" s="433">
        <v>2</v>
      </c>
      <c r="F13" s="433">
        <v>1</v>
      </c>
      <c r="G13" s="433">
        <f t="shared" si="0"/>
        <v>3</v>
      </c>
      <c r="H13" s="433">
        <f t="shared" si="1"/>
        <v>14</v>
      </c>
      <c r="I13" s="433">
        <v>30</v>
      </c>
      <c r="J13" s="433">
        <f t="shared" si="2"/>
        <v>16</v>
      </c>
      <c r="K13" s="433">
        <v>0</v>
      </c>
      <c r="L13" s="53"/>
    </row>
    <row r="14" spans="1:20" ht="17.100000000000001" customHeight="1">
      <c r="A14" s="59">
        <v>4</v>
      </c>
      <c r="B14" s="60" t="s">
        <v>733</v>
      </c>
      <c r="C14" s="433">
        <v>31</v>
      </c>
      <c r="D14" s="433">
        <v>0</v>
      </c>
      <c r="E14" s="433">
        <v>5</v>
      </c>
      <c r="F14" s="433">
        <v>0</v>
      </c>
      <c r="G14" s="433">
        <f t="shared" si="0"/>
        <v>5</v>
      </c>
      <c r="H14" s="433">
        <f t="shared" si="1"/>
        <v>5</v>
      </c>
      <c r="I14" s="433">
        <v>31</v>
      </c>
      <c r="J14" s="433">
        <f t="shared" si="2"/>
        <v>26</v>
      </c>
      <c r="K14" s="433">
        <v>0</v>
      </c>
      <c r="L14" s="53"/>
    </row>
    <row r="15" spans="1:20" ht="17.100000000000001" customHeight="1">
      <c r="A15" s="59">
        <v>5</v>
      </c>
      <c r="B15" s="60" t="s">
        <v>734</v>
      </c>
      <c r="C15" s="433">
        <v>31</v>
      </c>
      <c r="D15" s="433">
        <v>0</v>
      </c>
      <c r="E15" s="433">
        <v>4</v>
      </c>
      <c r="F15" s="433">
        <v>2</v>
      </c>
      <c r="G15" s="433">
        <f t="shared" si="0"/>
        <v>6</v>
      </c>
      <c r="H15" s="433">
        <f t="shared" si="1"/>
        <v>6</v>
      </c>
      <c r="I15" s="433">
        <v>31</v>
      </c>
      <c r="J15" s="433">
        <f t="shared" si="2"/>
        <v>25</v>
      </c>
      <c r="K15" s="433">
        <v>0</v>
      </c>
      <c r="L15" s="53"/>
    </row>
    <row r="16" spans="1:20" s="58" customFormat="1" ht="17.100000000000001" customHeight="1">
      <c r="A16" s="59">
        <v>6</v>
      </c>
      <c r="B16" s="60" t="s">
        <v>735</v>
      </c>
      <c r="C16" s="434">
        <v>30</v>
      </c>
      <c r="D16" s="434">
        <v>0</v>
      </c>
      <c r="E16" s="434">
        <v>5</v>
      </c>
      <c r="F16" s="434">
        <v>2</v>
      </c>
      <c r="G16" s="433">
        <f t="shared" si="0"/>
        <v>7</v>
      </c>
      <c r="H16" s="433">
        <f t="shared" si="1"/>
        <v>7</v>
      </c>
      <c r="I16" s="434">
        <v>30</v>
      </c>
      <c r="J16" s="433">
        <f t="shared" si="2"/>
        <v>23</v>
      </c>
      <c r="K16" s="433">
        <v>0</v>
      </c>
      <c r="L16" s="60"/>
    </row>
    <row r="17" spans="1:12" s="58" customFormat="1" ht="17.100000000000001" customHeight="1">
      <c r="A17" s="59">
        <v>7</v>
      </c>
      <c r="B17" s="60" t="s">
        <v>736</v>
      </c>
      <c r="C17" s="434">
        <v>31</v>
      </c>
      <c r="D17" s="434">
        <v>3</v>
      </c>
      <c r="E17" s="434">
        <v>4</v>
      </c>
      <c r="F17" s="434">
        <v>3</v>
      </c>
      <c r="G17" s="433">
        <f t="shared" si="0"/>
        <v>7</v>
      </c>
      <c r="H17" s="433">
        <f t="shared" si="1"/>
        <v>10</v>
      </c>
      <c r="I17" s="434">
        <v>31</v>
      </c>
      <c r="J17" s="433">
        <f t="shared" si="2"/>
        <v>21</v>
      </c>
      <c r="K17" s="433">
        <v>0</v>
      </c>
      <c r="L17" s="60"/>
    </row>
    <row r="18" spans="1:12" s="58" customFormat="1" ht="17.100000000000001" customHeight="1">
      <c r="A18" s="59">
        <v>8</v>
      </c>
      <c r="B18" s="60" t="s">
        <v>737</v>
      </c>
      <c r="C18" s="434">
        <v>30</v>
      </c>
      <c r="D18" s="434">
        <v>18</v>
      </c>
      <c r="E18" s="434">
        <v>1</v>
      </c>
      <c r="F18" s="434">
        <v>1</v>
      </c>
      <c r="G18" s="433">
        <f t="shared" si="0"/>
        <v>2</v>
      </c>
      <c r="H18" s="433">
        <f t="shared" si="1"/>
        <v>20</v>
      </c>
      <c r="I18" s="434">
        <v>30</v>
      </c>
      <c r="J18" s="433">
        <f t="shared" si="2"/>
        <v>10</v>
      </c>
      <c r="K18" s="433">
        <v>0</v>
      </c>
      <c r="L18" s="60"/>
    </row>
    <row r="19" spans="1:12" s="58" customFormat="1" ht="17.100000000000001" customHeight="1">
      <c r="A19" s="59">
        <v>9</v>
      </c>
      <c r="B19" s="60" t="s">
        <v>738</v>
      </c>
      <c r="C19" s="434">
        <v>31</v>
      </c>
      <c r="D19" s="434">
        <v>9</v>
      </c>
      <c r="E19" s="434">
        <v>3</v>
      </c>
      <c r="F19" s="434">
        <v>1</v>
      </c>
      <c r="G19" s="433">
        <f t="shared" si="0"/>
        <v>4</v>
      </c>
      <c r="H19" s="433">
        <f t="shared" si="1"/>
        <v>13</v>
      </c>
      <c r="I19" s="434">
        <v>31</v>
      </c>
      <c r="J19" s="433">
        <f t="shared" si="2"/>
        <v>18</v>
      </c>
      <c r="K19" s="433">
        <v>0</v>
      </c>
      <c r="L19" s="60"/>
    </row>
    <row r="20" spans="1:12" s="58" customFormat="1" ht="17.100000000000001" customHeight="1">
      <c r="A20" s="59">
        <v>10</v>
      </c>
      <c r="B20" s="60" t="s">
        <v>739</v>
      </c>
      <c r="C20" s="434">
        <v>31</v>
      </c>
      <c r="D20" s="434">
        <v>0</v>
      </c>
      <c r="E20" s="434">
        <v>4</v>
      </c>
      <c r="F20" s="434">
        <v>3</v>
      </c>
      <c r="G20" s="433">
        <f t="shared" si="0"/>
        <v>7</v>
      </c>
      <c r="H20" s="433">
        <f t="shared" si="1"/>
        <v>7</v>
      </c>
      <c r="I20" s="434">
        <v>31</v>
      </c>
      <c r="J20" s="433">
        <f t="shared" si="2"/>
        <v>24</v>
      </c>
      <c r="K20" s="433">
        <v>0</v>
      </c>
      <c r="L20" s="60"/>
    </row>
    <row r="21" spans="1:12" s="58" customFormat="1" ht="17.100000000000001" customHeight="1">
      <c r="A21" s="59">
        <v>11</v>
      </c>
      <c r="B21" s="60" t="s">
        <v>740</v>
      </c>
      <c r="C21" s="434">
        <v>28</v>
      </c>
      <c r="D21" s="434">
        <v>0</v>
      </c>
      <c r="E21" s="434">
        <v>4</v>
      </c>
      <c r="F21" s="434">
        <v>1</v>
      </c>
      <c r="G21" s="433">
        <f t="shared" si="0"/>
        <v>5</v>
      </c>
      <c r="H21" s="433">
        <f t="shared" si="1"/>
        <v>5</v>
      </c>
      <c r="I21" s="434">
        <v>28</v>
      </c>
      <c r="J21" s="433">
        <f t="shared" si="2"/>
        <v>23</v>
      </c>
      <c r="K21" s="433">
        <v>0</v>
      </c>
      <c r="L21" s="60"/>
    </row>
    <row r="22" spans="1:12" s="58" customFormat="1" ht="17.100000000000001" customHeight="1">
      <c r="A22" s="59">
        <v>12</v>
      </c>
      <c r="B22" s="60" t="s">
        <v>741</v>
      </c>
      <c r="C22" s="434">
        <v>31</v>
      </c>
      <c r="D22" s="621">
        <v>0</v>
      </c>
      <c r="E22" s="621">
        <v>5</v>
      </c>
      <c r="F22" s="621">
        <v>2</v>
      </c>
      <c r="G22" s="622">
        <f t="shared" si="0"/>
        <v>7</v>
      </c>
      <c r="H22" s="433">
        <f t="shared" si="1"/>
        <v>7</v>
      </c>
      <c r="I22" s="434">
        <v>31</v>
      </c>
      <c r="J22" s="433">
        <f t="shared" si="2"/>
        <v>24</v>
      </c>
      <c r="K22" s="433">
        <v>0</v>
      </c>
      <c r="L22" s="60"/>
    </row>
    <row r="23" spans="1:12" s="58" customFormat="1" ht="17.100000000000001" customHeight="1">
      <c r="A23" s="60"/>
      <c r="B23" s="61" t="s">
        <v>18</v>
      </c>
      <c r="C23" s="612">
        <v>365</v>
      </c>
      <c r="D23" s="435">
        <f>SUM(D11:D22)</f>
        <v>72</v>
      </c>
      <c r="E23" s="435">
        <f t="shared" ref="E23:K23" si="3">SUM(E11:E22)</f>
        <v>42</v>
      </c>
      <c r="F23" s="435">
        <f t="shared" si="3"/>
        <v>18</v>
      </c>
      <c r="G23" s="435">
        <f t="shared" si="3"/>
        <v>60</v>
      </c>
      <c r="H23" s="617">
        <f t="shared" si="3"/>
        <v>132</v>
      </c>
      <c r="I23" s="435">
        <f t="shared" si="3"/>
        <v>365</v>
      </c>
      <c r="J23" s="435">
        <f t="shared" si="3"/>
        <v>233</v>
      </c>
      <c r="K23" s="435">
        <f t="shared" si="3"/>
        <v>0</v>
      </c>
      <c r="L23" s="60"/>
    </row>
    <row r="24" spans="1:12" s="58" customFormat="1" ht="11.25" customHeight="1">
      <c r="A24" s="62"/>
      <c r="B24" s="63"/>
      <c r="C24" s="64"/>
      <c r="D24" s="60"/>
      <c r="E24" s="60"/>
      <c r="F24" s="60"/>
      <c r="G24" s="60"/>
      <c r="H24" s="62"/>
      <c r="I24" s="62"/>
      <c r="J24" s="62"/>
      <c r="K24" s="62"/>
    </row>
    <row r="25" spans="1:12" s="58" customFormat="1" ht="11.25" customHeight="1">
      <c r="A25" s="62"/>
      <c r="B25" s="63"/>
      <c r="C25" s="64"/>
      <c r="D25" s="62"/>
      <c r="E25" s="62"/>
      <c r="F25" s="62"/>
      <c r="G25" s="62"/>
      <c r="H25" s="62"/>
      <c r="I25" s="62"/>
      <c r="J25" s="62"/>
      <c r="K25" s="62"/>
    </row>
    <row r="26" spans="1:12" ht="15">
      <c r="A26" s="55" t="s">
        <v>107</v>
      </c>
      <c r="B26" s="55"/>
      <c r="C26" s="55"/>
      <c r="D26" s="55"/>
      <c r="E26" s="55"/>
      <c r="F26" s="55"/>
      <c r="G26" s="55"/>
      <c r="H26" s="55"/>
      <c r="I26" s="55"/>
      <c r="J26" s="55"/>
    </row>
    <row r="27" spans="1:12" ht="15">
      <c r="A27" s="55" t="s">
        <v>12</v>
      </c>
      <c r="B27" s="55"/>
      <c r="C27" s="55"/>
      <c r="D27" s="55"/>
      <c r="E27" s="55"/>
      <c r="F27" s="55"/>
      <c r="G27" s="55"/>
      <c r="H27" s="55"/>
      <c r="I27" s="55"/>
      <c r="J27" s="1035" t="s">
        <v>13</v>
      </c>
      <c r="K27" s="1035"/>
    </row>
    <row r="28" spans="1:12" ht="15">
      <c r="A28" s="1036" t="s">
        <v>14</v>
      </c>
      <c r="B28" s="1036"/>
      <c r="C28" s="1036"/>
      <c r="D28" s="1036"/>
      <c r="E28" s="1036"/>
      <c r="F28" s="1036"/>
      <c r="G28" s="1036"/>
      <c r="H28" s="1036"/>
      <c r="I28" s="1036"/>
      <c r="J28" s="1036"/>
      <c r="K28" s="1036"/>
    </row>
    <row r="29" spans="1:12" ht="15">
      <c r="A29" s="1036" t="s">
        <v>979</v>
      </c>
      <c r="B29" s="1036"/>
      <c r="C29" s="1036"/>
      <c r="D29" s="1036"/>
      <c r="E29" s="1036"/>
      <c r="F29" s="1036"/>
      <c r="G29" s="1036"/>
      <c r="H29" s="1036"/>
      <c r="I29" s="1036"/>
      <c r="J29" s="1036"/>
      <c r="K29" s="1036"/>
    </row>
    <row r="30" spans="1:12" ht="15">
      <c r="A30" s="55"/>
      <c r="B30" s="55"/>
      <c r="C30" s="55"/>
      <c r="D30" s="55"/>
      <c r="E30" s="55"/>
      <c r="F30" s="55"/>
      <c r="G30" s="55"/>
      <c r="H30" s="55" t="s">
        <v>85</v>
      </c>
      <c r="I30" s="55"/>
      <c r="J30" s="55"/>
      <c r="K30" s="55"/>
    </row>
  </sheetData>
  <mergeCells count="18">
    <mergeCell ref="C1:H1"/>
    <mergeCell ref="J1:K1"/>
    <mergeCell ref="A3:K3"/>
    <mergeCell ref="A2:K2"/>
    <mergeCell ref="L7:L9"/>
    <mergeCell ref="J27:K27"/>
    <mergeCell ref="A28:K28"/>
    <mergeCell ref="A29:K29"/>
    <mergeCell ref="A5:K5"/>
    <mergeCell ref="A7:A9"/>
    <mergeCell ref="B7:B9"/>
    <mergeCell ref="C7:C9"/>
    <mergeCell ref="D7:H7"/>
    <mergeCell ref="J7:J9"/>
    <mergeCell ref="K7:K9"/>
    <mergeCell ref="D8:D9"/>
    <mergeCell ref="E8:G8"/>
    <mergeCell ref="I7:I9"/>
  </mergeCells>
  <phoneticPr fontId="0" type="noConversion"/>
  <printOptions horizontalCentered="1" verticalCentered="1"/>
  <pageMargins left="0.70866141732283505" right="0.70866141732283505" top="0.23622047244094499" bottom="0" header="0.31496062992126" footer="0.31496062992126"/>
  <pageSetup paperSize="9" scale="84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topLeftCell="A16" zoomScaleSheetLayoutView="100" workbookViewId="0">
      <selection activeCell="J34" sqref="J34"/>
    </sheetView>
  </sheetViews>
  <sheetFormatPr defaultColWidth="9.140625" defaultRowHeight="14.25"/>
  <cols>
    <col min="1" max="1" width="4.7109375" style="50" customWidth="1"/>
    <col min="2" max="2" width="14.7109375" style="50" customWidth="1"/>
    <col min="3" max="3" width="11.7109375" style="50" customWidth="1"/>
    <col min="4" max="4" width="12" style="50" customWidth="1"/>
    <col min="5" max="5" width="11.85546875" style="50" customWidth="1"/>
    <col min="6" max="6" width="18.85546875" style="50" customWidth="1"/>
    <col min="7" max="7" width="10.140625" style="50" customWidth="1"/>
    <col min="8" max="8" width="14.7109375" style="50" customWidth="1"/>
    <col min="9" max="9" width="15.28515625" style="50" customWidth="1"/>
    <col min="10" max="10" width="14.7109375" style="50" customWidth="1"/>
    <col min="11" max="11" width="11.85546875" style="50" customWidth="1"/>
    <col min="12" max="16384" width="9.140625" style="50"/>
  </cols>
  <sheetData>
    <row r="1" spans="1:19" ht="15" customHeight="1">
      <c r="C1" s="702"/>
      <c r="D1" s="702"/>
      <c r="E1" s="702"/>
      <c r="F1" s="702"/>
      <c r="G1" s="702"/>
      <c r="H1" s="702"/>
      <c r="I1" s="160"/>
      <c r="J1" s="42" t="s">
        <v>550</v>
      </c>
    </row>
    <row r="2" spans="1:19" s="57" customFormat="1" ht="19.5" customHeight="1">
      <c r="A2" s="1043" t="s">
        <v>0</v>
      </c>
      <c r="B2" s="1043"/>
      <c r="C2" s="1043"/>
      <c r="D2" s="1043"/>
      <c r="E2" s="1043"/>
      <c r="F2" s="1043"/>
      <c r="G2" s="1043"/>
      <c r="H2" s="1043"/>
      <c r="I2" s="1043"/>
      <c r="J2" s="1043"/>
    </row>
    <row r="3" spans="1:19" s="57" customFormat="1" ht="19.5" customHeight="1">
      <c r="A3" s="1042" t="s">
        <v>656</v>
      </c>
      <c r="B3" s="1042"/>
      <c r="C3" s="1042"/>
      <c r="D3" s="1042"/>
      <c r="E3" s="1042"/>
      <c r="F3" s="1042"/>
      <c r="G3" s="1042"/>
      <c r="H3" s="1042"/>
      <c r="I3" s="1042"/>
      <c r="J3" s="1042"/>
    </row>
    <row r="4" spans="1:19" s="57" customFormat="1" ht="14.25" customHeight="1">
      <c r="A4" s="65"/>
      <c r="B4" s="65"/>
      <c r="C4" s="65"/>
      <c r="D4" s="65"/>
      <c r="E4" s="65"/>
      <c r="F4" s="65"/>
      <c r="G4" s="65"/>
      <c r="H4" s="65"/>
      <c r="I4" s="65"/>
      <c r="J4" s="65"/>
    </row>
    <row r="5" spans="1:19" s="57" customFormat="1" ht="18" customHeight="1">
      <c r="A5" s="961" t="s">
        <v>742</v>
      </c>
      <c r="B5" s="961"/>
      <c r="C5" s="961"/>
      <c r="D5" s="961"/>
      <c r="E5" s="961"/>
      <c r="F5" s="961"/>
      <c r="G5" s="961"/>
      <c r="H5" s="961"/>
      <c r="I5" s="961"/>
      <c r="J5" s="961"/>
    </row>
    <row r="6" spans="1:19" ht="15.75">
      <c r="A6" s="558" t="s">
        <v>976</v>
      </c>
      <c r="B6" s="558"/>
      <c r="C6" s="558"/>
      <c r="D6" s="138"/>
      <c r="E6" s="138"/>
      <c r="F6" s="138"/>
      <c r="G6" s="138"/>
      <c r="H6" s="138"/>
      <c r="I6" s="159"/>
      <c r="J6" s="159"/>
    </row>
    <row r="7" spans="1:19" ht="29.25" customHeight="1">
      <c r="A7" s="1037" t="s">
        <v>75</v>
      </c>
      <c r="B7" s="1038" t="s">
        <v>76</v>
      </c>
      <c r="C7" s="1037" t="s">
        <v>77</v>
      </c>
      <c r="D7" s="1037" t="s">
        <v>161</v>
      </c>
      <c r="E7" s="1037"/>
      <c r="F7" s="1037"/>
      <c r="G7" s="1037"/>
      <c r="H7" s="1037"/>
      <c r="I7" s="1039" t="s">
        <v>251</v>
      </c>
      <c r="J7" s="1037" t="s">
        <v>78</v>
      </c>
      <c r="K7" s="1037" t="s">
        <v>232</v>
      </c>
    </row>
    <row r="8" spans="1:19" ht="34.15" customHeight="1">
      <c r="A8" s="1037"/>
      <c r="B8" s="1038"/>
      <c r="C8" s="1037"/>
      <c r="D8" s="1037" t="s">
        <v>80</v>
      </c>
      <c r="E8" s="1037" t="s">
        <v>81</v>
      </c>
      <c r="F8" s="1037"/>
      <c r="G8" s="1037"/>
      <c r="H8" s="1039" t="s">
        <v>82</v>
      </c>
      <c r="I8" s="1040"/>
      <c r="J8" s="1037"/>
      <c r="K8" s="1037"/>
      <c r="R8" s="56"/>
      <c r="S8" s="56"/>
    </row>
    <row r="9" spans="1:19" ht="33.75" customHeight="1">
      <c r="A9" s="1037"/>
      <c r="B9" s="1038"/>
      <c r="C9" s="1037"/>
      <c r="D9" s="1037"/>
      <c r="E9" s="452" t="s">
        <v>83</v>
      </c>
      <c r="F9" s="452" t="s">
        <v>84</v>
      </c>
      <c r="G9" s="452" t="s">
        <v>18</v>
      </c>
      <c r="H9" s="1041"/>
      <c r="I9" s="1041"/>
      <c r="J9" s="1037"/>
      <c r="K9" s="1037"/>
    </row>
    <row r="10" spans="1:19" s="58" customFormat="1" ht="17.100000000000001" customHeight="1">
      <c r="A10" s="52">
        <v>1</v>
      </c>
      <c r="B10" s="52">
        <v>2</v>
      </c>
      <c r="C10" s="52">
        <v>3</v>
      </c>
      <c r="D10" s="52">
        <v>4</v>
      </c>
      <c r="E10" s="52">
        <v>5</v>
      </c>
      <c r="F10" s="52">
        <v>6</v>
      </c>
      <c r="G10" s="52">
        <v>7</v>
      </c>
      <c r="H10" s="52">
        <v>8</v>
      </c>
      <c r="I10" s="52">
        <v>9</v>
      </c>
      <c r="J10" s="52">
        <v>10</v>
      </c>
      <c r="K10" s="52">
        <v>11</v>
      </c>
    </row>
    <row r="11" spans="1:19" ht="17.100000000000001" customHeight="1">
      <c r="A11" s="59">
        <v>1</v>
      </c>
      <c r="B11" s="60" t="s">
        <v>730</v>
      </c>
      <c r="C11" s="433">
        <v>30</v>
      </c>
      <c r="D11" s="433">
        <v>0</v>
      </c>
      <c r="E11" s="433">
        <v>5</v>
      </c>
      <c r="F11" s="433">
        <v>2</v>
      </c>
      <c r="G11" s="433">
        <f>SUM(E11:F11)</f>
        <v>7</v>
      </c>
      <c r="H11" s="433">
        <f>D11+G11</f>
        <v>7</v>
      </c>
      <c r="I11" s="433">
        <v>30</v>
      </c>
      <c r="J11" s="433">
        <f>C11-H11</f>
        <v>23</v>
      </c>
      <c r="K11" s="53"/>
    </row>
    <row r="12" spans="1:19" ht="17.100000000000001" customHeight="1">
      <c r="A12" s="59">
        <v>2</v>
      </c>
      <c r="B12" s="60" t="s">
        <v>731</v>
      </c>
      <c r="C12" s="433">
        <v>31</v>
      </c>
      <c r="D12" s="433">
        <v>31</v>
      </c>
      <c r="E12" s="433">
        <v>0</v>
      </c>
      <c r="F12" s="433">
        <v>0</v>
      </c>
      <c r="G12" s="433">
        <f t="shared" ref="G12:G22" si="0">SUM(E12:F12)</f>
        <v>0</v>
      </c>
      <c r="H12" s="433">
        <f t="shared" ref="H12:H22" si="1">D12+G12</f>
        <v>31</v>
      </c>
      <c r="I12" s="433">
        <v>31</v>
      </c>
      <c r="J12" s="433">
        <f t="shared" ref="J12:J22" si="2">C12-H12</f>
        <v>0</v>
      </c>
      <c r="K12" s="53"/>
    </row>
    <row r="13" spans="1:19" ht="17.100000000000001" customHeight="1">
      <c r="A13" s="59">
        <v>3</v>
      </c>
      <c r="B13" s="60" t="s">
        <v>732</v>
      </c>
      <c r="C13" s="433">
        <v>30</v>
      </c>
      <c r="D13" s="433">
        <v>11</v>
      </c>
      <c r="E13" s="433">
        <v>2</v>
      </c>
      <c r="F13" s="433">
        <v>1</v>
      </c>
      <c r="G13" s="433">
        <f t="shared" si="0"/>
        <v>3</v>
      </c>
      <c r="H13" s="433">
        <f t="shared" si="1"/>
        <v>14</v>
      </c>
      <c r="I13" s="433">
        <v>30</v>
      </c>
      <c r="J13" s="433">
        <f t="shared" si="2"/>
        <v>16</v>
      </c>
      <c r="K13" s="60"/>
    </row>
    <row r="14" spans="1:19" ht="17.100000000000001" customHeight="1">
      <c r="A14" s="59">
        <v>4</v>
      </c>
      <c r="B14" s="60" t="s">
        <v>733</v>
      </c>
      <c r="C14" s="433">
        <v>31</v>
      </c>
      <c r="D14" s="433">
        <v>0</v>
      </c>
      <c r="E14" s="433">
        <v>5</v>
      </c>
      <c r="F14" s="433">
        <v>0</v>
      </c>
      <c r="G14" s="433">
        <f t="shared" si="0"/>
        <v>5</v>
      </c>
      <c r="H14" s="433">
        <f t="shared" si="1"/>
        <v>5</v>
      </c>
      <c r="I14" s="433">
        <v>31</v>
      </c>
      <c r="J14" s="433">
        <f t="shared" si="2"/>
        <v>26</v>
      </c>
      <c r="K14" s="60"/>
    </row>
    <row r="15" spans="1:19" ht="17.100000000000001" customHeight="1">
      <c r="A15" s="59">
        <v>5</v>
      </c>
      <c r="B15" s="60" t="s">
        <v>734</v>
      </c>
      <c r="C15" s="433">
        <v>31</v>
      </c>
      <c r="D15" s="433">
        <v>0</v>
      </c>
      <c r="E15" s="433">
        <v>4</v>
      </c>
      <c r="F15" s="433">
        <v>2</v>
      </c>
      <c r="G15" s="433">
        <f t="shared" si="0"/>
        <v>6</v>
      </c>
      <c r="H15" s="433">
        <f t="shared" si="1"/>
        <v>6</v>
      </c>
      <c r="I15" s="433">
        <v>31</v>
      </c>
      <c r="J15" s="433">
        <f t="shared" si="2"/>
        <v>25</v>
      </c>
      <c r="K15" s="60"/>
    </row>
    <row r="16" spans="1:19" s="58" customFormat="1" ht="17.100000000000001" customHeight="1">
      <c r="A16" s="59">
        <v>6</v>
      </c>
      <c r="B16" s="60" t="s">
        <v>735</v>
      </c>
      <c r="C16" s="434">
        <v>30</v>
      </c>
      <c r="D16" s="434">
        <v>0</v>
      </c>
      <c r="E16" s="434">
        <v>5</v>
      </c>
      <c r="F16" s="434">
        <v>2</v>
      </c>
      <c r="G16" s="433">
        <f t="shared" si="0"/>
        <v>7</v>
      </c>
      <c r="H16" s="433">
        <f t="shared" si="1"/>
        <v>7</v>
      </c>
      <c r="I16" s="434">
        <v>30</v>
      </c>
      <c r="J16" s="433">
        <f t="shared" si="2"/>
        <v>23</v>
      </c>
      <c r="K16" s="60"/>
    </row>
    <row r="17" spans="1:11" s="58" customFormat="1" ht="17.100000000000001" customHeight="1">
      <c r="A17" s="59">
        <v>7</v>
      </c>
      <c r="B17" s="60" t="s">
        <v>736</v>
      </c>
      <c r="C17" s="434">
        <v>31</v>
      </c>
      <c r="D17" s="434">
        <v>3</v>
      </c>
      <c r="E17" s="434">
        <v>4</v>
      </c>
      <c r="F17" s="434">
        <v>3</v>
      </c>
      <c r="G17" s="433">
        <f t="shared" si="0"/>
        <v>7</v>
      </c>
      <c r="H17" s="433">
        <f t="shared" si="1"/>
        <v>10</v>
      </c>
      <c r="I17" s="434">
        <v>31</v>
      </c>
      <c r="J17" s="433">
        <f t="shared" si="2"/>
        <v>21</v>
      </c>
      <c r="K17" s="60"/>
    </row>
    <row r="18" spans="1:11" s="58" customFormat="1" ht="17.100000000000001" customHeight="1">
      <c r="A18" s="59">
        <v>8</v>
      </c>
      <c r="B18" s="60" t="s">
        <v>737</v>
      </c>
      <c r="C18" s="434">
        <v>30</v>
      </c>
      <c r="D18" s="434">
        <v>18</v>
      </c>
      <c r="E18" s="434">
        <v>1</v>
      </c>
      <c r="F18" s="434">
        <v>1</v>
      </c>
      <c r="G18" s="433">
        <f t="shared" si="0"/>
        <v>2</v>
      </c>
      <c r="H18" s="433">
        <f t="shared" si="1"/>
        <v>20</v>
      </c>
      <c r="I18" s="434">
        <v>30</v>
      </c>
      <c r="J18" s="433">
        <f t="shared" si="2"/>
        <v>10</v>
      </c>
      <c r="K18" s="60"/>
    </row>
    <row r="19" spans="1:11" s="58" customFormat="1" ht="17.100000000000001" customHeight="1">
      <c r="A19" s="59">
        <v>9</v>
      </c>
      <c r="B19" s="60" t="s">
        <v>738</v>
      </c>
      <c r="C19" s="434">
        <v>31</v>
      </c>
      <c r="D19" s="434">
        <v>9</v>
      </c>
      <c r="E19" s="434">
        <v>3</v>
      </c>
      <c r="F19" s="434">
        <v>1</v>
      </c>
      <c r="G19" s="433">
        <f t="shared" si="0"/>
        <v>4</v>
      </c>
      <c r="H19" s="433">
        <f t="shared" si="1"/>
        <v>13</v>
      </c>
      <c r="I19" s="434">
        <v>31</v>
      </c>
      <c r="J19" s="433">
        <f t="shared" si="2"/>
        <v>18</v>
      </c>
      <c r="K19" s="60"/>
    </row>
    <row r="20" spans="1:11" s="58" customFormat="1" ht="17.100000000000001" customHeight="1">
      <c r="A20" s="59">
        <v>10</v>
      </c>
      <c r="B20" s="60" t="s">
        <v>739</v>
      </c>
      <c r="C20" s="434">
        <v>31</v>
      </c>
      <c r="D20" s="434">
        <v>0</v>
      </c>
      <c r="E20" s="434">
        <v>4</v>
      </c>
      <c r="F20" s="434">
        <v>3</v>
      </c>
      <c r="G20" s="433">
        <f t="shared" si="0"/>
        <v>7</v>
      </c>
      <c r="H20" s="433">
        <f t="shared" si="1"/>
        <v>7</v>
      </c>
      <c r="I20" s="434">
        <v>31</v>
      </c>
      <c r="J20" s="433">
        <f t="shared" si="2"/>
        <v>24</v>
      </c>
      <c r="K20" s="60"/>
    </row>
    <row r="21" spans="1:11" s="58" customFormat="1" ht="17.100000000000001" customHeight="1">
      <c r="A21" s="59">
        <v>11</v>
      </c>
      <c r="B21" s="60" t="s">
        <v>740</v>
      </c>
      <c r="C21" s="434">
        <v>28</v>
      </c>
      <c r="D21" s="434">
        <v>0</v>
      </c>
      <c r="E21" s="434">
        <v>4</v>
      </c>
      <c r="F21" s="434">
        <v>1</v>
      </c>
      <c r="G21" s="433">
        <f t="shared" si="0"/>
        <v>5</v>
      </c>
      <c r="H21" s="433">
        <f t="shared" si="1"/>
        <v>5</v>
      </c>
      <c r="I21" s="434">
        <v>28</v>
      </c>
      <c r="J21" s="433">
        <f t="shared" si="2"/>
        <v>23</v>
      </c>
      <c r="K21" s="60"/>
    </row>
    <row r="22" spans="1:11" s="58" customFormat="1" ht="17.100000000000001" customHeight="1">
      <c r="A22" s="59">
        <v>12</v>
      </c>
      <c r="B22" s="60" t="s">
        <v>741</v>
      </c>
      <c r="C22" s="434">
        <v>31</v>
      </c>
      <c r="D22" s="621">
        <v>0</v>
      </c>
      <c r="E22" s="621">
        <v>5</v>
      </c>
      <c r="F22" s="621">
        <v>2</v>
      </c>
      <c r="G22" s="622">
        <f t="shared" si="0"/>
        <v>7</v>
      </c>
      <c r="H22" s="433">
        <f t="shared" si="1"/>
        <v>7</v>
      </c>
      <c r="I22" s="434">
        <v>31</v>
      </c>
      <c r="J22" s="433">
        <f t="shared" si="2"/>
        <v>24</v>
      </c>
      <c r="K22" s="60"/>
    </row>
    <row r="23" spans="1:11" s="58" customFormat="1" ht="17.100000000000001" customHeight="1">
      <c r="A23" s="60"/>
      <c r="B23" s="61" t="s">
        <v>18</v>
      </c>
      <c r="C23" s="611">
        <f>SUM(C11:C22)</f>
        <v>365</v>
      </c>
      <c r="D23" s="436">
        <f t="shared" ref="D23:J23" si="3">SUM(D11:D22)</f>
        <v>72</v>
      </c>
      <c r="E23" s="436">
        <f t="shared" si="3"/>
        <v>42</v>
      </c>
      <c r="F23" s="436">
        <f t="shared" si="3"/>
        <v>18</v>
      </c>
      <c r="G23" s="436">
        <f t="shared" si="3"/>
        <v>60</v>
      </c>
      <c r="H23" s="616">
        <f t="shared" si="3"/>
        <v>132</v>
      </c>
      <c r="I23" s="436">
        <f t="shared" si="3"/>
        <v>365</v>
      </c>
      <c r="J23" s="436">
        <f t="shared" si="3"/>
        <v>233</v>
      </c>
      <c r="K23" s="60"/>
    </row>
    <row r="24" spans="1:11" s="58" customFormat="1" ht="11.25" customHeight="1">
      <c r="A24" s="62"/>
      <c r="B24" s="63"/>
      <c r="C24" s="64"/>
      <c r="D24" s="60"/>
      <c r="E24" s="60"/>
      <c r="F24" s="60"/>
      <c r="G24" s="60"/>
      <c r="H24" s="62"/>
      <c r="I24" s="62"/>
      <c r="J24" s="62"/>
      <c r="K24" s="60"/>
    </row>
    <row r="25" spans="1:11" ht="15">
      <c r="A25" s="55" t="s">
        <v>107</v>
      </c>
      <c r="B25" s="55"/>
      <c r="C25" s="55"/>
      <c r="D25" s="55"/>
      <c r="E25" s="55"/>
      <c r="F25" s="55"/>
      <c r="G25" s="55"/>
      <c r="H25" s="55"/>
      <c r="I25" s="55"/>
      <c r="J25" s="55"/>
    </row>
    <row r="26" spans="1:11" ht="15">
      <c r="A26" s="55"/>
      <c r="B26" s="55"/>
      <c r="C26" s="55"/>
      <c r="D26" s="55"/>
      <c r="E26" s="55"/>
      <c r="F26" s="55"/>
      <c r="G26" s="55"/>
      <c r="H26" s="55"/>
      <c r="I26" s="55"/>
      <c r="J26" s="55"/>
    </row>
    <row r="27" spans="1:11">
      <c r="D27" s="50" t="s">
        <v>11</v>
      </c>
    </row>
    <row r="28" spans="1:11" ht="15">
      <c r="A28" s="55" t="s">
        <v>12</v>
      </c>
      <c r="B28" s="55"/>
      <c r="C28" s="55"/>
      <c r="D28" s="55"/>
      <c r="E28" s="55"/>
      <c r="F28" s="55"/>
      <c r="G28" s="55"/>
      <c r="H28" s="55"/>
      <c r="I28" s="55"/>
      <c r="J28" s="156" t="s">
        <v>13</v>
      </c>
    </row>
    <row r="29" spans="1:11" ht="15">
      <c r="A29" s="1036" t="s">
        <v>14</v>
      </c>
      <c r="B29" s="1036"/>
      <c r="C29" s="1036"/>
      <c r="D29" s="1036"/>
      <c r="E29" s="1036"/>
      <c r="F29" s="1036"/>
      <c r="G29" s="1036"/>
      <c r="H29" s="1036"/>
      <c r="I29" s="1036"/>
      <c r="J29" s="1036"/>
    </row>
    <row r="30" spans="1:11" ht="15">
      <c r="A30" s="1036" t="s">
        <v>979</v>
      </c>
      <c r="B30" s="1036"/>
      <c r="C30" s="1036"/>
      <c r="D30" s="1036"/>
      <c r="E30" s="1036"/>
      <c r="F30" s="1036"/>
      <c r="G30" s="1036"/>
      <c r="H30" s="1036"/>
      <c r="I30" s="1036"/>
      <c r="J30" s="1036"/>
    </row>
    <row r="31" spans="1:11" ht="15">
      <c r="A31" s="55"/>
      <c r="B31" s="55"/>
      <c r="C31" s="55"/>
      <c r="D31" s="55"/>
      <c r="E31" s="55"/>
      <c r="F31" s="55"/>
      <c r="G31" s="55"/>
      <c r="H31" s="55" t="s">
        <v>85</v>
      </c>
      <c r="I31" s="55"/>
      <c r="J31" s="55"/>
    </row>
  </sheetData>
  <mergeCells count="16">
    <mergeCell ref="K7:K9"/>
    <mergeCell ref="H8:H9"/>
    <mergeCell ref="C1:H1"/>
    <mergeCell ref="A2:J2"/>
    <mergeCell ref="A3:J3"/>
    <mergeCell ref="A5:J5"/>
    <mergeCell ref="A29:J29"/>
    <mergeCell ref="A30:J30"/>
    <mergeCell ref="A7:A9"/>
    <mergeCell ref="B7:B9"/>
    <mergeCell ref="C7:C9"/>
    <mergeCell ref="D7:H7"/>
    <mergeCell ref="J7:J9"/>
    <mergeCell ref="D8:D9"/>
    <mergeCell ref="E8:G8"/>
    <mergeCell ref="I7:I9"/>
  </mergeCells>
  <phoneticPr fontId="0" type="noConversion"/>
  <printOptions horizontalCentered="1" verticalCentered="1"/>
  <pageMargins left="0.70866141732283505" right="0.70866141732283505" top="0.23622047244094499" bottom="0" header="0.31496062992126" footer="0.31496062992126"/>
  <pageSetup paperSize="9" scale="95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SheetLayoutView="100" workbookViewId="0">
      <selection activeCell="D15" sqref="D15"/>
    </sheetView>
  </sheetViews>
  <sheetFormatPr defaultColWidth="9.140625" defaultRowHeight="12.75"/>
  <cols>
    <col min="1" max="1" width="5.5703125" style="249" customWidth="1"/>
    <col min="2" max="2" width="8.85546875" style="249" customWidth="1"/>
    <col min="3" max="3" width="10.28515625" style="249" customWidth="1"/>
    <col min="4" max="4" width="8.42578125" style="249" customWidth="1"/>
    <col min="5" max="6" width="9.85546875" style="249" customWidth="1"/>
    <col min="7" max="7" width="10.85546875" style="249" customWidth="1"/>
    <col min="8" max="8" width="12.85546875" style="249" customWidth="1"/>
    <col min="9" max="9" width="8.7109375" style="238" customWidth="1"/>
    <col min="10" max="11" width="8" style="238" customWidth="1"/>
    <col min="12" max="14" width="8.140625" style="238" customWidth="1"/>
    <col min="15" max="15" width="8.42578125" style="238" customWidth="1"/>
    <col min="16" max="16" width="8.140625" style="238" customWidth="1"/>
    <col min="17" max="17" width="8.85546875" style="238" customWidth="1"/>
    <col min="18" max="16384" width="9.140625" style="238"/>
  </cols>
  <sheetData>
    <row r="1" spans="1:17" ht="12.75" customHeight="1">
      <c r="G1" s="1055"/>
      <c r="H1" s="1055"/>
      <c r="I1" s="1055"/>
      <c r="J1" s="249"/>
      <c r="K1" s="249"/>
      <c r="L1" s="249"/>
      <c r="M1" s="249"/>
      <c r="N1" s="249"/>
      <c r="O1" s="249"/>
      <c r="P1" s="249"/>
      <c r="Q1" s="453" t="s">
        <v>551</v>
      </c>
    </row>
    <row r="2" spans="1:17" ht="15.75">
      <c r="A2" s="1053" t="s">
        <v>0</v>
      </c>
      <c r="B2" s="1053"/>
      <c r="C2" s="1053"/>
      <c r="D2" s="1053"/>
      <c r="E2" s="1053"/>
      <c r="F2" s="1053"/>
      <c r="G2" s="1053"/>
      <c r="H2" s="1053"/>
      <c r="I2" s="1053"/>
      <c r="J2" s="1053"/>
      <c r="K2" s="1053"/>
      <c r="L2" s="1053"/>
      <c r="M2" s="1053"/>
      <c r="N2" s="1053"/>
      <c r="O2" s="1053"/>
      <c r="P2" s="1053"/>
      <c r="Q2" s="1053"/>
    </row>
    <row r="3" spans="1:17" ht="18">
      <c r="A3" s="1054" t="s">
        <v>656</v>
      </c>
      <c r="B3" s="1054"/>
      <c r="C3" s="1054"/>
      <c r="D3" s="1054"/>
      <c r="E3" s="1054"/>
      <c r="F3" s="1054"/>
      <c r="G3" s="1054"/>
      <c r="H3" s="1054"/>
      <c r="I3" s="1054"/>
      <c r="J3" s="1054"/>
      <c r="K3" s="1054"/>
      <c r="L3" s="1054"/>
      <c r="M3" s="1054"/>
      <c r="N3" s="1054"/>
      <c r="O3" s="1054"/>
      <c r="P3" s="1054"/>
      <c r="Q3" s="1054"/>
    </row>
    <row r="4" spans="1:17" ht="12.75" customHeight="1">
      <c r="A4" s="1052" t="s">
        <v>749</v>
      </c>
      <c r="B4" s="1052"/>
      <c r="C4" s="1052"/>
      <c r="D4" s="1052"/>
      <c r="E4" s="1052"/>
      <c r="F4" s="1052"/>
      <c r="G4" s="1052"/>
      <c r="H4" s="1052"/>
      <c r="I4" s="1052"/>
      <c r="J4" s="1052"/>
      <c r="K4" s="1052"/>
      <c r="L4" s="1052"/>
      <c r="M4" s="1052"/>
      <c r="N4" s="1052"/>
      <c r="O4" s="1052"/>
      <c r="P4" s="1052"/>
      <c r="Q4" s="1052"/>
    </row>
    <row r="5" spans="1:17" s="239" customFormat="1" ht="7.5" customHeight="1">
      <c r="A5" s="1052"/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</row>
    <row r="6" spans="1:17">
      <c r="A6" s="1056"/>
      <c r="B6" s="1056"/>
      <c r="C6" s="1056"/>
      <c r="D6" s="1056"/>
      <c r="E6" s="1056"/>
      <c r="F6" s="1056"/>
      <c r="G6" s="1056"/>
      <c r="H6" s="1056"/>
      <c r="I6" s="1056"/>
      <c r="J6" s="1056"/>
      <c r="K6" s="1056"/>
      <c r="L6" s="1056"/>
      <c r="M6" s="1056"/>
      <c r="N6" s="1056"/>
      <c r="O6" s="1056"/>
      <c r="P6" s="1056"/>
      <c r="Q6" s="1056"/>
    </row>
    <row r="7" spans="1:17">
      <c r="A7" s="558" t="s">
        <v>976</v>
      </c>
      <c r="B7" s="558"/>
      <c r="C7" s="558"/>
      <c r="H7" s="250"/>
      <c r="I7" s="249"/>
      <c r="J7" s="249"/>
      <c r="K7" s="249"/>
      <c r="L7" s="1045"/>
      <c r="M7" s="1045"/>
      <c r="N7" s="1045"/>
      <c r="O7" s="1045"/>
      <c r="P7" s="1045"/>
      <c r="Q7" s="1045"/>
    </row>
    <row r="8" spans="1:17" ht="24.75" customHeight="1">
      <c r="A8" s="973" t="s">
        <v>2</v>
      </c>
      <c r="B8" s="973" t="s">
        <v>3</v>
      </c>
      <c r="C8" s="1046" t="s">
        <v>503</v>
      </c>
      <c r="D8" s="1047"/>
      <c r="E8" s="1047"/>
      <c r="F8" s="1047"/>
      <c r="G8" s="1048"/>
      <c r="H8" s="1049" t="s">
        <v>86</v>
      </c>
      <c r="I8" s="1046" t="s">
        <v>87</v>
      </c>
      <c r="J8" s="1047"/>
      <c r="K8" s="1047"/>
      <c r="L8" s="1048"/>
      <c r="M8" s="973" t="s">
        <v>743</v>
      </c>
      <c r="N8" s="973"/>
      <c r="O8" s="973"/>
      <c r="P8" s="973"/>
      <c r="Q8" s="973"/>
    </row>
    <row r="9" spans="1:17" ht="44.45" customHeight="1">
      <c r="A9" s="973"/>
      <c r="B9" s="973"/>
      <c r="C9" s="467" t="s">
        <v>5</v>
      </c>
      <c r="D9" s="467" t="s">
        <v>6</v>
      </c>
      <c r="E9" s="467" t="s">
        <v>372</v>
      </c>
      <c r="F9" s="468" t="s">
        <v>101</v>
      </c>
      <c r="G9" s="468" t="s">
        <v>233</v>
      </c>
      <c r="H9" s="1050"/>
      <c r="I9" s="467" t="s">
        <v>184</v>
      </c>
      <c r="J9" s="467" t="s">
        <v>118</v>
      </c>
      <c r="K9" s="467" t="s">
        <v>119</v>
      </c>
      <c r="L9" s="467" t="s">
        <v>454</v>
      </c>
      <c r="M9" s="467" t="s">
        <v>18</v>
      </c>
      <c r="N9" s="467" t="s">
        <v>872</v>
      </c>
      <c r="O9" s="467" t="s">
        <v>873</v>
      </c>
      <c r="P9" s="467" t="s">
        <v>874</v>
      </c>
      <c r="Q9" s="467" t="s">
        <v>875</v>
      </c>
    </row>
    <row r="10" spans="1:17" s="240" customFormat="1">
      <c r="A10" s="251">
        <v>1</v>
      </c>
      <c r="B10" s="251">
        <v>2</v>
      </c>
      <c r="C10" s="251">
        <v>3</v>
      </c>
      <c r="D10" s="251">
        <v>4</v>
      </c>
      <c r="E10" s="251">
        <v>5</v>
      </c>
      <c r="F10" s="251">
        <v>6</v>
      </c>
      <c r="G10" s="251">
        <v>7</v>
      </c>
      <c r="H10" s="251">
        <v>8</v>
      </c>
      <c r="I10" s="251">
        <v>9</v>
      </c>
      <c r="J10" s="251">
        <v>10</v>
      </c>
      <c r="K10" s="251">
        <v>11</v>
      </c>
      <c r="L10" s="251">
        <v>12</v>
      </c>
      <c r="M10" s="251">
        <v>13</v>
      </c>
      <c r="N10" s="251">
        <v>14</v>
      </c>
      <c r="O10" s="251">
        <v>15</v>
      </c>
      <c r="P10" s="251">
        <v>16</v>
      </c>
      <c r="Q10" s="251">
        <v>17</v>
      </c>
    </row>
    <row r="11" spans="1:17" ht="15">
      <c r="A11" s="252">
        <v>1</v>
      </c>
      <c r="B11" s="252" t="s">
        <v>844</v>
      </c>
      <c r="C11" s="252">
        <v>6000</v>
      </c>
      <c r="D11" s="252">
        <v>1300</v>
      </c>
      <c r="E11" s="252">
        <v>0</v>
      </c>
      <c r="F11" s="252">
        <v>0</v>
      </c>
      <c r="G11" s="252">
        <f>SUM(C11:F11)</f>
        <v>7300</v>
      </c>
      <c r="H11" s="414">
        <v>233</v>
      </c>
      <c r="I11" s="469">
        <f>J11+K11+L11</f>
        <v>170.29</v>
      </c>
      <c r="J11" s="469">
        <v>170.29</v>
      </c>
      <c r="K11" s="252">
        <v>0</v>
      </c>
      <c r="L11" s="252">
        <v>0</v>
      </c>
      <c r="M11" s="410">
        <f>N11+O11+P11+Q11</f>
        <v>54.83</v>
      </c>
      <c r="N11" s="410">
        <v>28.03</v>
      </c>
      <c r="O11" s="410">
        <v>5.99</v>
      </c>
      <c r="P11" s="410">
        <v>13.87</v>
      </c>
      <c r="Q11" s="410">
        <v>6.94</v>
      </c>
    </row>
    <row r="12" spans="1:17" ht="15">
      <c r="A12" s="252">
        <v>2</v>
      </c>
      <c r="B12" s="252" t="s">
        <v>845</v>
      </c>
      <c r="C12" s="252">
        <v>2100</v>
      </c>
      <c r="D12" s="252">
        <v>0</v>
      </c>
      <c r="E12" s="252">
        <v>0</v>
      </c>
      <c r="F12" s="252">
        <v>0</v>
      </c>
      <c r="G12" s="252">
        <f>SUM(C12:F12)</f>
        <v>2100</v>
      </c>
      <c r="H12" s="414">
        <v>233</v>
      </c>
      <c r="I12" s="469">
        <f>J12+K12+L12</f>
        <v>48.93</v>
      </c>
      <c r="J12" s="469">
        <v>48.93</v>
      </c>
      <c r="K12" s="252">
        <v>0</v>
      </c>
      <c r="L12" s="252">
        <v>0</v>
      </c>
      <c r="M12" s="410">
        <f>N12+O12+P12+Q12</f>
        <v>15.780000000000001</v>
      </c>
      <c r="N12" s="471">
        <v>8.06</v>
      </c>
      <c r="O12" s="471">
        <v>1.72</v>
      </c>
      <c r="P12" s="471">
        <v>4</v>
      </c>
      <c r="Q12" s="471">
        <v>2</v>
      </c>
    </row>
    <row r="13" spans="1:17">
      <c r="A13" s="252">
        <v>3</v>
      </c>
      <c r="B13" s="252"/>
      <c r="C13" s="252"/>
      <c r="D13" s="252"/>
      <c r="E13" s="252"/>
      <c r="F13" s="252"/>
      <c r="G13" s="252"/>
      <c r="H13" s="414"/>
      <c r="I13" s="469"/>
      <c r="J13" s="469"/>
      <c r="K13" s="252"/>
      <c r="L13" s="252"/>
      <c r="M13" s="252"/>
      <c r="N13" s="252"/>
      <c r="O13" s="252"/>
      <c r="P13" s="252"/>
      <c r="Q13" s="252"/>
    </row>
    <row r="14" spans="1:17">
      <c r="A14" s="254" t="s">
        <v>7</v>
      </c>
      <c r="B14" s="252"/>
      <c r="C14" s="252"/>
      <c r="D14" s="252"/>
      <c r="E14" s="252"/>
      <c r="F14" s="252"/>
      <c r="G14" s="252"/>
      <c r="H14" s="414"/>
      <c r="I14" s="469"/>
      <c r="J14" s="469"/>
      <c r="K14" s="252"/>
      <c r="L14" s="252"/>
      <c r="M14" s="252"/>
      <c r="N14" s="252"/>
      <c r="O14" s="252"/>
      <c r="P14" s="252"/>
      <c r="Q14" s="252"/>
    </row>
    <row r="15" spans="1:17" s="240" customFormat="1">
      <c r="A15" s="472" t="s">
        <v>7</v>
      </c>
      <c r="B15" s="442" t="s">
        <v>18</v>
      </c>
      <c r="C15" s="442">
        <f>SUM(C11:C14)</f>
        <v>8100</v>
      </c>
      <c r="D15" s="442">
        <f t="shared" ref="D15:Q15" si="0">SUM(D11:D14)</f>
        <v>1300</v>
      </c>
      <c r="E15" s="442">
        <f t="shared" si="0"/>
        <v>0</v>
      </c>
      <c r="F15" s="442">
        <f t="shared" si="0"/>
        <v>0</v>
      </c>
      <c r="G15" s="442">
        <f t="shared" si="0"/>
        <v>9400</v>
      </c>
      <c r="H15" s="442">
        <f t="shared" si="0"/>
        <v>466</v>
      </c>
      <c r="I15" s="473">
        <f t="shared" si="0"/>
        <v>219.22</v>
      </c>
      <c r="J15" s="473">
        <f t="shared" si="0"/>
        <v>219.22</v>
      </c>
      <c r="K15" s="442">
        <f t="shared" si="0"/>
        <v>0</v>
      </c>
      <c r="L15" s="442">
        <f t="shared" si="0"/>
        <v>0</v>
      </c>
      <c r="M15" s="442">
        <f t="shared" si="0"/>
        <v>70.61</v>
      </c>
      <c r="N15" s="442">
        <f t="shared" si="0"/>
        <v>36.090000000000003</v>
      </c>
      <c r="O15" s="442">
        <f t="shared" si="0"/>
        <v>7.71</v>
      </c>
      <c r="P15" s="442">
        <f t="shared" si="0"/>
        <v>17.869999999999997</v>
      </c>
      <c r="Q15" s="442">
        <f t="shared" si="0"/>
        <v>8.9400000000000013</v>
      </c>
    </row>
    <row r="16" spans="1:17">
      <c r="A16" s="255"/>
      <c r="B16" s="255"/>
      <c r="C16" s="255"/>
      <c r="D16" s="255"/>
      <c r="E16" s="255"/>
      <c r="F16" s="255"/>
      <c r="G16" s="255"/>
      <c r="H16" s="255"/>
      <c r="I16" s="249"/>
      <c r="J16" s="249"/>
      <c r="K16" s="249"/>
      <c r="L16" s="249"/>
      <c r="M16" s="249"/>
      <c r="N16" s="249"/>
      <c r="O16" s="249"/>
      <c r="P16" s="249"/>
      <c r="Q16" s="249"/>
    </row>
    <row r="17" spans="1:17">
      <c r="A17" s="256" t="s">
        <v>8</v>
      </c>
      <c r="B17" s="257"/>
      <c r="C17" s="257"/>
      <c r="D17" s="255"/>
      <c r="E17" s="255"/>
      <c r="F17" s="255"/>
      <c r="G17" s="255"/>
      <c r="H17" s="255"/>
      <c r="I17" s="249"/>
      <c r="J17" s="249"/>
      <c r="K17" s="249"/>
      <c r="L17" s="249"/>
      <c r="M17" s="249"/>
      <c r="N17" s="249"/>
      <c r="O17" s="249"/>
      <c r="P17" s="249"/>
      <c r="Q17" s="249"/>
    </row>
    <row r="18" spans="1:17">
      <c r="A18" s="258" t="s">
        <v>9</v>
      </c>
      <c r="B18" s="258"/>
      <c r="C18" s="258"/>
      <c r="I18" s="249"/>
      <c r="J18" s="249"/>
      <c r="K18" s="249"/>
      <c r="L18" s="249"/>
      <c r="M18" s="249"/>
      <c r="N18" s="249"/>
      <c r="O18" s="249"/>
      <c r="P18" s="249"/>
      <c r="Q18" s="249"/>
    </row>
    <row r="19" spans="1:17" ht="12.75" customHeight="1">
      <c r="A19" s="258" t="s">
        <v>10</v>
      </c>
      <c r="B19" s="258"/>
      <c r="C19" s="258"/>
      <c r="I19" s="249"/>
      <c r="J19" s="249"/>
      <c r="K19" s="829" t="s">
        <v>13</v>
      </c>
      <c r="L19" s="829"/>
      <c r="M19" s="829"/>
      <c r="N19" s="829"/>
      <c r="O19" s="829"/>
      <c r="P19" s="249"/>
      <c r="Q19" s="249"/>
    </row>
    <row r="20" spans="1:17" ht="12.75" customHeight="1">
      <c r="A20" s="258"/>
      <c r="B20" s="258"/>
      <c r="C20" s="258"/>
      <c r="I20" s="249"/>
      <c r="J20" s="249"/>
      <c r="K20" s="829" t="s">
        <v>14</v>
      </c>
      <c r="L20" s="829"/>
      <c r="M20" s="829"/>
      <c r="N20" s="829"/>
      <c r="O20" s="829"/>
      <c r="P20" s="829"/>
      <c r="Q20" s="249"/>
    </row>
    <row r="21" spans="1:17" ht="12.75" customHeight="1">
      <c r="A21" s="258"/>
      <c r="B21" s="258"/>
      <c r="C21" s="258"/>
      <c r="I21" s="249"/>
      <c r="J21" s="249"/>
      <c r="K21" s="829" t="s">
        <v>981</v>
      </c>
      <c r="L21" s="829"/>
      <c r="M21" s="829"/>
      <c r="N21" s="829"/>
      <c r="O21" s="829"/>
      <c r="P21" s="829"/>
      <c r="Q21" s="249"/>
    </row>
    <row r="22" spans="1:17">
      <c r="A22" s="258" t="s">
        <v>12</v>
      </c>
      <c r="H22" s="258"/>
      <c r="I22" s="249"/>
      <c r="J22" s="258"/>
      <c r="K22" s="671" t="s">
        <v>85</v>
      </c>
      <c r="L22" s="671"/>
      <c r="M22" s="671"/>
      <c r="N22" s="258"/>
      <c r="O22" s="258"/>
      <c r="P22" s="258"/>
      <c r="Q22" s="258"/>
    </row>
    <row r="23" spans="1:17" ht="12.75" customHeight="1">
      <c r="D23" s="255"/>
      <c r="E23" s="255"/>
      <c r="F23" s="255"/>
      <c r="G23" s="255"/>
      <c r="I23" s="258"/>
      <c r="J23" s="1051"/>
      <c r="K23" s="1051"/>
      <c r="L23" s="1051"/>
      <c r="M23" s="1051"/>
      <c r="N23" s="1051"/>
      <c r="O23" s="1051"/>
      <c r="P23" s="1051"/>
      <c r="Q23" s="1051"/>
    </row>
    <row r="24" spans="1:17" ht="12.75" customHeight="1">
      <c r="D24" s="255"/>
      <c r="E24" s="255"/>
      <c r="F24" s="255"/>
      <c r="G24" s="255"/>
      <c r="I24" s="1051"/>
      <c r="J24" s="1051"/>
      <c r="K24" s="1051"/>
      <c r="L24" s="1051"/>
      <c r="M24" s="1051"/>
      <c r="N24" s="1051"/>
      <c r="O24" s="1051"/>
      <c r="P24" s="1051"/>
      <c r="Q24" s="1051"/>
    </row>
    <row r="25" spans="1:17" ht="12.75" customHeight="1">
      <c r="D25" s="255"/>
      <c r="E25" s="255"/>
      <c r="F25" s="255"/>
      <c r="G25" s="255"/>
      <c r="I25" s="583"/>
      <c r="J25" s="583"/>
      <c r="K25" s="583"/>
      <c r="L25" s="583"/>
      <c r="M25" s="583"/>
      <c r="N25" s="583"/>
      <c r="O25" s="583"/>
      <c r="P25" s="583"/>
      <c r="Q25" s="583"/>
    </row>
    <row r="26" spans="1:17" ht="12.75" customHeight="1">
      <c r="D26" s="255"/>
      <c r="E26" s="255"/>
      <c r="F26" s="255"/>
      <c r="G26" s="255"/>
      <c r="I26" s="583"/>
      <c r="J26" s="583"/>
      <c r="K26" s="583"/>
      <c r="L26" s="583"/>
      <c r="M26" s="583"/>
      <c r="N26" s="583"/>
      <c r="O26" s="583"/>
      <c r="P26" s="583"/>
      <c r="Q26" s="583"/>
    </row>
    <row r="27" spans="1:17" ht="12.75" customHeight="1">
      <c r="D27" s="255"/>
      <c r="E27" s="255"/>
      <c r="F27" s="255"/>
      <c r="G27" s="255"/>
      <c r="I27" s="583"/>
      <c r="J27" s="583"/>
      <c r="K27" s="583"/>
      <c r="L27" s="583"/>
      <c r="M27" s="583"/>
      <c r="N27" s="583"/>
      <c r="O27" s="583"/>
      <c r="P27" s="583"/>
      <c r="Q27" s="583"/>
    </row>
    <row r="28" spans="1:17">
      <c r="A28" s="258"/>
      <c r="B28" s="258"/>
      <c r="I28" s="249"/>
      <c r="J28" s="258"/>
      <c r="K28" s="258"/>
      <c r="L28" s="258"/>
      <c r="M28" s="258"/>
      <c r="N28" s="258"/>
      <c r="O28" s="258"/>
      <c r="P28" s="258"/>
      <c r="Q28" s="258"/>
    </row>
    <row r="30" spans="1:17">
      <c r="A30" s="1044"/>
      <c r="B30" s="1044"/>
      <c r="C30" s="1044"/>
      <c r="D30" s="1044"/>
      <c r="E30" s="1044"/>
      <c r="F30" s="1044"/>
      <c r="G30" s="1044"/>
      <c r="H30" s="1044"/>
      <c r="I30" s="1044"/>
      <c r="J30" s="1044"/>
      <c r="K30" s="1044"/>
      <c r="L30" s="1044"/>
      <c r="M30" s="1044"/>
      <c r="N30" s="1044"/>
      <c r="O30" s="1044"/>
      <c r="P30" s="1044"/>
      <c r="Q30" s="1044"/>
    </row>
  </sheetData>
  <mergeCells count="18">
    <mergeCell ref="A4:Q5"/>
    <mergeCell ref="A2:Q2"/>
    <mergeCell ref="A3:Q3"/>
    <mergeCell ref="G1:I1"/>
    <mergeCell ref="A6:Q6"/>
    <mergeCell ref="A30:Q30"/>
    <mergeCell ref="L7:Q7"/>
    <mergeCell ref="A8:A9"/>
    <mergeCell ref="B8:B9"/>
    <mergeCell ref="C8:G8"/>
    <mergeCell ref="H8:H9"/>
    <mergeCell ref="J23:Q23"/>
    <mergeCell ref="I24:Q24"/>
    <mergeCell ref="I8:L8"/>
    <mergeCell ref="M8:Q8"/>
    <mergeCell ref="K19:O19"/>
    <mergeCell ref="K20:P20"/>
    <mergeCell ref="K21:P21"/>
  </mergeCells>
  <phoneticPr fontId="0" type="noConversion"/>
  <printOptions horizontalCentered="1" verticalCentered="1"/>
  <pageMargins left="0.70866141732283505" right="0.70866141732283505" top="0.23622047244094499" bottom="0" header="0.31496062992126" footer="0.31496062992126"/>
  <pageSetup paperSize="9" scale="88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zoomScaleSheetLayoutView="100" workbookViewId="0">
      <selection activeCell="L19" sqref="L19:Q22"/>
    </sheetView>
  </sheetViews>
  <sheetFormatPr defaultColWidth="9.140625" defaultRowHeight="12.75"/>
  <cols>
    <col min="1" max="1" width="5.5703125" style="249" customWidth="1"/>
    <col min="2" max="2" width="8.85546875" style="249" customWidth="1"/>
    <col min="3" max="3" width="10.28515625" style="249" customWidth="1"/>
    <col min="4" max="4" width="8.42578125" style="249" customWidth="1"/>
    <col min="5" max="6" width="9.85546875" style="249" customWidth="1"/>
    <col min="7" max="7" width="10.85546875" style="249" customWidth="1"/>
    <col min="8" max="8" width="12.85546875" style="249" customWidth="1"/>
    <col min="9" max="9" width="8.7109375" style="238" customWidth="1"/>
    <col min="10" max="11" width="8" style="238" customWidth="1"/>
    <col min="12" max="14" width="8.140625" style="238" customWidth="1"/>
    <col min="15" max="15" width="8.42578125" style="238" customWidth="1"/>
    <col min="16" max="16" width="8.140625" style="238" customWidth="1"/>
    <col min="17" max="17" width="8.85546875" style="238" customWidth="1"/>
    <col min="18" max="18" width="8.140625" style="238" customWidth="1"/>
    <col min="19" max="16384" width="9.140625" style="238"/>
  </cols>
  <sheetData>
    <row r="1" spans="1:18" ht="12.75" customHeight="1">
      <c r="G1" s="1055"/>
      <c r="H1" s="1055"/>
      <c r="I1" s="1055"/>
      <c r="J1" s="249"/>
      <c r="K1" s="249"/>
      <c r="L1" s="249"/>
      <c r="M1" s="249"/>
      <c r="N1" s="249"/>
      <c r="O1" s="249"/>
      <c r="P1" s="249"/>
      <c r="Q1" s="1057" t="s">
        <v>552</v>
      </c>
      <c r="R1" s="1057"/>
    </row>
    <row r="2" spans="1:18" ht="15.75">
      <c r="A2" s="1053" t="s">
        <v>0</v>
      </c>
      <c r="B2" s="1053"/>
      <c r="C2" s="1053"/>
      <c r="D2" s="1053"/>
      <c r="E2" s="1053"/>
      <c r="F2" s="1053"/>
      <c r="G2" s="1053"/>
      <c r="H2" s="1053"/>
      <c r="I2" s="1053"/>
      <c r="J2" s="1053"/>
      <c r="K2" s="1053"/>
      <c r="L2" s="1053"/>
      <c r="M2" s="1053"/>
      <c r="N2" s="1053"/>
      <c r="O2" s="1053"/>
      <c r="P2" s="1053"/>
      <c r="Q2" s="1053"/>
      <c r="R2" s="1053"/>
    </row>
    <row r="3" spans="1:18" ht="18">
      <c r="A3" s="1054" t="s">
        <v>656</v>
      </c>
      <c r="B3" s="1054"/>
      <c r="C3" s="1054"/>
      <c r="D3" s="1054"/>
      <c r="E3" s="1054"/>
      <c r="F3" s="1054"/>
      <c r="G3" s="1054"/>
      <c r="H3" s="1054"/>
      <c r="I3" s="1054"/>
      <c r="J3" s="1054"/>
      <c r="K3" s="1054"/>
      <c r="L3" s="1054"/>
      <c r="M3" s="1054"/>
      <c r="N3" s="1054"/>
      <c r="O3" s="1054"/>
      <c r="P3" s="1054"/>
      <c r="Q3" s="1054"/>
      <c r="R3" s="1054"/>
    </row>
    <row r="4" spans="1:18" ht="12.75" customHeight="1">
      <c r="A4" s="1052" t="s">
        <v>751</v>
      </c>
      <c r="B4" s="1052"/>
      <c r="C4" s="1052"/>
      <c r="D4" s="1052"/>
      <c r="E4" s="1052"/>
      <c r="F4" s="1052"/>
      <c r="G4" s="1052"/>
      <c r="H4" s="1052"/>
      <c r="I4" s="1052"/>
      <c r="J4" s="1052"/>
      <c r="K4" s="1052"/>
      <c r="L4" s="1052"/>
      <c r="M4" s="1052"/>
      <c r="N4" s="1052"/>
      <c r="O4" s="1052"/>
      <c r="P4" s="1052"/>
      <c r="Q4" s="1052"/>
      <c r="R4" s="1052"/>
    </row>
    <row r="5" spans="1:18" s="239" customFormat="1" ht="7.5" customHeight="1">
      <c r="A5" s="1052"/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</row>
    <row r="6" spans="1:18">
      <c r="A6" s="1056"/>
      <c r="B6" s="1056"/>
      <c r="C6" s="1056"/>
      <c r="D6" s="1056"/>
      <c r="E6" s="1056"/>
      <c r="F6" s="1056"/>
      <c r="G6" s="1056"/>
      <c r="H6" s="1056"/>
      <c r="I6" s="1056"/>
      <c r="J6" s="1056"/>
      <c r="K6" s="1056"/>
      <c r="L6" s="1056"/>
      <c r="M6" s="1056"/>
      <c r="N6" s="1056"/>
      <c r="O6" s="1056"/>
      <c r="P6" s="1056"/>
      <c r="Q6" s="1056"/>
      <c r="R6" s="1056"/>
    </row>
    <row r="7" spans="1:18">
      <c r="A7" s="558" t="s">
        <v>976</v>
      </c>
      <c r="B7" s="558"/>
      <c r="C7" s="558"/>
      <c r="H7" s="282"/>
      <c r="I7" s="249"/>
      <c r="J7" s="249"/>
      <c r="K7" s="249"/>
      <c r="L7" s="1045"/>
      <c r="M7" s="1045"/>
      <c r="N7" s="1045"/>
      <c r="O7" s="1045"/>
      <c r="P7" s="1045"/>
      <c r="Q7" s="1045"/>
      <c r="R7" s="1045"/>
    </row>
    <row r="8" spans="1:18" ht="30.75" customHeight="1">
      <c r="A8" s="1058" t="s">
        <v>2</v>
      </c>
      <c r="B8" s="1058" t="s">
        <v>3</v>
      </c>
      <c r="C8" s="1059" t="s">
        <v>503</v>
      </c>
      <c r="D8" s="1060"/>
      <c r="E8" s="1060"/>
      <c r="F8" s="1060"/>
      <c r="G8" s="1061"/>
      <c r="H8" s="1062" t="s">
        <v>86</v>
      </c>
      <c r="I8" s="1059" t="s">
        <v>87</v>
      </c>
      <c r="J8" s="1060"/>
      <c r="K8" s="1060"/>
      <c r="L8" s="1061"/>
      <c r="M8" s="1059" t="s">
        <v>743</v>
      </c>
      <c r="N8" s="1060"/>
      <c r="O8" s="1060"/>
      <c r="P8" s="1060"/>
      <c r="Q8" s="1060"/>
      <c r="R8" s="1060"/>
    </row>
    <row r="9" spans="1:18" ht="44.45" customHeight="1">
      <c r="A9" s="1058"/>
      <c r="B9" s="1058"/>
      <c r="C9" s="283" t="s">
        <v>5</v>
      </c>
      <c r="D9" s="283" t="s">
        <v>6</v>
      </c>
      <c r="E9" s="283" t="s">
        <v>372</v>
      </c>
      <c r="F9" s="284" t="s">
        <v>101</v>
      </c>
      <c r="G9" s="284" t="s">
        <v>233</v>
      </c>
      <c r="H9" s="1063"/>
      <c r="I9" s="283" t="s">
        <v>184</v>
      </c>
      <c r="J9" s="283" t="s">
        <v>118</v>
      </c>
      <c r="K9" s="283" t="s">
        <v>119</v>
      </c>
      <c r="L9" s="283" t="s">
        <v>454</v>
      </c>
      <c r="M9" s="283" t="s">
        <v>18</v>
      </c>
      <c r="N9" s="315" t="s">
        <v>872</v>
      </c>
      <c r="O9" s="315" t="s">
        <v>873</v>
      </c>
      <c r="P9" s="315" t="s">
        <v>874</v>
      </c>
      <c r="Q9" s="315" t="s">
        <v>875</v>
      </c>
      <c r="R9" s="283" t="s">
        <v>748</v>
      </c>
    </row>
    <row r="10" spans="1:18" s="240" customFormat="1">
      <c r="A10" s="283">
        <v>1</v>
      </c>
      <c r="B10" s="283">
        <v>2</v>
      </c>
      <c r="C10" s="283">
        <v>3</v>
      </c>
      <c r="D10" s="283">
        <v>4</v>
      </c>
      <c r="E10" s="283">
        <v>5</v>
      </c>
      <c r="F10" s="283">
        <v>6</v>
      </c>
      <c r="G10" s="283">
        <v>7</v>
      </c>
      <c r="H10" s="283">
        <v>8</v>
      </c>
      <c r="I10" s="283">
        <v>9</v>
      </c>
      <c r="J10" s="283">
        <v>10</v>
      </c>
      <c r="K10" s="283">
        <v>11</v>
      </c>
      <c r="L10" s="283">
        <v>12</v>
      </c>
      <c r="M10" s="283">
        <v>13</v>
      </c>
      <c r="N10" s="449">
        <v>14</v>
      </c>
      <c r="O10" s="449">
        <v>15</v>
      </c>
      <c r="P10" s="449">
        <v>16</v>
      </c>
      <c r="Q10" s="449">
        <v>17</v>
      </c>
      <c r="R10" s="283">
        <v>18</v>
      </c>
    </row>
    <row r="11" spans="1:18" ht="14.25">
      <c r="A11" s="252">
        <v>1</v>
      </c>
      <c r="B11" s="474" t="s">
        <v>844</v>
      </c>
      <c r="C11" s="474">
        <v>3150</v>
      </c>
      <c r="D11" s="474">
        <v>1400</v>
      </c>
      <c r="E11" s="474">
        <v>0</v>
      </c>
      <c r="F11" s="474">
        <v>0</v>
      </c>
      <c r="G11" s="474">
        <f>SUM(C11:F11)</f>
        <v>4550</v>
      </c>
      <c r="H11" s="475">
        <v>233</v>
      </c>
      <c r="I11" s="470">
        <f>J11+K11+L11</f>
        <v>159.02250000000001</v>
      </c>
      <c r="J11" s="470">
        <f>G11*H11*150/1000000</f>
        <v>159.02250000000001</v>
      </c>
      <c r="K11" s="470">
        <v>0</v>
      </c>
      <c r="L11" s="470">
        <v>0</v>
      </c>
      <c r="M11" s="470">
        <f>N11+O11+P11+Q11</f>
        <v>41.199999999999996</v>
      </c>
      <c r="N11" s="474">
        <v>21.84</v>
      </c>
      <c r="O11" s="474">
        <v>4.67</v>
      </c>
      <c r="P11" s="474">
        <v>10.37</v>
      </c>
      <c r="Q11" s="474">
        <v>4.32</v>
      </c>
      <c r="R11" s="253"/>
    </row>
    <row r="12" spans="1:18" ht="14.25">
      <c r="A12" s="252">
        <v>2</v>
      </c>
      <c r="B12" s="474" t="s">
        <v>845</v>
      </c>
      <c r="C12" s="474">
        <v>1640</v>
      </c>
      <c r="D12" s="474">
        <v>410</v>
      </c>
      <c r="E12" s="474">
        <v>0</v>
      </c>
      <c r="F12" s="474">
        <v>0</v>
      </c>
      <c r="G12" s="474">
        <f>SUM(C12:F12)</f>
        <v>2050</v>
      </c>
      <c r="H12" s="475">
        <v>233</v>
      </c>
      <c r="I12" s="470">
        <f>J12+K12+L12</f>
        <v>47.77</v>
      </c>
      <c r="J12" s="470">
        <v>47.77</v>
      </c>
      <c r="K12" s="470">
        <v>0</v>
      </c>
      <c r="L12" s="470">
        <v>0</v>
      </c>
      <c r="M12" s="470">
        <f>N12+O12+P12+Q12</f>
        <v>18.559999999999999</v>
      </c>
      <c r="N12" s="474">
        <v>9.84</v>
      </c>
      <c r="O12" s="474">
        <v>2.1</v>
      </c>
      <c r="P12" s="474">
        <v>4.67</v>
      </c>
      <c r="Q12" s="474">
        <v>1.95</v>
      </c>
      <c r="R12" s="253"/>
    </row>
    <row r="13" spans="1:18" ht="14.25">
      <c r="A13" s="252">
        <v>3</v>
      </c>
      <c r="B13" s="474"/>
      <c r="C13" s="474"/>
      <c r="D13" s="474"/>
      <c r="E13" s="474"/>
      <c r="F13" s="474"/>
      <c r="G13" s="474"/>
      <c r="H13" s="475"/>
      <c r="I13" s="474"/>
      <c r="J13" s="474"/>
      <c r="K13" s="470"/>
      <c r="L13" s="470"/>
      <c r="M13" s="474"/>
      <c r="N13" s="474"/>
      <c r="O13" s="474"/>
      <c r="P13" s="474"/>
      <c r="Q13" s="474"/>
      <c r="R13" s="253"/>
    </row>
    <row r="14" spans="1:18" ht="14.25">
      <c r="A14" s="254" t="s">
        <v>7</v>
      </c>
      <c r="B14" s="474"/>
      <c r="C14" s="474"/>
      <c r="D14" s="474"/>
      <c r="E14" s="474"/>
      <c r="F14" s="474"/>
      <c r="G14" s="474"/>
      <c r="H14" s="475"/>
      <c r="I14" s="474"/>
      <c r="J14" s="474"/>
      <c r="K14" s="470"/>
      <c r="L14" s="470"/>
      <c r="M14" s="474"/>
      <c r="N14" s="474"/>
      <c r="O14" s="474"/>
      <c r="P14" s="474"/>
      <c r="Q14" s="474"/>
      <c r="R14" s="253"/>
    </row>
    <row r="15" spans="1:18" ht="14.25">
      <c r="A15" s="254" t="s">
        <v>7</v>
      </c>
      <c r="B15" s="474" t="s">
        <v>18</v>
      </c>
      <c r="C15" s="474">
        <f>SUM(C11:C14)</f>
        <v>4790</v>
      </c>
      <c r="D15" s="474">
        <f t="shared" ref="D15:R15" si="0">SUM(D11:D14)</f>
        <v>1810</v>
      </c>
      <c r="E15" s="474">
        <f t="shared" si="0"/>
        <v>0</v>
      </c>
      <c r="F15" s="474">
        <f t="shared" si="0"/>
        <v>0</v>
      </c>
      <c r="G15" s="474">
        <f t="shared" si="0"/>
        <v>6600</v>
      </c>
      <c r="H15" s="474">
        <f t="shared" si="0"/>
        <v>466</v>
      </c>
      <c r="I15" s="474">
        <f t="shared" si="0"/>
        <v>206.79250000000002</v>
      </c>
      <c r="J15" s="474">
        <f t="shared" si="0"/>
        <v>206.79250000000002</v>
      </c>
      <c r="K15" s="470">
        <f t="shared" si="0"/>
        <v>0</v>
      </c>
      <c r="L15" s="470">
        <f t="shared" si="0"/>
        <v>0</v>
      </c>
      <c r="M15" s="474">
        <f t="shared" si="0"/>
        <v>59.759999999999991</v>
      </c>
      <c r="N15" s="474">
        <f t="shared" si="0"/>
        <v>31.68</v>
      </c>
      <c r="O15" s="474">
        <f t="shared" si="0"/>
        <v>6.77</v>
      </c>
      <c r="P15" s="474">
        <f t="shared" si="0"/>
        <v>15.04</v>
      </c>
      <c r="Q15" s="474">
        <f t="shared" si="0"/>
        <v>6.2700000000000005</v>
      </c>
      <c r="R15" s="253">
        <f t="shared" si="0"/>
        <v>0</v>
      </c>
    </row>
    <row r="16" spans="1:18">
      <c r="A16" s="255"/>
      <c r="B16" s="255"/>
      <c r="C16" s="255"/>
      <c r="D16" s="255"/>
      <c r="E16" s="255"/>
      <c r="F16" s="255"/>
      <c r="G16" s="255"/>
      <c r="H16" s="255"/>
      <c r="I16" s="249"/>
      <c r="J16" s="249"/>
      <c r="K16" s="249"/>
      <c r="L16" s="249"/>
      <c r="M16" s="249"/>
      <c r="N16" s="249"/>
      <c r="O16" s="249"/>
      <c r="P16" s="249"/>
      <c r="Q16" s="249"/>
      <c r="R16" s="249"/>
    </row>
    <row r="17" spans="1:18">
      <c r="A17" s="256" t="s">
        <v>8</v>
      </c>
      <c r="B17" s="257"/>
      <c r="C17" s="257"/>
      <c r="D17" s="255"/>
      <c r="E17" s="255"/>
      <c r="F17" s="255"/>
      <c r="G17" s="255"/>
      <c r="H17" s="255"/>
      <c r="I17" s="249"/>
      <c r="J17" s="249"/>
      <c r="K17" s="249"/>
      <c r="L17" s="249"/>
      <c r="M17" s="249"/>
      <c r="N17" s="249"/>
      <c r="O17" s="249"/>
      <c r="P17" s="249"/>
      <c r="Q17" s="249"/>
      <c r="R17" s="249"/>
    </row>
    <row r="18" spans="1:18">
      <c r="A18" s="258" t="s">
        <v>9</v>
      </c>
      <c r="B18" s="258"/>
      <c r="C18" s="258"/>
      <c r="I18" s="249"/>
      <c r="J18" s="249"/>
      <c r="K18" s="249"/>
      <c r="L18" s="249"/>
      <c r="M18" s="249"/>
      <c r="N18" s="249"/>
      <c r="O18" s="249"/>
      <c r="P18" s="249"/>
      <c r="Q18" s="249"/>
      <c r="R18" s="249"/>
    </row>
    <row r="19" spans="1:18">
      <c r="A19" s="258" t="s">
        <v>10</v>
      </c>
      <c r="B19" s="258"/>
      <c r="C19" s="258"/>
      <c r="I19" s="249"/>
      <c r="J19" s="249"/>
      <c r="K19" s="249"/>
      <c r="L19" s="829" t="s">
        <v>13</v>
      </c>
      <c r="M19" s="829"/>
      <c r="N19" s="829"/>
      <c r="O19" s="829"/>
      <c r="P19" s="829"/>
      <c r="Q19" s="249"/>
      <c r="R19" s="249"/>
    </row>
    <row r="20" spans="1:18">
      <c r="A20" s="258"/>
      <c r="B20" s="258"/>
      <c r="C20" s="258"/>
      <c r="I20" s="249"/>
      <c r="J20" s="249"/>
      <c r="K20" s="249"/>
      <c r="L20" s="829" t="s">
        <v>14</v>
      </c>
      <c r="M20" s="829"/>
      <c r="N20" s="829"/>
      <c r="O20" s="829"/>
      <c r="P20" s="829"/>
      <c r="Q20" s="829"/>
      <c r="R20" s="249"/>
    </row>
    <row r="21" spans="1:18">
      <c r="A21" s="258"/>
      <c r="B21" s="258"/>
      <c r="C21" s="258"/>
      <c r="I21" s="249"/>
      <c r="J21" s="249"/>
      <c r="K21" s="249"/>
      <c r="L21" s="829" t="s">
        <v>981</v>
      </c>
      <c r="M21" s="829"/>
      <c r="N21" s="829"/>
      <c r="O21" s="829"/>
      <c r="P21" s="829"/>
      <c r="Q21" s="829"/>
      <c r="R21" s="249"/>
    </row>
    <row r="22" spans="1:18">
      <c r="A22" s="258" t="s">
        <v>12</v>
      </c>
      <c r="H22" s="258"/>
      <c r="I22" s="249"/>
      <c r="J22" s="258"/>
      <c r="K22" s="258"/>
      <c r="L22" s="671" t="s">
        <v>85</v>
      </c>
      <c r="M22" s="671"/>
      <c r="N22" s="671"/>
      <c r="O22" s="258"/>
      <c r="P22" s="258"/>
      <c r="Q22" s="258"/>
      <c r="R22" s="258"/>
    </row>
    <row r="23" spans="1:18" ht="12.75" customHeight="1">
      <c r="D23" s="255"/>
      <c r="E23" s="255"/>
      <c r="F23" s="255"/>
      <c r="G23" s="255"/>
      <c r="I23" s="258"/>
      <c r="J23" s="1051"/>
      <c r="K23" s="1051"/>
      <c r="L23" s="1051"/>
      <c r="M23" s="1051"/>
      <c r="N23" s="1051"/>
      <c r="O23" s="1051"/>
      <c r="P23" s="1051"/>
      <c r="Q23" s="1051"/>
      <c r="R23" s="1051"/>
    </row>
    <row r="24" spans="1:18" ht="12.75" customHeight="1">
      <c r="D24" s="255"/>
      <c r="E24" s="255"/>
      <c r="F24" s="255"/>
      <c r="G24" s="255"/>
      <c r="I24" s="1051"/>
      <c r="J24" s="1051"/>
      <c r="K24" s="1051"/>
      <c r="L24" s="1051"/>
      <c r="M24" s="1051"/>
      <c r="N24" s="1051"/>
      <c r="O24" s="1051"/>
      <c r="P24" s="1051"/>
      <c r="Q24" s="1051"/>
      <c r="R24" s="1051"/>
    </row>
    <row r="25" spans="1:18" ht="12.75" customHeight="1">
      <c r="D25" s="255"/>
      <c r="E25" s="255"/>
      <c r="F25" s="255"/>
      <c r="G25" s="255"/>
      <c r="I25" s="583"/>
      <c r="J25" s="583"/>
      <c r="K25" s="583"/>
      <c r="L25" s="583"/>
      <c r="M25" s="583"/>
      <c r="N25" s="583"/>
      <c r="O25" s="583"/>
      <c r="P25" s="583"/>
      <c r="Q25" s="583"/>
      <c r="R25" s="583"/>
    </row>
    <row r="26" spans="1:18" ht="12.75" customHeight="1">
      <c r="D26" s="255"/>
      <c r="E26" s="255"/>
      <c r="F26" s="255"/>
      <c r="G26" s="255"/>
      <c r="I26" s="583"/>
      <c r="J26" s="583"/>
      <c r="K26" s="583"/>
      <c r="L26" s="583"/>
      <c r="M26" s="583"/>
      <c r="N26" s="583"/>
      <c r="O26" s="583"/>
      <c r="P26" s="583"/>
      <c r="Q26" s="583"/>
      <c r="R26" s="583"/>
    </row>
    <row r="27" spans="1:18" ht="12.75" customHeight="1">
      <c r="D27" s="255"/>
      <c r="E27" s="255"/>
      <c r="F27" s="255"/>
      <c r="G27" s="255"/>
      <c r="I27" s="583"/>
      <c r="J27" s="583"/>
      <c r="K27" s="583"/>
      <c r="L27" s="583"/>
      <c r="M27" s="583"/>
      <c r="N27" s="583"/>
      <c r="O27" s="583"/>
      <c r="P27" s="583"/>
      <c r="Q27" s="583"/>
      <c r="R27" s="583"/>
    </row>
    <row r="28" spans="1:18">
      <c r="A28" s="258"/>
      <c r="B28" s="258"/>
      <c r="I28" s="249"/>
      <c r="J28" s="258"/>
      <c r="K28" s="258"/>
      <c r="L28" s="258"/>
      <c r="M28" s="258"/>
      <c r="N28" s="258"/>
      <c r="O28" s="258"/>
      <c r="P28" s="258"/>
      <c r="Q28" s="258"/>
      <c r="R28" s="258"/>
    </row>
    <row r="30" spans="1:18">
      <c r="A30" s="1044"/>
      <c r="B30" s="1044"/>
      <c r="C30" s="1044"/>
      <c r="D30" s="1044"/>
      <c r="E30" s="1044"/>
      <c r="F30" s="1044"/>
      <c r="G30" s="1044"/>
      <c r="H30" s="1044"/>
      <c r="I30" s="1044"/>
      <c r="J30" s="1044"/>
      <c r="K30" s="1044"/>
      <c r="L30" s="1044"/>
      <c r="M30" s="1044"/>
      <c r="N30" s="1044"/>
      <c r="O30" s="1044"/>
      <c r="P30" s="1044"/>
      <c r="Q30" s="1044"/>
      <c r="R30" s="1044"/>
    </row>
  </sheetData>
  <mergeCells count="19">
    <mergeCell ref="L21:Q21"/>
    <mergeCell ref="L7:R7"/>
    <mergeCell ref="J23:R23"/>
    <mergeCell ref="I24:R24"/>
    <mergeCell ref="A30:R30"/>
    <mergeCell ref="L19:P19"/>
    <mergeCell ref="L20:Q20"/>
    <mergeCell ref="Q1:R1"/>
    <mergeCell ref="A8:A9"/>
    <mergeCell ref="B8:B9"/>
    <mergeCell ref="C8:G8"/>
    <mergeCell ref="H8:H9"/>
    <mergeCell ref="I8:L8"/>
    <mergeCell ref="M8:R8"/>
    <mergeCell ref="G1:I1"/>
    <mergeCell ref="A2:R2"/>
    <mergeCell ref="A3:R3"/>
    <mergeCell ref="A4:R5"/>
    <mergeCell ref="A6:R6"/>
  </mergeCells>
  <printOptions horizontalCentered="1" verticalCentered="1"/>
  <pageMargins left="0.70866141732283505" right="0.70866141732283505" top="0.23622047244094499" bottom="0" header="0.31496062992126" footer="0.31496062992126"/>
  <pageSetup paperSize="9" scale="84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view="pageBreakPreview" topLeftCell="A4" zoomScaleNormal="70" zoomScaleSheetLayoutView="100" workbookViewId="0">
      <selection activeCell="H20" sqref="H20:M23"/>
    </sheetView>
  </sheetViews>
  <sheetFormatPr defaultColWidth="9.140625" defaultRowHeight="12.75"/>
  <cols>
    <col min="1" max="1" width="5.5703125" style="249" customWidth="1"/>
    <col min="2" max="2" width="8.85546875" style="249" customWidth="1"/>
    <col min="3" max="3" width="10.28515625" style="249" customWidth="1"/>
    <col min="4" max="4" width="12.85546875" style="249" customWidth="1"/>
    <col min="5" max="5" width="8.7109375" style="238" customWidth="1"/>
    <col min="6" max="7" width="8" style="238" customWidth="1"/>
    <col min="8" max="10" width="8.140625" style="238" customWidth="1"/>
    <col min="11" max="11" width="8.42578125" style="238" customWidth="1"/>
    <col min="12" max="12" width="8.140625" style="238" customWidth="1"/>
    <col min="13" max="13" width="8.85546875" style="238" customWidth="1"/>
    <col min="14" max="14" width="8.140625" style="238" customWidth="1"/>
    <col min="15" max="16384" width="9.140625" style="238"/>
  </cols>
  <sheetData>
    <row r="1" spans="1:14" ht="12.75" customHeight="1">
      <c r="D1" s="1055"/>
      <c r="E1" s="1055"/>
      <c r="F1" s="249"/>
      <c r="G1" s="249"/>
      <c r="H1" s="249"/>
      <c r="I1" s="249"/>
      <c r="J1" s="249"/>
      <c r="K1" s="249"/>
      <c r="L1" s="249"/>
      <c r="M1" s="1057" t="s">
        <v>553</v>
      </c>
      <c r="N1" s="1057"/>
    </row>
    <row r="2" spans="1:14" ht="15.75">
      <c r="A2" s="1053" t="s">
        <v>0</v>
      </c>
      <c r="B2" s="1053"/>
      <c r="C2" s="1053"/>
      <c r="D2" s="1053"/>
      <c r="E2" s="1053"/>
      <c r="F2" s="1053"/>
      <c r="G2" s="1053"/>
      <c r="H2" s="1053"/>
      <c r="I2" s="1053"/>
      <c r="J2" s="1053"/>
      <c r="K2" s="1053"/>
      <c r="L2" s="1053"/>
      <c r="M2" s="1053"/>
      <c r="N2" s="1053"/>
    </row>
    <row r="3" spans="1:14" ht="18">
      <c r="A3" s="1054" t="s">
        <v>656</v>
      </c>
      <c r="B3" s="1054"/>
      <c r="C3" s="1054"/>
      <c r="D3" s="1054"/>
      <c r="E3" s="1054"/>
      <c r="F3" s="1054"/>
      <c r="G3" s="1054"/>
      <c r="H3" s="1054"/>
      <c r="I3" s="1054"/>
      <c r="J3" s="1054"/>
      <c r="K3" s="1054"/>
      <c r="L3" s="1054"/>
      <c r="M3" s="1054"/>
      <c r="N3" s="1054"/>
    </row>
    <row r="4" spans="1:14" ht="12.75" customHeight="1">
      <c r="A4" s="1052" t="s">
        <v>752</v>
      </c>
      <c r="B4" s="1052"/>
      <c r="C4" s="1052"/>
      <c r="D4" s="1052"/>
      <c r="E4" s="1052"/>
      <c r="F4" s="1052"/>
      <c r="G4" s="1052"/>
      <c r="H4" s="1052"/>
      <c r="I4" s="1052"/>
      <c r="J4" s="1052"/>
      <c r="K4" s="1052"/>
      <c r="L4" s="1052"/>
      <c r="M4" s="1052"/>
      <c r="N4" s="1052"/>
    </row>
    <row r="5" spans="1:14" s="239" customFormat="1" ht="7.5" customHeight="1">
      <c r="A5" s="1052"/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</row>
    <row r="6" spans="1:14">
      <c r="A6" s="1056"/>
      <c r="B6" s="1056"/>
      <c r="C6" s="1056"/>
      <c r="D6" s="1056"/>
      <c r="E6" s="1056"/>
      <c r="F6" s="1056"/>
      <c r="G6" s="1056"/>
      <c r="H6" s="1056"/>
      <c r="I6" s="1056"/>
      <c r="J6" s="1056"/>
      <c r="K6" s="1056"/>
      <c r="L6" s="1056"/>
      <c r="M6" s="1056"/>
      <c r="N6" s="1056"/>
    </row>
    <row r="7" spans="1:14">
      <c r="A7" s="558" t="s">
        <v>976</v>
      </c>
      <c r="B7" s="558"/>
      <c r="C7" s="558"/>
      <c r="D7" s="282"/>
      <c r="E7" s="249"/>
      <c r="F7" s="249"/>
      <c r="G7" s="249"/>
      <c r="H7" s="1045"/>
      <c r="I7" s="1045"/>
      <c r="J7" s="1045"/>
      <c r="K7" s="1045"/>
      <c r="L7" s="1045"/>
      <c r="M7" s="1045"/>
      <c r="N7" s="1045"/>
    </row>
    <row r="8" spans="1:14" ht="30.75" customHeight="1">
      <c r="A8" s="1058" t="s">
        <v>2</v>
      </c>
      <c r="B8" s="1058" t="s">
        <v>3</v>
      </c>
      <c r="C8" s="887" t="s">
        <v>503</v>
      </c>
      <c r="D8" s="1062" t="s">
        <v>86</v>
      </c>
      <c r="E8" s="1059" t="s">
        <v>87</v>
      </c>
      <c r="F8" s="1060"/>
      <c r="G8" s="1060"/>
      <c r="H8" s="1061"/>
      <c r="I8" s="1059" t="s">
        <v>743</v>
      </c>
      <c r="J8" s="1060"/>
      <c r="K8" s="1060"/>
      <c r="L8" s="1060"/>
      <c r="M8" s="1060"/>
      <c r="N8" s="1060"/>
    </row>
    <row r="9" spans="1:14" ht="44.45" customHeight="1">
      <c r="A9" s="1058"/>
      <c r="B9" s="1058"/>
      <c r="C9" s="888"/>
      <c r="D9" s="1063"/>
      <c r="E9" s="283" t="s">
        <v>184</v>
      </c>
      <c r="F9" s="283" t="s">
        <v>118</v>
      </c>
      <c r="G9" s="283" t="s">
        <v>119</v>
      </c>
      <c r="H9" s="283" t="s">
        <v>454</v>
      </c>
      <c r="I9" s="283" t="s">
        <v>18</v>
      </c>
      <c r="J9" s="283" t="s">
        <v>744</v>
      </c>
      <c r="K9" s="283" t="s">
        <v>745</v>
      </c>
      <c r="L9" s="283" t="s">
        <v>746</v>
      </c>
      <c r="M9" s="283" t="s">
        <v>747</v>
      </c>
      <c r="N9" s="283" t="s">
        <v>748</v>
      </c>
    </row>
    <row r="10" spans="1:14" s="240" customFormat="1">
      <c r="A10" s="283">
        <v>1</v>
      </c>
      <c r="B10" s="283">
        <v>2</v>
      </c>
      <c r="C10" s="283">
        <v>3</v>
      </c>
      <c r="D10" s="283">
        <v>8</v>
      </c>
      <c r="E10" s="283">
        <v>9</v>
      </c>
      <c r="F10" s="283">
        <v>10</v>
      </c>
      <c r="G10" s="283">
        <v>11</v>
      </c>
      <c r="H10" s="283">
        <v>12</v>
      </c>
      <c r="I10" s="283">
        <v>13</v>
      </c>
      <c r="J10" s="283">
        <v>14</v>
      </c>
      <c r="K10" s="283">
        <v>15</v>
      </c>
      <c r="L10" s="283">
        <v>16</v>
      </c>
      <c r="M10" s="283">
        <v>17</v>
      </c>
      <c r="N10" s="283">
        <v>18</v>
      </c>
    </row>
    <row r="11" spans="1:14">
      <c r="A11" s="252">
        <v>1</v>
      </c>
      <c r="B11" s="253"/>
      <c r="C11" s="253"/>
      <c r="D11" s="285"/>
      <c r="E11" s="253"/>
      <c r="F11" s="253"/>
      <c r="G11" s="253"/>
      <c r="H11" s="253"/>
      <c r="I11" s="253"/>
      <c r="J11" s="253"/>
      <c r="K11" s="253"/>
      <c r="L11" s="253"/>
      <c r="M11" s="253"/>
      <c r="N11" s="253"/>
    </row>
    <row r="12" spans="1:14">
      <c r="A12" s="252">
        <v>2</v>
      </c>
      <c r="B12" s="253"/>
      <c r="C12" s="253"/>
      <c r="D12" s="285"/>
      <c r="E12" s="253"/>
      <c r="F12" s="253"/>
      <c r="G12" s="253"/>
      <c r="H12" s="253"/>
      <c r="I12" s="253"/>
      <c r="J12" s="253"/>
      <c r="K12" s="253"/>
      <c r="L12" s="253"/>
      <c r="M12" s="253"/>
      <c r="N12" s="253"/>
    </row>
    <row r="13" spans="1:14">
      <c r="A13" s="252">
        <v>3</v>
      </c>
      <c r="B13" s="253"/>
      <c r="C13" s="253"/>
      <c r="D13" s="285"/>
      <c r="E13" s="253"/>
      <c r="F13" s="253"/>
      <c r="G13" s="437" t="s">
        <v>843</v>
      </c>
      <c r="H13" s="253"/>
      <c r="I13" s="253"/>
      <c r="J13" s="253"/>
      <c r="K13" s="253"/>
      <c r="L13" s="253"/>
      <c r="M13" s="253"/>
      <c r="N13" s="253"/>
    </row>
    <row r="14" spans="1:14">
      <c r="A14" s="254" t="s">
        <v>7</v>
      </c>
      <c r="B14" s="253"/>
      <c r="C14" s="253"/>
      <c r="D14" s="285"/>
      <c r="E14" s="253"/>
      <c r="F14" s="253"/>
      <c r="G14" s="253"/>
      <c r="H14" s="253"/>
      <c r="I14" s="253"/>
      <c r="J14" s="253"/>
      <c r="K14" s="253"/>
      <c r="L14" s="253"/>
      <c r="M14" s="253"/>
      <c r="N14" s="253"/>
    </row>
    <row r="15" spans="1:14">
      <c r="A15" s="254" t="s">
        <v>7</v>
      </c>
      <c r="B15" s="253"/>
      <c r="C15" s="253"/>
      <c r="D15" s="285"/>
      <c r="E15" s="253"/>
      <c r="F15" s="253"/>
      <c r="G15" s="253"/>
      <c r="H15" s="253"/>
      <c r="I15" s="253"/>
      <c r="J15" s="253"/>
      <c r="K15" s="253"/>
      <c r="L15" s="253"/>
      <c r="M15" s="253"/>
      <c r="N15" s="253"/>
    </row>
    <row r="16" spans="1:14">
      <c r="A16" s="255"/>
      <c r="B16" s="255"/>
      <c r="C16" s="255"/>
      <c r="D16" s="255"/>
      <c r="E16" s="249"/>
      <c r="F16" s="249"/>
      <c r="G16" s="249"/>
      <c r="H16" s="249"/>
      <c r="I16" s="249"/>
      <c r="J16" s="249"/>
      <c r="K16" s="249"/>
      <c r="L16" s="249"/>
      <c r="M16" s="249"/>
      <c r="N16" s="249"/>
    </row>
    <row r="17" spans="1:14">
      <c r="A17" s="256" t="s">
        <v>8</v>
      </c>
      <c r="B17" s="257"/>
      <c r="C17" s="257"/>
      <c r="D17" s="255"/>
      <c r="E17" s="249"/>
      <c r="F17" s="249"/>
      <c r="G17" s="249"/>
      <c r="H17" s="249"/>
      <c r="I17" s="249"/>
      <c r="J17" s="249"/>
      <c r="K17" s="249"/>
      <c r="L17" s="249"/>
      <c r="M17" s="249"/>
      <c r="N17" s="249"/>
    </row>
    <row r="18" spans="1:14">
      <c r="A18" s="258" t="s">
        <v>9</v>
      </c>
      <c r="B18" s="258"/>
      <c r="C18" s="258"/>
      <c r="E18" s="249"/>
      <c r="F18" s="249"/>
      <c r="G18" s="249"/>
      <c r="H18" s="249"/>
      <c r="I18" s="249"/>
      <c r="J18" s="249"/>
      <c r="K18" s="249"/>
      <c r="L18" s="249"/>
      <c r="M18" s="249"/>
      <c r="N18" s="249"/>
    </row>
    <row r="19" spans="1:14">
      <c r="A19" s="258" t="s">
        <v>10</v>
      </c>
      <c r="B19" s="258"/>
      <c r="C19" s="258"/>
      <c r="E19" s="249"/>
      <c r="F19" s="249"/>
      <c r="G19" s="249"/>
      <c r="H19" s="249"/>
      <c r="I19" s="249"/>
      <c r="J19" s="249"/>
      <c r="K19" s="249"/>
      <c r="L19" s="249"/>
      <c r="M19" s="249"/>
      <c r="N19" s="249"/>
    </row>
    <row r="20" spans="1:14">
      <c r="A20" s="258"/>
      <c r="B20" s="258"/>
      <c r="C20" s="258"/>
      <c r="E20" s="249"/>
      <c r="F20" s="249"/>
      <c r="G20" s="249"/>
      <c r="H20" s="829" t="s">
        <v>13</v>
      </c>
      <c r="I20" s="829"/>
      <c r="J20" s="829"/>
      <c r="K20" s="829"/>
      <c r="L20" s="829"/>
      <c r="M20" s="249"/>
      <c r="N20" s="249"/>
    </row>
    <row r="21" spans="1:14">
      <c r="A21" s="258"/>
      <c r="B21" s="258"/>
      <c r="C21" s="258"/>
      <c r="E21" s="249"/>
      <c r="F21" s="249"/>
      <c r="G21" s="249"/>
      <c r="H21" s="829" t="s">
        <v>14</v>
      </c>
      <c r="I21" s="829"/>
      <c r="J21" s="829"/>
      <c r="K21" s="829"/>
      <c r="L21" s="829"/>
      <c r="M21" s="829"/>
      <c r="N21" s="249"/>
    </row>
    <row r="22" spans="1:14">
      <c r="A22" s="258" t="s">
        <v>12</v>
      </c>
      <c r="D22" s="257"/>
      <c r="E22" s="255"/>
      <c r="F22" s="257"/>
      <c r="G22" s="257"/>
      <c r="H22" s="829" t="s">
        <v>981</v>
      </c>
      <c r="I22" s="829"/>
      <c r="J22" s="829"/>
      <c r="K22" s="829"/>
      <c r="L22" s="829"/>
      <c r="M22" s="829"/>
      <c r="N22" s="257"/>
    </row>
    <row r="23" spans="1:14" ht="12.75" customHeight="1">
      <c r="D23" s="255"/>
      <c r="E23" s="257"/>
      <c r="F23" s="687"/>
      <c r="G23" s="687"/>
      <c r="H23" s="671" t="s">
        <v>85</v>
      </c>
      <c r="I23" s="671"/>
      <c r="J23" s="671"/>
      <c r="K23" s="258"/>
      <c r="L23" s="258"/>
      <c r="M23" s="258"/>
      <c r="N23" s="687"/>
    </row>
    <row r="24" spans="1:14" ht="12.75" customHeight="1">
      <c r="D24" s="255"/>
      <c r="E24" s="687"/>
      <c r="F24" s="687"/>
      <c r="G24" s="687"/>
      <c r="H24" s="687"/>
      <c r="I24" s="687"/>
      <c r="J24" s="687"/>
      <c r="K24" s="687"/>
      <c r="L24" s="687"/>
      <c r="M24" s="687"/>
      <c r="N24" s="687"/>
    </row>
    <row r="25" spans="1:14" ht="12.75" customHeight="1">
      <c r="D25" s="255"/>
      <c r="E25" s="678"/>
      <c r="F25" s="678"/>
      <c r="G25" s="678"/>
      <c r="H25" s="678"/>
      <c r="I25" s="678"/>
      <c r="J25" s="678"/>
      <c r="K25" s="678"/>
      <c r="L25" s="678"/>
      <c r="M25" s="678"/>
      <c r="N25" s="678"/>
    </row>
    <row r="26" spans="1:14" ht="12.75" customHeight="1">
      <c r="D26" s="255"/>
      <c r="E26" s="678"/>
      <c r="F26" s="678"/>
      <c r="G26" s="678"/>
      <c r="H26" s="679"/>
      <c r="I26" s="679"/>
      <c r="J26" s="679"/>
      <c r="K26" s="679"/>
      <c r="L26" s="679"/>
      <c r="M26" s="679"/>
      <c r="N26" s="679"/>
    </row>
    <row r="27" spans="1:14" ht="12.75" customHeight="1">
      <c r="D27" s="255"/>
      <c r="E27" s="678"/>
      <c r="F27" s="678"/>
      <c r="G27" s="678"/>
      <c r="H27" s="679"/>
      <c r="I27" s="679"/>
      <c r="J27" s="679"/>
      <c r="K27" s="679"/>
      <c r="L27" s="679"/>
      <c r="M27" s="679"/>
      <c r="N27" s="679"/>
    </row>
    <row r="28" spans="1:14">
      <c r="A28" s="258"/>
      <c r="B28" s="258"/>
      <c r="E28" s="249"/>
      <c r="F28" s="258"/>
      <c r="G28" s="258"/>
      <c r="H28" s="258"/>
      <c r="I28" s="258"/>
      <c r="J28" s="258"/>
      <c r="K28" s="258"/>
      <c r="L28" s="258"/>
      <c r="M28" s="258"/>
      <c r="N28" s="258"/>
    </row>
    <row r="30" spans="1:14">
      <c r="A30" s="1044"/>
      <c r="B30" s="1044"/>
      <c r="C30" s="1044"/>
      <c r="D30" s="1044"/>
      <c r="E30" s="1044"/>
      <c r="F30" s="1044"/>
      <c r="G30" s="1044"/>
      <c r="H30" s="1044"/>
      <c r="I30" s="1044"/>
      <c r="J30" s="1044"/>
      <c r="K30" s="1044"/>
      <c r="L30" s="1044"/>
      <c r="M30" s="1044"/>
      <c r="N30" s="1044"/>
    </row>
  </sheetData>
  <mergeCells count="17">
    <mergeCell ref="A6:N6"/>
    <mergeCell ref="D1:E1"/>
    <mergeCell ref="M1:N1"/>
    <mergeCell ref="A2:N2"/>
    <mergeCell ref="A3:N3"/>
    <mergeCell ref="A4:N5"/>
    <mergeCell ref="A30:N30"/>
    <mergeCell ref="C8:C9"/>
    <mergeCell ref="H7:N7"/>
    <mergeCell ref="A8:A9"/>
    <mergeCell ref="B8:B9"/>
    <mergeCell ref="D8:D9"/>
    <mergeCell ref="E8:H8"/>
    <mergeCell ref="I8:N8"/>
    <mergeCell ref="H20:L20"/>
    <mergeCell ref="H21:M21"/>
    <mergeCell ref="H22:M22"/>
  </mergeCells>
  <printOptions horizontalCentered="1" verticalCentered="1"/>
  <pageMargins left="0.70866141732283505" right="0.70866141732283505" top="0.23622047244094499" bottom="0" header="0.31496062992126" footer="0.31496062992126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zoomScale="70" zoomScaleNormal="70" zoomScaleSheetLayoutView="80" workbookViewId="0">
      <selection activeCell="J33" sqref="J33"/>
    </sheetView>
  </sheetViews>
  <sheetFormatPr defaultColWidth="9.140625" defaultRowHeight="12.75"/>
  <cols>
    <col min="1" max="1" width="7.28515625" style="171" customWidth="1"/>
    <col min="2" max="2" width="26" style="171" customWidth="1"/>
    <col min="3" max="5" width="8.28515625" style="171" customWidth="1"/>
    <col min="6" max="6" width="16" style="171" customWidth="1"/>
    <col min="7" max="9" width="10.7109375" style="171" customWidth="1"/>
    <col min="10" max="10" width="13" style="171" bestFit="1" customWidth="1"/>
    <col min="11" max="13" width="9.140625" style="171"/>
    <col min="14" max="14" width="12.7109375" style="171" bestFit="1" customWidth="1"/>
    <col min="15" max="18" width="9.140625" style="171"/>
    <col min="19" max="21" width="8.85546875" style="171" customWidth="1"/>
    <col min="22" max="16384" width="9.140625" style="171"/>
  </cols>
  <sheetData>
    <row r="1" spans="1:24" ht="15">
      <c r="V1" s="172" t="s">
        <v>558</v>
      </c>
    </row>
    <row r="2" spans="1:24" ht="15.75">
      <c r="G2" s="132" t="s">
        <v>0</v>
      </c>
      <c r="H2" s="132"/>
      <c r="I2" s="132"/>
      <c r="O2" s="91"/>
      <c r="P2" s="91"/>
      <c r="Q2" s="91"/>
      <c r="R2" s="91"/>
    </row>
    <row r="3" spans="1:24" ht="20.25">
      <c r="C3" s="824" t="s">
        <v>656</v>
      </c>
      <c r="D3" s="824"/>
      <c r="E3" s="824"/>
      <c r="F3" s="824"/>
      <c r="G3" s="824"/>
      <c r="H3" s="824"/>
      <c r="I3" s="824"/>
      <c r="J3" s="824"/>
      <c r="K3" s="824"/>
      <c r="L3" s="824"/>
      <c r="M3" s="824"/>
      <c r="N3" s="824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r="4" spans="1:24" ht="18"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1:24" ht="15.75">
      <c r="B5" s="825" t="s">
        <v>660</v>
      </c>
      <c r="C5" s="825"/>
      <c r="D5" s="825"/>
      <c r="E5" s="825"/>
      <c r="F5" s="825"/>
      <c r="G5" s="825"/>
      <c r="H5" s="825"/>
      <c r="I5" s="825"/>
      <c r="J5" s="825"/>
      <c r="K5" s="825"/>
      <c r="L5" s="825"/>
      <c r="M5" s="825"/>
      <c r="N5" s="825"/>
      <c r="O5" s="825"/>
      <c r="P5" s="825"/>
      <c r="Q5" s="825"/>
      <c r="R5" s="825"/>
      <c r="S5" s="825"/>
      <c r="T5" s="92"/>
      <c r="U5" s="826" t="s">
        <v>262</v>
      </c>
      <c r="V5" s="827"/>
    </row>
    <row r="6" spans="1:24" ht="15">
      <c r="K6" s="91"/>
      <c r="L6" s="91"/>
      <c r="M6" s="91"/>
      <c r="N6" s="91"/>
      <c r="O6" s="91"/>
      <c r="P6" s="91"/>
      <c r="Q6" s="91"/>
      <c r="R6" s="91"/>
    </row>
    <row r="7" spans="1:24">
      <c r="A7" s="746" t="s">
        <v>839</v>
      </c>
      <c r="B7" s="746"/>
      <c r="C7" s="746"/>
      <c r="D7" s="746"/>
      <c r="E7" s="746"/>
      <c r="O7" s="828" t="s">
        <v>969</v>
      </c>
      <c r="P7" s="828"/>
      <c r="Q7" s="828"/>
      <c r="R7" s="828"/>
      <c r="S7" s="828"/>
      <c r="T7" s="828"/>
      <c r="U7" s="828"/>
      <c r="V7" s="828"/>
    </row>
    <row r="8" spans="1:24" ht="35.25" customHeight="1">
      <c r="A8" s="804" t="s">
        <v>2</v>
      </c>
      <c r="B8" s="804" t="s">
        <v>150</v>
      </c>
      <c r="C8" s="805" t="s">
        <v>151</v>
      </c>
      <c r="D8" s="805"/>
      <c r="E8" s="805"/>
      <c r="F8" s="805" t="s">
        <v>152</v>
      </c>
      <c r="G8" s="806" t="s">
        <v>181</v>
      </c>
      <c r="H8" s="807"/>
      <c r="I8" s="807"/>
      <c r="J8" s="807"/>
      <c r="K8" s="807"/>
      <c r="L8" s="807"/>
      <c r="M8" s="807"/>
      <c r="N8" s="808"/>
      <c r="O8" s="804" t="s">
        <v>182</v>
      </c>
      <c r="P8" s="804"/>
      <c r="Q8" s="804"/>
      <c r="R8" s="804"/>
      <c r="S8" s="804"/>
      <c r="T8" s="804"/>
      <c r="U8" s="804"/>
      <c r="V8" s="804"/>
    </row>
    <row r="9" spans="1:24" ht="15">
      <c r="A9" s="804"/>
      <c r="B9" s="804"/>
      <c r="C9" s="805" t="s">
        <v>263</v>
      </c>
      <c r="D9" s="805" t="s">
        <v>44</v>
      </c>
      <c r="E9" s="805" t="s">
        <v>45</v>
      </c>
      <c r="F9" s="805"/>
      <c r="G9" s="804" t="s">
        <v>183</v>
      </c>
      <c r="H9" s="804"/>
      <c r="I9" s="804"/>
      <c r="J9" s="804"/>
      <c r="K9" s="804" t="s">
        <v>167</v>
      </c>
      <c r="L9" s="804"/>
      <c r="M9" s="804"/>
      <c r="N9" s="804"/>
      <c r="O9" s="804" t="s">
        <v>153</v>
      </c>
      <c r="P9" s="804"/>
      <c r="Q9" s="804"/>
      <c r="R9" s="804"/>
      <c r="S9" s="804" t="s">
        <v>166</v>
      </c>
      <c r="T9" s="804"/>
      <c r="U9" s="804"/>
      <c r="V9" s="804"/>
    </row>
    <row r="10" spans="1:24">
      <c r="A10" s="804"/>
      <c r="B10" s="804"/>
      <c r="C10" s="805"/>
      <c r="D10" s="805"/>
      <c r="E10" s="805"/>
      <c r="F10" s="805"/>
      <c r="G10" s="809" t="s">
        <v>154</v>
      </c>
      <c r="H10" s="810"/>
      <c r="I10" s="811"/>
      <c r="J10" s="815" t="s">
        <v>155</v>
      </c>
      <c r="K10" s="818" t="s">
        <v>154</v>
      </c>
      <c r="L10" s="819"/>
      <c r="M10" s="820"/>
      <c r="N10" s="815" t="s">
        <v>155</v>
      </c>
      <c r="O10" s="818" t="s">
        <v>154</v>
      </c>
      <c r="P10" s="819"/>
      <c r="Q10" s="820"/>
      <c r="R10" s="815" t="s">
        <v>155</v>
      </c>
      <c r="S10" s="818" t="s">
        <v>154</v>
      </c>
      <c r="T10" s="819"/>
      <c r="U10" s="820"/>
      <c r="V10" s="815" t="s">
        <v>155</v>
      </c>
    </row>
    <row r="11" spans="1:24" ht="15" customHeight="1">
      <c r="A11" s="804"/>
      <c r="B11" s="804"/>
      <c r="C11" s="805"/>
      <c r="D11" s="805"/>
      <c r="E11" s="805"/>
      <c r="F11" s="805"/>
      <c r="G11" s="812"/>
      <c r="H11" s="813"/>
      <c r="I11" s="814"/>
      <c r="J11" s="816"/>
      <c r="K11" s="821"/>
      <c r="L11" s="822"/>
      <c r="M11" s="823"/>
      <c r="N11" s="816"/>
      <c r="O11" s="821"/>
      <c r="P11" s="822"/>
      <c r="Q11" s="823"/>
      <c r="R11" s="816"/>
      <c r="S11" s="821"/>
      <c r="T11" s="822"/>
      <c r="U11" s="823"/>
      <c r="V11" s="816"/>
    </row>
    <row r="12" spans="1:24" ht="15">
      <c r="A12" s="804"/>
      <c r="B12" s="804"/>
      <c r="C12" s="805"/>
      <c r="D12" s="805"/>
      <c r="E12" s="805"/>
      <c r="F12" s="805"/>
      <c r="G12" s="175" t="s">
        <v>263</v>
      </c>
      <c r="H12" s="175" t="s">
        <v>44</v>
      </c>
      <c r="I12" s="176" t="s">
        <v>45</v>
      </c>
      <c r="J12" s="817"/>
      <c r="K12" s="174" t="s">
        <v>263</v>
      </c>
      <c r="L12" s="174" t="s">
        <v>44</v>
      </c>
      <c r="M12" s="174" t="s">
        <v>45</v>
      </c>
      <c r="N12" s="817"/>
      <c r="O12" s="174" t="s">
        <v>263</v>
      </c>
      <c r="P12" s="174" t="s">
        <v>44</v>
      </c>
      <c r="Q12" s="174" t="s">
        <v>45</v>
      </c>
      <c r="R12" s="817"/>
      <c r="S12" s="174" t="s">
        <v>263</v>
      </c>
      <c r="T12" s="174" t="s">
        <v>44</v>
      </c>
      <c r="U12" s="174" t="s">
        <v>45</v>
      </c>
      <c r="V12" s="817"/>
    </row>
    <row r="13" spans="1:24" ht="15">
      <c r="A13" s="174">
        <v>1</v>
      </c>
      <c r="B13" s="174">
        <v>2</v>
      </c>
      <c r="C13" s="174">
        <v>3</v>
      </c>
      <c r="D13" s="174">
        <v>4</v>
      </c>
      <c r="E13" s="174">
        <v>5</v>
      </c>
      <c r="F13" s="174">
        <v>6</v>
      </c>
      <c r="G13" s="174">
        <v>7</v>
      </c>
      <c r="H13" s="174">
        <v>8</v>
      </c>
      <c r="I13" s="174">
        <v>9</v>
      </c>
      <c r="J13" s="174">
        <v>10</v>
      </c>
      <c r="K13" s="174">
        <v>11</v>
      </c>
      <c r="L13" s="174">
        <v>12</v>
      </c>
      <c r="M13" s="174">
        <v>13</v>
      </c>
      <c r="N13" s="174">
        <v>14</v>
      </c>
      <c r="O13" s="174">
        <v>15</v>
      </c>
      <c r="P13" s="174">
        <v>16</v>
      </c>
      <c r="Q13" s="174">
        <v>17</v>
      </c>
      <c r="R13" s="174">
        <v>18</v>
      </c>
      <c r="S13" s="174">
        <v>19</v>
      </c>
      <c r="T13" s="174">
        <v>20</v>
      </c>
      <c r="U13" s="174">
        <v>21</v>
      </c>
      <c r="V13" s="174">
        <v>22</v>
      </c>
    </row>
    <row r="14" spans="1:24" ht="15">
      <c r="A14" s="799" t="s">
        <v>216</v>
      </c>
      <c r="B14" s="800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309"/>
      <c r="P14" s="309"/>
      <c r="Q14" s="309"/>
      <c r="R14" s="309"/>
      <c r="S14" s="309"/>
      <c r="T14" s="309"/>
      <c r="U14" s="309"/>
      <c r="V14" s="309"/>
    </row>
    <row r="15" spans="1:24" ht="15">
      <c r="A15" s="174">
        <v>1</v>
      </c>
      <c r="B15" s="177" t="s">
        <v>215</v>
      </c>
      <c r="C15" s="329">
        <v>59.23</v>
      </c>
      <c r="D15" s="329">
        <v>2.4500000000000002</v>
      </c>
      <c r="E15" s="329">
        <v>6.39</v>
      </c>
      <c r="F15" s="328">
        <v>42853</v>
      </c>
      <c r="G15" s="329">
        <v>59.23</v>
      </c>
      <c r="H15" s="329">
        <v>2.4500000000000002</v>
      </c>
      <c r="I15" s="329">
        <v>6.39</v>
      </c>
      <c r="J15" s="328">
        <v>42935</v>
      </c>
      <c r="K15" s="329">
        <v>59.23</v>
      </c>
      <c r="L15" s="329">
        <v>2.4500000000000002</v>
      </c>
      <c r="M15" s="329">
        <v>6.39</v>
      </c>
      <c r="N15" s="328">
        <v>42935</v>
      </c>
      <c r="O15" s="331"/>
      <c r="P15" s="331"/>
      <c r="Q15" s="331"/>
      <c r="R15" s="331"/>
      <c r="S15" s="331"/>
      <c r="T15" s="331"/>
      <c r="U15" s="331"/>
      <c r="V15" s="331"/>
    </row>
    <row r="16" spans="1:24" ht="15.75">
      <c r="A16" s="174">
        <v>2</v>
      </c>
      <c r="B16" s="177" t="s">
        <v>156</v>
      </c>
      <c r="C16" s="329">
        <v>81.290000000000006</v>
      </c>
      <c r="D16" s="329">
        <v>3.36</v>
      </c>
      <c r="E16" s="329">
        <v>8.7799999999999994</v>
      </c>
      <c r="F16" s="328">
        <v>42926</v>
      </c>
      <c r="G16" s="329">
        <v>81.290000000000006</v>
      </c>
      <c r="H16" s="329">
        <v>3.36</v>
      </c>
      <c r="I16" s="329">
        <v>8.7799999999999994</v>
      </c>
      <c r="J16" s="328">
        <v>43003</v>
      </c>
      <c r="K16" s="329">
        <v>81.290000000000006</v>
      </c>
      <c r="L16" s="329">
        <v>3.36</v>
      </c>
      <c r="M16" s="329">
        <v>8.7799999999999994</v>
      </c>
      <c r="N16" s="328">
        <v>43003</v>
      </c>
      <c r="O16" s="332" t="s">
        <v>842</v>
      </c>
      <c r="P16" s="331"/>
      <c r="Q16" s="331"/>
      <c r="R16" s="331"/>
      <c r="S16" s="331"/>
      <c r="T16" s="331"/>
      <c r="U16" s="331"/>
      <c r="V16" s="331"/>
    </row>
    <row r="17" spans="1:22" ht="15">
      <c r="A17" s="174">
        <v>3</v>
      </c>
      <c r="B17" s="177" t="s">
        <v>157</v>
      </c>
      <c r="C17" s="329">
        <v>51.89</v>
      </c>
      <c r="D17" s="329">
        <v>1.94</v>
      </c>
      <c r="E17" s="329">
        <v>0</v>
      </c>
      <c r="F17" s="328">
        <v>43070</v>
      </c>
      <c r="G17" s="329">
        <v>51.89</v>
      </c>
      <c r="H17" s="329">
        <v>1.94</v>
      </c>
      <c r="I17" s="329">
        <v>0</v>
      </c>
      <c r="J17" s="328">
        <v>43117</v>
      </c>
      <c r="K17" s="329">
        <v>51.89</v>
      </c>
      <c r="L17" s="329">
        <v>1.94</v>
      </c>
      <c r="M17" s="329">
        <v>0</v>
      </c>
      <c r="N17" s="328">
        <v>43117</v>
      </c>
      <c r="O17" s="331"/>
      <c r="P17" s="331"/>
      <c r="Q17" s="331"/>
      <c r="R17" s="331"/>
      <c r="S17" s="331" t="s">
        <v>843</v>
      </c>
      <c r="T17" s="331"/>
      <c r="U17" s="331"/>
      <c r="V17" s="331"/>
    </row>
    <row r="18" spans="1:22" ht="15">
      <c r="A18" s="539">
        <v>4</v>
      </c>
      <c r="B18" s="177" t="s">
        <v>157</v>
      </c>
      <c r="C18" s="329">
        <v>51.89</v>
      </c>
      <c r="D18" s="329">
        <v>1.94</v>
      </c>
      <c r="E18" s="329">
        <v>0</v>
      </c>
      <c r="F18" s="328">
        <v>43110</v>
      </c>
      <c r="G18" s="329">
        <v>51.89</v>
      </c>
      <c r="H18" s="329">
        <v>1.94</v>
      </c>
      <c r="I18" s="329">
        <v>0</v>
      </c>
      <c r="J18" s="328">
        <v>43166</v>
      </c>
      <c r="K18" s="329">
        <v>51.89</v>
      </c>
      <c r="L18" s="329">
        <v>1.94</v>
      </c>
      <c r="M18" s="329">
        <v>0</v>
      </c>
      <c r="N18" s="328">
        <v>43166</v>
      </c>
      <c r="O18" s="331"/>
      <c r="P18" s="331"/>
      <c r="Q18" s="331"/>
      <c r="R18" s="331"/>
      <c r="S18" s="331"/>
      <c r="T18" s="331"/>
      <c r="U18" s="331"/>
      <c r="V18" s="331"/>
    </row>
    <row r="19" spans="1:22" ht="15">
      <c r="A19" s="799" t="s">
        <v>217</v>
      </c>
      <c r="B19" s="800"/>
      <c r="C19" s="329"/>
      <c r="D19" s="329"/>
      <c r="E19" s="329"/>
      <c r="F19" s="330"/>
      <c r="G19" s="330"/>
      <c r="H19" s="330"/>
      <c r="I19" s="330"/>
      <c r="J19" s="330"/>
      <c r="K19" s="330"/>
      <c r="L19" s="330"/>
      <c r="M19" s="330"/>
      <c r="N19" s="330"/>
      <c r="O19" s="331"/>
      <c r="P19" s="331"/>
      <c r="Q19" s="331"/>
      <c r="R19" s="331"/>
      <c r="S19" s="331"/>
      <c r="T19" s="331"/>
      <c r="U19" s="331"/>
      <c r="V19" s="331"/>
    </row>
    <row r="20" spans="1:22" ht="15">
      <c r="A20" s="174">
        <v>4</v>
      </c>
      <c r="B20" s="177" t="s">
        <v>205</v>
      </c>
      <c r="C20" s="329">
        <v>0</v>
      </c>
      <c r="D20" s="329">
        <v>0</v>
      </c>
      <c r="E20" s="329">
        <v>0</v>
      </c>
      <c r="F20" s="330" t="s">
        <v>7</v>
      </c>
      <c r="G20" s="329">
        <v>0</v>
      </c>
      <c r="H20" s="329">
        <v>0</v>
      </c>
      <c r="I20" s="329">
        <v>0</v>
      </c>
      <c r="J20" s="330" t="s">
        <v>7</v>
      </c>
      <c r="K20" s="329">
        <v>0</v>
      </c>
      <c r="L20" s="329">
        <v>0</v>
      </c>
      <c r="M20" s="329">
        <v>0</v>
      </c>
      <c r="N20" s="330" t="s">
        <v>7</v>
      </c>
      <c r="O20" s="331"/>
      <c r="P20" s="331"/>
      <c r="Q20" s="331"/>
      <c r="R20" s="331"/>
      <c r="S20" s="331"/>
      <c r="T20" s="331"/>
      <c r="U20" s="331"/>
      <c r="V20" s="331"/>
    </row>
    <row r="21" spans="1:22" ht="15">
      <c r="A21" s="174">
        <v>5</v>
      </c>
      <c r="B21" s="177" t="s">
        <v>136</v>
      </c>
      <c r="C21" s="329">
        <v>0</v>
      </c>
      <c r="D21" s="329">
        <v>0</v>
      </c>
      <c r="E21" s="329">
        <v>0</v>
      </c>
      <c r="F21" s="330" t="s">
        <v>7</v>
      </c>
      <c r="G21" s="329">
        <v>0</v>
      </c>
      <c r="H21" s="329">
        <v>0</v>
      </c>
      <c r="I21" s="329">
        <v>0</v>
      </c>
      <c r="J21" s="330" t="s">
        <v>7</v>
      </c>
      <c r="K21" s="329">
        <v>0</v>
      </c>
      <c r="L21" s="329">
        <v>0</v>
      </c>
      <c r="M21" s="329">
        <v>0</v>
      </c>
      <c r="N21" s="330" t="s">
        <v>7</v>
      </c>
      <c r="O21" s="331"/>
      <c r="P21" s="331"/>
      <c r="Q21" s="331"/>
      <c r="R21" s="331"/>
      <c r="S21" s="331"/>
      <c r="T21" s="331"/>
      <c r="U21" s="331"/>
      <c r="V21" s="331"/>
    </row>
    <row r="23" spans="1:22">
      <c r="D23" s="626"/>
      <c r="E23" s="626"/>
      <c r="F23" s="626"/>
      <c r="G23" s="626"/>
    </row>
    <row r="24" spans="1:22" ht="14.25">
      <c r="A24" s="801" t="s">
        <v>168</v>
      </c>
      <c r="B24" s="801"/>
      <c r="C24" s="801"/>
      <c r="D24" s="802"/>
      <c r="E24" s="802"/>
      <c r="F24" s="802"/>
      <c r="G24" s="802"/>
      <c r="H24" s="801"/>
      <c r="I24" s="801"/>
      <c r="J24" s="801"/>
      <c r="K24" s="801"/>
      <c r="L24" s="801"/>
      <c r="M24" s="801"/>
      <c r="N24" s="801"/>
      <c r="O24" s="801"/>
      <c r="P24" s="801"/>
      <c r="Q24" s="801"/>
      <c r="R24" s="801"/>
      <c r="S24" s="801"/>
      <c r="T24" s="801"/>
      <c r="U24" s="801"/>
      <c r="V24" s="801"/>
    </row>
    <row r="25" spans="1:22" ht="14.25">
      <c r="A25" s="572"/>
      <c r="B25" s="572"/>
      <c r="C25" s="572"/>
      <c r="D25" s="608"/>
      <c r="E25" s="608"/>
      <c r="F25" s="608"/>
      <c r="G25" s="608"/>
      <c r="H25" s="572"/>
      <c r="I25" s="572"/>
      <c r="J25" s="572"/>
      <c r="K25" s="572"/>
      <c r="L25" s="572"/>
      <c r="M25" s="572"/>
      <c r="N25" s="572"/>
      <c r="O25" s="572"/>
      <c r="P25" s="572"/>
      <c r="Q25" s="572"/>
      <c r="R25" s="572"/>
      <c r="S25" s="572"/>
      <c r="T25" s="572"/>
      <c r="U25" s="572"/>
      <c r="V25" s="572"/>
    </row>
    <row r="26" spans="1:22" ht="14.25">
      <c r="A26" s="572"/>
      <c r="B26" s="572"/>
      <c r="C26" s="572"/>
      <c r="D26" s="608"/>
      <c r="E26" s="608"/>
      <c r="F26" s="608"/>
      <c r="G26" s="608"/>
      <c r="H26" s="572"/>
      <c r="I26" s="572"/>
      <c r="J26" s="572"/>
      <c r="K26" s="572"/>
      <c r="L26" s="572"/>
      <c r="M26" s="572"/>
      <c r="N26" s="572"/>
      <c r="O26" s="572"/>
      <c r="P26" s="572"/>
      <c r="Q26" s="572"/>
      <c r="R26" s="572"/>
      <c r="S26" s="572"/>
      <c r="T26" s="572"/>
      <c r="U26" s="572"/>
      <c r="V26" s="572"/>
    </row>
    <row r="27" spans="1:22" ht="14.25">
      <c r="A27" s="572"/>
      <c r="B27" s="572"/>
      <c r="C27" s="572"/>
      <c r="D27" s="608"/>
      <c r="E27" s="608"/>
      <c r="F27" s="608"/>
      <c r="G27" s="608"/>
      <c r="H27" s="572"/>
      <c r="I27" s="572"/>
      <c r="J27" s="572"/>
      <c r="K27" s="572"/>
      <c r="L27" s="572"/>
      <c r="M27" s="572"/>
      <c r="N27" s="572"/>
      <c r="O27" s="572"/>
      <c r="P27" s="572"/>
      <c r="Q27" s="572"/>
      <c r="R27" s="572"/>
      <c r="S27" s="572"/>
      <c r="T27" s="572"/>
      <c r="U27" s="572"/>
      <c r="V27" s="572"/>
    </row>
    <row r="28" spans="1:22" ht="14.25">
      <c r="A28" s="178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</row>
    <row r="29" spans="1:22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</row>
    <row r="30" spans="1:22" ht="15.75">
      <c r="A30" s="102" t="s">
        <v>12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803" t="s">
        <v>13</v>
      </c>
      <c r="O30" s="803"/>
      <c r="P30" s="803"/>
      <c r="Q30" s="803"/>
      <c r="R30" s="803"/>
      <c r="S30" s="803"/>
      <c r="T30" s="803"/>
      <c r="U30" s="803"/>
      <c r="V30" s="803"/>
    </row>
    <row r="31" spans="1:22" ht="15.75">
      <c r="A31" s="803" t="s">
        <v>14</v>
      </c>
      <c r="B31" s="803"/>
      <c r="C31" s="803"/>
      <c r="D31" s="803"/>
      <c r="E31" s="803"/>
      <c r="F31" s="803"/>
      <c r="G31" s="803"/>
      <c r="H31" s="803"/>
      <c r="I31" s="803"/>
      <c r="J31" s="803"/>
      <c r="K31" s="803"/>
      <c r="L31" s="803"/>
      <c r="M31" s="803"/>
      <c r="N31" s="803"/>
      <c r="O31" s="803"/>
      <c r="P31" s="803"/>
      <c r="Q31" s="803"/>
      <c r="R31" s="803"/>
      <c r="S31" s="803"/>
      <c r="T31" s="803"/>
      <c r="U31" s="803"/>
      <c r="V31" s="803"/>
    </row>
    <row r="32" spans="1:22" ht="15.75">
      <c r="A32" s="803" t="s">
        <v>980</v>
      </c>
      <c r="B32" s="803"/>
      <c r="C32" s="803"/>
      <c r="D32" s="803"/>
      <c r="E32" s="803"/>
      <c r="F32" s="803"/>
      <c r="G32" s="803"/>
      <c r="H32" s="803"/>
      <c r="I32" s="803"/>
      <c r="J32" s="803"/>
      <c r="K32" s="803"/>
      <c r="L32" s="803"/>
      <c r="M32" s="803"/>
      <c r="N32" s="803"/>
      <c r="O32" s="803"/>
      <c r="P32" s="803"/>
      <c r="Q32" s="803"/>
      <c r="R32" s="803"/>
      <c r="S32" s="803"/>
      <c r="T32" s="803"/>
      <c r="U32" s="803"/>
      <c r="V32" s="803"/>
    </row>
    <row r="33" spans="1:24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V33" s="798" t="s">
        <v>85</v>
      </c>
      <c r="W33" s="798"/>
      <c r="X33" s="798"/>
    </row>
  </sheetData>
  <mergeCells count="33">
    <mergeCell ref="O8:V8"/>
    <mergeCell ref="C9:C12"/>
    <mergeCell ref="D9:D12"/>
    <mergeCell ref="E9:E12"/>
    <mergeCell ref="G9:J9"/>
    <mergeCell ref="V10:V12"/>
    <mergeCell ref="S10:U11"/>
    <mergeCell ref="K9:N9"/>
    <mergeCell ref="O9:R9"/>
    <mergeCell ref="S9:V9"/>
    <mergeCell ref="R10:R12"/>
    <mergeCell ref="O10:Q11"/>
    <mergeCell ref="C3:N3"/>
    <mergeCell ref="B5:S5"/>
    <mergeCell ref="U5:V5"/>
    <mergeCell ref="O7:V7"/>
    <mergeCell ref="A7:E7"/>
    <mergeCell ref="A8:A12"/>
    <mergeCell ref="B8:B12"/>
    <mergeCell ref="C8:E8"/>
    <mergeCell ref="F8:F12"/>
    <mergeCell ref="G8:N8"/>
    <mergeCell ref="G10:I11"/>
    <mergeCell ref="J10:J12"/>
    <mergeCell ref="K10:M11"/>
    <mergeCell ref="N10:N12"/>
    <mergeCell ref="V33:X33"/>
    <mergeCell ref="A14:B14"/>
    <mergeCell ref="A19:B19"/>
    <mergeCell ref="A24:V24"/>
    <mergeCell ref="N30:V30"/>
    <mergeCell ref="A31:V31"/>
    <mergeCell ref="A32:V32"/>
  </mergeCells>
  <printOptions horizontalCentered="1" verticalCentered="1"/>
  <pageMargins left="0.70866141732283505" right="0.70866141732283505" top="0.23622047244094499" bottom="0" header="0.31496062992126" footer="0.31496062992126"/>
  <pageSetup paperSize="9" scale="57" orientation="landscape" r:id="rId1"/>
  <colBreaks count="1" manualBreakCount="1">
    <brk id="22" max="1048575" man="1"/>
  </colBreaks>
  <drawing r:id="rId2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view="pageBreakPreview" zoomScaleNormal="70" zoomScaleSheetLayoutView="100" workbookViewId="0">
      <selection activeCell="G20" sqref="G20:L23"/>
    </sheetView>
  </sheetViews>
  <sheetFormatPr defaultColWidth="9.140625" defaultRowHeight="12.75"/>
  <cols>
    <col min="1" max="1" width="5.5703125" style="249" customWidth="1"/>
    <col min="2" max="2" width="8.85546875" style="249" customWidth="1"/>
    <col min="3" max="3" width="10.28515625" style="249" customWidth="1"/>
    <col min="4" max="4" width="12.85546875" style="249" customWidth="1"/>
    <col min="5" max="5" width="8.7109375" style="238" customWidth="1"/>
    <col min="6" max="7" width="8" style="238" customWidth="1"/>
    <col min="8" max="10" width="8.140625" style="238" customWidth="1"/>
    <col min="11" max="11" width="8.42578125" style="238" customWidth="1"/>
    <col min="12" max="12" width="8.140625" style="238" customWidth="1"/>
    <col min="13" max="13" width="11.28515625" style="238" customWidth="1"/>
    <col min="14" max="14" width="11.85546875" style="238" customWidth="1"/>
    <col min="15" max="16384" width="9.140625" style="238"/>
  </cols>
  <sheetData>
    <row r="1" spans="1:14" ht="12.75" customHeight="1">
      <c r="D1" s="1055"/>
      <c r="E1" s="1055"/>
      <c r="F1" s="249"/>
      <c r="G1" s="249"/>
      <c r="H1" s="249"/>
      <c r="I1" s="249"/>
      <c r="J1" s="249"/>
      <c r="K1" s="249"/>
      <c r="L1" s="249"/>
      <c r="M1" s="1057" t="s">
        <v>753</v>
      </c>
      <c r="N1" s="1057"/>
    </row>
    <row r="2" spans="1:14" ht="15.75">
      <c r="A2" s="1053" t="s">
        <v>0</v>
      </c>
      <c r="B2" s="1053"/>
      <c r="C2" s="1053"/>
      <c r="D2" s="1053"/>
      <c r="E2" s="1053"/>
      <c r="F2" s="1053"/>
      <c r="G2" s="1053"/>
      <c r="H2" s="1053"/>
      <c r="I2" s="1053"/>
      <c r="J2" s="1053"/>
      <c r="K2" s="1053"/>
      <c r="L2" s="1053"/>
      <c r="M2" s="1053"/>
      <c r="N2" s="1053"/>
    </row>
    <row r="3" spans="1:14" ht="18">
      <c r="A3" s="1054" t="s">
        <v>656</v>
      </c>
      <c r="B3" s="1054"/>
      <c r="C3" s="1054"/>
      <c r="D3" s="1054"/>
      <c r="E3" s="1054"/>
      <c r="F3" s="1054"/>
      <c r="G3" s="1054"/>
      <c r="H3" s="1054"/>
      <c r="I3" s="1054"/>
      <c r="J3" s="1054"/>
      <c r="K3" s="1054"/>
      <c r="L3" s="1054"/>
      <c r="M3" s="1054"/>
      <c r="N3" s="1054"/>
    </row>
    <row r="4" spans="1:14" ht="9.75" customHeight="1">
      <c r="A4" s="1064" t="s">
        <v>750</v>
      </c>
      <c r="B4" s="1064"/>
      <c r="C4" s="1064"/>
      <c r="D4" s="1064"/>
      <c r="E4" s="1064"/>
      <c r="F4" s="1064"/>
      <c r="G4" s="1064"/>
      <c r="H4" s="1064"/>
      <c r="I4" s="1064"/>
      <c r="J4" s="1064"/>
      <c r="K4" s="1064"/>
      <c r="L4" s="1064"/>
      <c r="M4" s="1064"/>
      <c r="N4" s="1064"/>
    </row>
    <row r="5" spans="1:14" s="239" customFormat="1" ht="18.75" customHeight="1">
      <c r="A5" s="1064"/>
      <c r="B5" s="1064"/>
      <c r="C5" s="1064"/>
      <c r="D5" s="1064"/>
      <c r="E5" s="1064"/>
      <c r="F5" s="1064"/>
      <c r="G5" s="1064"/>
      <c r="H5" s="1064"/>
      <c r="I5" s="1064"/>
      <c r="J5" s="1064"/>
      <c r="K5" s="1064"/>
      <c r="L5" s="1064"/>
      <c r="M5" s="1064"/>
      <c r="N5" s="1064"/>
    </row>
    <row r="6" spans="1:14">
      <c r="A6" s="1056"/>
      <c r="B6" s="1056"/>
      <c r="C6" s="1056"/>
      <c r="D6" s="1056"/>
      <c r="E6" s="1056"/>
      <c r="F6" s="1056"/>
      <c r="G6" s="1056"/>
      <c r="H6" s="1056"/>
      <c r="I6" s="1056"/>
      <c r="J6" s="1056"/>
      <c r="K6" s="1056"/>
      <c r="L6" s="1056"/>
      <c r="M6" s="1056"/>
      <c r="N6" s="1056"/>
    </row>
    <row r="7" spans="1:14">
      <c r="A7" s="558" t="s">
        <v>976</v>
      </c>
      <c r="B7" s="558"/>
      <c r="C7" s="558"/>
      <c r="D7" s="282"/>
      <c r="E7" s="249"/>
      <c r="F7" s="249"/>
      <c r="G7" s="249"/>
      <c r="H7" s="1045"/>
      <c r="I7" s="1045"/>
      <c r="J7" s="1045"/>
      <c r="K7" s="1045"/>
      <c r="L7" s="1045"/>
      <c r="M7" s="1045"/>
      <c r="N7" s="1045"/>
    </row>
    <row r="8" spans="1:14" ht="24.75" customHeight="1">
      <c r="A8" s="1058" t="s">
        <v>2</v>
      </c>
      <c r="B8" s="1058" t="s">
        <v>3</v>
      </c>
      <c r="C8" s="887" t="s">
        <v>503</v>
      </c>
      <c r="D8" s="1062" t="s">
        <v>86</v>
      </c>
      <c r="E8" s="1059" t="s">
        <v>87</v>
      </c>
      <c r="F8" s="1060"/>
      <c r="G8" s="1060"/>
      <c r="H8" s="1061"/>
      <c r="I8" s="1059" t="s">
        <v>743</v>
      </c>
      <c r="J8" s="1060"/>
      <c r="K8" s="1060"/>
      <c r="L8" s="1060"/>
      <c r="M8" s="1060"/>
      <c r="N8" s="1060"/>
    </row>
    <row r="9" spans="1:14" ht="44.45" customHeight="1">
      <c r="A9" s="1058"/>
      <c r="B9" s="1058"/>
      <c r="C9" s="888"/>
      <c r="D9" s="1063"/>
      <c r="E9" s="283" t="s">
        <v>184</v>
      </c>
      <c r="F9" s="283" t="s">
        <v>118</v>
      </c>
      <c r="G9" s="283" t="s">
        <v>119</v>
      </c>
      <c r="H9" s="283" t="s">
        <v>454</v>
      </c>
      <c r="I9" s="283" t="s">
        <v>18</v>
      </c>
      <c r="J9" s="283" t="s">
        <v>744</v>
      </c>
      <c r="K9" s="283" t="s">
        <v>745</v>
      </c>
      <c r="L9" s="283" t="s">
        <v>746</v>
      </c>
      <c r="M9" s="283" t="s">
        <v>747</v>
      </c>
      <c r="N9" s="283" t="s">
        <v>748</v>
      </c>
    </row>
    <row r="10" spans="1:14" s="240" customFormat="1">
      <c r="A10" s="283">
        <v>1</v>
      </c>
      <c r="B10" s="283">
        <v>2</v>
      </c>
      <c r="C10" s="283">
        <v>3</v>
      </c>
      <c r="D10" s="283">
        <v>8</v>
      </c>
      <c r="E10" s="283">
        <v>9</v>
      </c>
      <c r="F10" s="283">
        <v>10</v>
      </c>
      <c r="G10" s="283">
        <v>11</v>
      </c>
      <c r="H10" s="283">
        <v>12</v>
      </c>
      <c r="I10" s="283">
        <v>13</v>
      </c>
      <c r="J10" s="283">
        <v>14</v>
      </c>
      <c r="K10" s="283">
        <v>15</v>
      </c>
      <c r="L10" s="283">
        <v>16</v>
      </c>
      <c r="M10" s="283">
        <v>17</v>
      </c>
      <c r="N10" s="283">
        <v>18</v>
      </c>
    </row>
    <row r="11" spans="1:14">
      <c r="A11" s="252">
        <v>1</v>
      </c>
      <c r="B11" s="253"/>
      <c r="C11" s="253"/>
      <c r="D11" s="285"/>
      <c r="E11" s="253"/>
      <c r="F11" s="253"/>
      <c r="G11" s="253"/>
      <c r="H11" s="253"/>
      <c r="I11" s="253"/>
      <c r="J11" s="253"/>
      <c r="K11" s="253"/>
      <c r="L11" s="253"/>
      <c r="M11" s="253"/>
      <c r="N11" s="253"/>
    </row>
    <row r="12" spans="1:14">
      <c r="A12" s="252">
        <v>2</v>
      </c>
      <c r="B12" s="253"/>
      <c r="C12" s="253"/>
      <c r="D12" s="285"/>
      <c r="E12" s="253"/>
      <c r="F12" s="253"/>
      <c r="G12" s="253"/>
      <c r="H12" s="253"/>
      <c r="I12" s="253"/>
      <c r="J12" s="253"/>
      <c r="K12" s="253"/>
      <c r="L12" s="253"/>
      <c r="M12" s="253"/>
      <c r="N12" s="253"/>
    </row>
    <row r="13" spans="1:14">
      <c r="A13" s="252">
        <v>3</v>
      </c>
      <c r="B13" s="253"/>
      <c r="C13" s="253"/>
      <c r="D13" s="285"/>
      <c r="E13" s="253"/>
      <c r="F13" s="253"/>
      <c r="G13" s="437" t="s">
        <v>843</v>
      </c>
      <c r="H13" s="253"/>
      <c r="I13" s="253"/>
      <c r="J13" s="253"/>
      <c r="K13" s="253"/>
      <c r="L13" s="253"/>
      <c r="M13" s="253"/>
      <c r="N13" s="253"/>
    </row>
    <row r="14" spans="1:14">
      <c r="A14" s="254" t="s">
        <v>7</v>
      </c>
      <c r="B14" s="253"/>
      <c r="C14" s="253"/>
      <c r="D14" s="285"/>
      <c r="E14" s="253"/>
      <c r="F14" s="253"/>
      <c r="G14" s="253"/>
      <c r="H14" s="253"/>
      <c r="I14" s="253"/>
      <c r="J14" s="253"/>
      <c r="K14" s="253"/>
      <c r="L14" s="253"/>
      <c r="M14" s="253"/>
      <c r="N14" s="253"/>
    </row>
    <row r="15" spans="1:14">
      <c r="A15" s="254" t="s">
        <v>7</v>
      </c>
      <c r="B15" s="253"/>
      <c r="C15" s="253"/>
      <c r="D15" s="285"/>
      <c r="E15" s="253"/>
      <c r="F15" s="253"/>
      <c r="G15" s="253"/>
      <c r="H15" s="253"/>
      <c r="I15" s="253"/>
      <c r="J15" s="253"/>
      <c r="K15" s="253"/>
      <c r="L15" s="253"/>
      <c r="M15" s="253"/>
      <c r="N15" s="253"/>
    </row>
    <row r="16" spans="1:14">
      <c r="A16" s="255"/>
      <c r="B16" s="255"/>
      <c r="C16" s="255"/>
      <c r="D16" s="255"/>
      <c r="E16" s="249"/>
      <c r="F16" s="249"/>
      <c r="G16" s="249"/>
      <c r="H16" s="249"/>
      <c r="I16" s="249"/>
      <c r="J16" s="249"/>
      <c r="K16" s="249"/>
      <c r="L16" s="249"/>
      <c r="M16" s="249"/>
      <c r="N16" s="249"/>
    </row>
    <row r="17" spans="1:14">
      <c r="A17" s="256" t="s">
        <v>8</v>
      </c>
      <c r="B17" s="257"/>
      <c r="C17" s="257"/>
      <c r="D17" s="255"/>
      <c r="E17" s="249"/>
      <c r="F17" s="249"/>
      <c r="G17" s="249"/>
      <c r="H17" s="249"/>
      <c r="I17" s="249"/>
      <c r="J17" s="249"/>
      <c r="K17" s="249"/>
      <c r="L17" s="249"/>
      <c r="M17" s="249"/>
      <c r="N17" s="249"/>
    </row>
    <row r="18" spans="1:14">
      <c r="A18" s="258" t="s">
        <v>9</v>
      </c>
      <c r="B18" s="258"/>
      <c r="C18" s="258"/>
      <c r="E18" s="249"/>
      <c r="F18" s="249"/>
      <c r="G18" s="249"/>
      <c r="H18" s="249"/>
      <c r="I18" s="249"/>
      <c r="J18" s="249"/>
      <c r="K18" s="249"/>
      <c r="L18" s="249"/>
      <c r="M18" s="249"/>
      <c r="N18" s="249"/>
    </row>
    <row r="19" spans="1:14">
      <c r="A19" s="258" t="s">
        <v>10</v>
      </c>
      <c r="B19" s="258"/>
      <c r="C19" s="258"/>
      <c r="E19" s="249"/>
      <c r="F19" s="249"/>
      <c r="G19" s="249"/>
      <c r="H19" s="249"/>
      <c r="I19" s="249"/>
      <c r="J19" s="249"/>
      <c r="K19" s="249"/>
      <c r="L19" s="249"/>
      <c r="M19" s="249"/>
      <c r="N19" s="249"/>
    </row>
    <row r="20" spans="1:14">
      <c r="A20" s="258"/>
      <c r="B20" s="258"/>
      <c r="C20" s="258"/>
      <c r="E20" s="249"/>
      <c r="F20" s="249"/>
      <c r="G20" s="829" t="s">
        <v>13</v>
      </c>
      <c r="H20" s="829"/>
      <c r="I20" s="829"/>
      <c r="J20" s="829"/>
      <c r="K20" s="829"/>
      <c r="L20" s="249"/>
      <c r="M20" s="249"/>
      <c r="N20" s="249"/>
    </row>
    <row r="21" spans="1:14">
      <c r="A21" s="258"/>
      <c r="B21" s="258"/>
      <c r="C21" s="258"/>
      <c r="E21" s="249"/>
      <c r="F21" s="249"/>
      <c r="G21" s="829" t="s">
        <v>14</v>
      </c>
      <c r="H21" s="829"/>
      <c r="I21" s="829"/>
      <c r="J21" s="829"/>
      <c r="K21" s="829"/>
      <c r="L21" s="829"/>
      <c r="M21" s="249"/>
      <c r="N21" s="249"/>
    </row>
    <row r="22" spans="1:14">
      <c r="A22" s="258" t="s">
        <v>12</v>
      </c>
      <c r="D22" s="258"/>
      <c r="E22" s="249"/>
      <c r="F22" s="258"/>
      <c r="G22" s="829" t="s">
        <v>981</v>
      </c>
      <c r="H22" s="829"/>
      <c r="I22" s="829"/>
      <c r="J22" s="829"/>
      <c r="K22" s="829"/>
      <c r="L22" s="829"/>
      <c r="M22" s="258"/>
      <c r="N22" s="258"/>
    </row>
    <row r="23" spans="1:14" ht="12.75" customHeight="1">
      <c r="D23" s="255"/>
      <c r="E23" s="257"/>
      <c r="F23" s="687"/>
      <c r="G23" s="671" t="s">
        <v>85</v>
      </c>
      <c r="H23" s="671"/>
      <c r="I23" s="671"/>
      <c r="J23" s="258"/>
      <c r="K23" s="258"/>
      <c r="L23" s="258"/>
      <c r="M23" s="687"/>
      <c r="N23" s="687"/>
    </row>
    <row r="24" spans="1:14" ht="12.75" customHeight="1">
      <c r="D24" s="255"/>
      <c r="E24" s="687"/>
      <c r="F24" s="687"/>
      <c r="G24" s="687"/>
      <c r="H24" s="687"/>
      <c r="I24" s="687"/>
      <c r="J24" s="687"/>
      <c r="K24" s="687"/>
      <c r="L24" s="687"/>
      <c r="M24" s="687"/>
      <c r="N24" s="687"/>
    </row>
    <row r="25" spans="1:14" ht="12.75" customHeight="1">
      <c r="D25" s="255"/>
      <c r="E25" s="678"/>
      <c r="F25" s="678"/>
      <c r="G25" s="678"/>
      <c r="H25" s="679"/>
      <c r="I25" s="679"/>
      <c r="J25" s="679"/>
      <c r="K25" s="679"/>
      <c r="L25" s="679"/>
      <c r="M25" s="679"/>
      <c r="N25" s="679"/>
    </row>
    <row r="26" spans="1:14" ht="12.75" customHeight="1">
      <c r="D26" s="255"/>
      <c r="E26" s="678"/>
      <c r="F26" s="678"/>
      <c r="G26" s="678"/>
      <c r="H26" s="679"/>
      <c r="I26" s="679"/>
      <c r="J26" s="679"/>
      <c r="K26" s="679"/>
      <c r="L26" s="679"/>
      <c r="M26" s="679"/>
      <c r="N26" s="679"/>
    </row>
    <row r="27" spans="1:14" ht="12.75" customHeight="1">
      <c r="D27" s="255"/>
      <c r="E27" s="678"/>
      <c r="F27" s="678"/>
      <c r="G27" s="678"/>
      <c r="H27" s="679"/>
      <c r="I27" s="679"/>
      <c r="J27" s="679"/>
      <c r="K27" s="679"/>
      <c r="L27" s="679"/>
      <c r="M27" s="679"/>
      <c r="N27" s="679"/>
    </row>
    <row r="28" spans="1:14">
      <c r="A28" s="258"/>
      <c r="B28" s="258"/>
      <c r="E28" s="249"/>
      <c r="F28" s="258"/>
      <c r="G28" s="258"/>
      <c r="H28" s="258"/>
      <c r="I28" s="258"/>
      <c r="J28" s="258"/>
      <c r="K28" s="258"/>
      <c r="L28" s="258"/>
      <c r="M28" s="258"/>
      <c r="N28" s="258"/>
    </row>
    <row r="30" spans="1:14">
      <c r="A30" s="1044"/>
      <c r="B30" s="1044"/>
      <c r="C30" s="1044"/>
      <c r="D30" s="1044"/>
      <c r="E30" s="1044"/>
      <c r="F30" s="1044"/>
      <c r="G30" s="1044"/>
      <c r="H30" s="1044"/>
      <c r="I30" s="1044"/>
      <c r="J30" s="1044"/>
      <c r="K30" s="1044"/>
      <c r="L30" s="1044"/>
      <c r="M30" s="1044"/>
      <c r="N30" s="1044"/>
    </row>
  </sheetData>
  <mergeCells count="17">
    <mergeCell ref="A6:N6"/>
    <mergeCell ref="D1:E1"/>
    <mergeCell ref="M1:N1"/>
    <mergeCell ref="A2:N2"/>
    <mergeCell ref="A3:N3"/>
    <mergeCell ref="A4:N5"/>
    <mergeCell ref="A30:N30"/>
    <mergeCell ref="C8:C9"/>
    <mergeCell ref="H7:N7"/>
    <mergeCell ref="A8:A9"/>
    <mergeCell ref="B8:B9"/>
    <mergeCell ref="D8:D9"/>
    <mergeCell ref="E8:H8"/>
    <mergeCell ref="I8:N8"/>
    <mergeCell ref="G20:K20"/>
    <mergeCell ref="G21:L21"/>
    <mergeCell ref="G22:L22"/>
  </mergeCells>
  <printOptions horizontalCentered="1" verticalCentered="1"/>
  <pageMargins left="0.70866141732283505" right="0.70866141732283505" top="0.23622047244094499" bottom="0" header="0.31496062992126" footer="0.31496062992126"/>
  <pageSetup paperSize="9" orientation="landscape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view="pageBreakPreview" zoomScaleNormal="70" zoomScaleSheetLayoutView="100" workbookViewId="0">
      <selection activeCell="H19" sqref="H19:M22"/>
    </sheetView>
  </sheetViews>
  <sheetFormatPr defaultColWidth="9.140625" defaultRowHeight="12.75"/>
  <cols>
    <col min="1" max="1" width="5.5703125" style="249" customWidth="1"/>
    <col min="2" max="2" width="8.85546875" style="249" customWidth="1"/>
    <col min="3" max="3" width="10.28515625" style="249" customWidth="1"/>
    <col min="4" max="4" width="12.85546875" style="249" customWidth="1"/>
    <col min="5" max="5" width="8.7109375" style="238" customWidth="1"/>
    <col min="6" max="7" width="8" style="238" customWidth="1"/>
    <col min="8" max="10" width="8.140625" style="238" customWidth="1"/>
    <col min="11" max="11" width="8.42578125" style="238" customWidth="1"/>
    <col min="12" max="12" width="8.140625" style="238" customWidth="1"/>
    <col min="13" max="13" width="11.28515625" style="238" customWidth="1"/>
    <col min="14" max="14" width="11.85546875" style="238" customWidth="1"/>
    <col min="15" max="16384" width="9.140625" style="238"/>
  </cols>
  <sheetData>
    <row r="1" spans="1:14" ht="12.75" customHeight="1">
      <c r="D1" s="1055"/>
      <c r="E1" s="1055"/>
      <c r="F1" s="249"/>
      <c r="G1" s="249"/>
      <c r="H1" s="249"/>
      <c r="I1" s="249"/>
      <c r="J1" s="249"/>
      <c r="K1" s="249"/>
      <c r="L1" s="249"/>
      <c r="M1" s="1057" t="s">
        <v>776</v>
      </c>
      <c r="N1" s="1057"/>
    </row>
    <row r="2" spans="1:14" ht="15.75">
      <c r="A2" s="1053" t="s">
        <v>0</v>
      </c>
      <c r="B2" s="1053"/>
      <c r="C2" s="1053"/>
      <c r="D2" s="1053"/>
      <c r="E2" s="1053"/>
      <c r="F2" s="1053"/>
      <c r="G2" s="1053"/>
      <c r="H2" s="1053"/>
      <c r="I2" s="1053"/>
      <c r="J2" s="1053"/>
      <c r="K2" s="1053"/>
      <c r="L2" s="1053"/>
      <c r="M2" s="1053"/>
      <c r="N2" s="1053"/>
    </row>
    <row r="3" spans="1:14" ht="18">
      <c r="A3" s="1054" t="s">
        <v>656</v>
      </c>
      <c r="B3" s="1054"/>
      <c r="C3" s="1054"/>
      <c r="D3" s="1054"/>
      <c r="E3" s="1054"/>
      <c r="F3" s="1054"/>
      <c r="G3" s="1054"/>
      <c r="H3" s="1054"/>
      <c r="I3" s="1054"/>
      <c r="J3" s="1054"/>
      <c r="K3" s="1054"/>
      <c r="L3" s="1054"/>
      <c r="M3" s="1054"/>
      <c r="N3" s="1054"/>
    </row>
    <row r="4" spans="1:14" ht="9.75" customHeight="1">
      <c r="A4" s="1064" t="s">
        <v>775</v>
      </c>
      <c r="B4" s="1064"/>
      <c r="C4" s="1064"/>
      <c r="D4" s="1064"/>
      <c r="E4" s="1064"/>
      <c r="F4" s="1064"/>
      <c r="G4" s="1064"/>
      <c r="H4" s="1064"/>
      <c r="I4" s="1064"/>
      <c r="J4" s="1064"/>
      <c r="K4" s="1064"/>
      <c r="L4" s="1064"/>
      <c r="M4" s="1064"/>
      <c r="N4" s="1064"/>
    </row>
    <row r="5" spans="1:14" s="239" customFormat="1" ht="18.75" customHeight="1">
      <c r="A5" s="1064"/>
      <c r="B5" s="1064"/>
      <c r="C5" s="1064"/>
      <c r="D5" s="1064"/>
      <c r="E5" s="1064"/>
      <c r="F5" s="1064"/>
      <c r="G5" s="1064"/>
      <c r="H5" s="1064"/>
      <c r="I5" s="1064"/>
      <c r="J5" s="1064"/>
      <c r="K5" s="1064"/>
      <c r="L5" s="1064"/>
      <c r="M5" s="1064"/>
      <c r="N5" s="1064"/>
    </row>
    <row r="6" spans="1:14">
      <c r="A6" s="1056"/>
      <c r="B6" s="1056"/>
      <c r="C6" s="1056"/>
      <c r="D6" s="1056"/>
      <c r="E6" s="1056"/>
      <c r="F6" s="1056"/>
      <c r="G6" s="1056"/>
      <c r="H6" s="1056"/>
      <c r="I6" s="1056"/>
      <c r="J6" s="1056"/>
      <c r="K6" s="1056"/>
      <c r="L6" s="1056"/>
      <c r="M6" s="1056"/>
      <c r="N6" s="1056"/>
    </row>
    <row r="7" spans="1:14">
      <c r="A7" s="558" t="s">
        <v>976</v>
      </c>
      <c r="B7" s="558"/>
      <c r="C7" s="558"/>
      <c r="D7" s="282"/>
      <c r="E7" s="249"/>
      <c r="F7" s="249"/>
      <c r="G7" s="249"/>
      <c r="H7" s="1045"/>
      <c r="I7" s="1045"/>
      <c r="J7" s="1045"/>
      <c r="K7" s="1045"/>
      <c r="L7" s="1045"/>
      <c r="M7" s="1045"/>
      <c r="N7" s="1045"/>
    </row>
    <row r="8" spans="1:14" ht="24.75" customHeight="1">
      <c r="A8" s="1058" t="s">
        <v>2</v>
      </c>
      <c r="B8" s="1058" t="s">
        <v>3</v>
      </c>
      <c r="C8" s="887" t="s">
        <v>503</v>
      </c>
      <c r="D8" s="1062" t="s">
        <v>86</v>
      </c>
      <c r="E8" s="1059" t="s">
        <v>87</v>
      </c>
      <c r="F8" s="1060"/>
      <c r="G8" s="1060"/>
      <c r="H8" s="1061"/>
      <c r="I8" s="1059" t="s">
        <v>743</v>
      </c>
      <c r="J8" s="1060"/>
      <c r="K8" s="1060"/>
      <c r="L8" s="1060"/>
      <c r="M8" s="1060"/>
      <c r="N8" s="1060"/>
    </row>
    <row r="9" spans="1:14" ht="44.45" customHeight="1">
      <c r="A9" s="1058"/>
      <c r="B9" s="1058"/>
      <c r="C9" s="888"/>
      <c r="D9" s="1063"/>
      <c r="E9" s="283" t="s">
        <v>184</v>
      </c>
      <c r="F9" s="283" t="s">
        <v>118</v>
      </c>
      <c r="G9" s="283" t="s">
        <v>119</v>
      </c>
      <c r="H9" s="283" t="s">
        <v>454</v>
      </c>
      <c r="I9" s="283" t="s">
        <v>18</v>
      </c>
      <c r="J9" s="283" t="s">
        <v>744</v>
      </c>
      <c r="K9" s="283" t="s">
        <v>745</v>
      </c>
      <c r="L9" s="283" t="s">
        <v>746</v>
      </c>
      <c r="M9" s="283" t="s">
        <v>747</v>
      </c>
      <c r="N9" s="283" t="s">
        <v>748</v>
      </c>
    </row>
    <row r="10" spans="1:14" s="240" customFormat="1">
      <c r="A10" s="283">
        <v>1</v>
      </c>
      <c r="B10" s="283">
        <v>2</v>
      </c>
      <c r="C10" s="283">
        <v>3</v>
      </c>
      <c r="D10" s="283">
        <v>8</v>
      </c>
      <c r="E10" s="283">
        <v>9</v>
      </c>
      <c r="F10" s="283">
        <v>10</v>
      </c>
      <c r="G10" s="283">
        <v>11</v>
      </c>
      <c r="H10" s="283">
        <v>12</v>
      </c>
      <c r="I10" s="283">
        <v>13</v>
      </c>
      <c r="J10" s="283">
        <v>14</v>
      </c>
      <c r="K10" s="283">
        <v>15</v>
      </c>
      <c r="L10" s="283">
        <v>16</v>
      </c>
      <c r="M10" s="283">
        <v>17</v>
      </c>
      <c r="N10" s="283">
        <v>18</v>
      </c>
    </row>
    <row r="11" spans="1:14">
      <c r="A11" s="252">
        <v>1</v>
      </c>
      <c r="B11" s="253"/>
      <c r="C11" s="253"/>
      <c r="D11" s="285"/>
      <c r="E11" s="253"/>
      <c r="F11" s="253"/>
      <c r="G11" s="253"/>
      <c r="H11" s="253"/>
      <c r="I11" s="253"/>
      <c r="J11" s="253"/>
      <c r="K11" s="253"/>
      <c r="L11" s="253"/>
      <c r="M11" s="253"/>
      <c r="N11" s="253"/>
    </row>
    <row r="12" spans="1:14">
      <c r="A12" s="252">
        <v>2</v>
      </c>
      <c r="B12" s="253"/>
      <c r="C12" s="253"/>
      <c r="D12" s="285"/>
      <c r="E12" s="253"/>
      <c r="F12" s="253"/>
      <c r="G12" s="253"/>
      <c r="H12" s="253"/>
      <c r="I12" s="253"/>
      <c r="J12" s="253"/>
      <c r="K12" s="253"/>
      <c r="L12" s="253"/>
      <c r="M12" s="253"/>
      <c r="N12" s="253"/>
    </row>
    <row r="13" spans="1:14">
      <c r="A13" s="252">
        <v>3</v>
      </c>
      <c r="B13" s="253"/>
      <c r="C13" s="253"/>
      <c r="D13" s="285"/>
      <c r="E13" s="253"/>
      <c r="F13" s="253"/>
      <c r="G13" s="437" t="s">
        <v>843</v>
      </c>
      <c r="H13" s="253"/>
      <c r="I13" s="253"/>
      <c r="J13" s="253"/>
      <c r="K13" s="253"/>
      <c r="L13" s="253"/>
      <c r="M13" s="253"/>
      <c r="N13" s="253"/>
    </row>
    <row r="14" spans="1:14">
      <c r="A14" s="254" t="s">
        <v>7</v>
      </c>
      <c r="B14" s="253"/>
      <c r="C14" s="253"/>
      <c r="D14" s="285"/>
      <c r="E14" s="253"/>
      <c r="F14" s="253"/>
      <c r="G14" s="253"/>
      <c r="H14" s="253"/>
      <c r="I14" s="253"/>
      <c r="J14" s="253"/>
      <c r="K14" s="253"/>
      <c r="L14" s="253"/>
      <c r="M14" s="253"/>
      <c r="N14" s="253"/>
    </row>
    <row r="15" spans="1:14">
      <c r="A15" s="254" t="s">
        <v>7</v>
      </c>
      <c r="B15" s="253"/>
      <c r="C15" s="253"/>
      <c r="D15" s="285"/>
      <c r="E15" s="253"/>
      <c r="F15" s="253"/>
      <c r="G15" s="253"/>
      <c r="H15" s="253"/>
      <c r="I15" s="253"/>
      <c r="J15" s="253"/>
      <c r="K15" s="253"/>
      <c r="L15" s="253"/>
      <c r="M15" s="253"/>
      <c r="N15" s="253"/>
    </row>
    <row r="16" spans="1:14">
      <c r="A16" s="255"/>
      <c r="B16" s="255"/>
      <c r="C16" s="255"/>
      <c r="D16" s="255"/>
      <c r="E16" s="249"/>
      <c r="F16" s="249"/>
      <c r="G16" s="249"/>
      <c r="H16" s="249"/>
      <c r="I16" s="249"/>
      <c r="J16" s="249"/>
      <c r="K16" s="249"/>
      <c r="L16" s="249"/>
      <c r="M16" s="249"/>
      <c r="N16" s="249"/>
    </row>
    <row r="17" spans="1:14">
      <c r="A17" s="256" t="s">
        <v>8</v>
      </c>
      <c r="B17" s="257"/>
      <c r="C17" s="257"/>
      <c r="D17" s="255"/>
      <c r="E17" s="249"/>
      <c r="F17" s="249"/>
      <c r="G17" s="249"/>
      <c r="H17" s="249"/>
      <c r="I17" s="249"/>
      <c r="J17" s="249"/>
      <c r="K17" s="249"/>
      <c r="L17" s="249"/>
      <c r="M17" s="249"/>
      <c r="N17" s="249"/>
    </row>
    <row r="18" spans="1:14">
      <c r="A18" s="258" t="s">
        <v>9</v>
      </c>
      <c r="B18" s="258"/>
      <c r="C18" s="258"/>
      <c r="E18" s="249"/>
      <c r="F18" s="249"/>
      <c r="G18" s="249"/>
      <c r="H18" s="249"/>
      <c r="I18" s="249"/>
      <c r="J18" s="249"/>
      <c r="K18" s="249"/>
      <c r="L18" s="249"/>
      <c r="M18" s="249"/>
      <c r="N18" s="249"/>
    </row>
    <row r="19" spans="1:14">
      <c r="A19" s="258" t="s">
        <v>10</v>
      </c>
      <c r="B19" s="258"/>
      <c r="C19" s="258"/>
      <c r="E19" s="249"/>
      <c r="F19" s="249"/>
      <c r="G19" s="249"/>
      <c r="H19" s="829" t="s">
        <v>13</v>
      </c>
      <c r="I19" s="829"/>
      <c r="J19" s="829"/>
      <c r="K19" s="829"/>
      <c r="L19" s="829"/>
      <c r="M19" s="249"/>
      <c r="N19" s="249"/>
    </row>
    <row r="20" spans="1:14">
      <c r="A20" s="258"/>
      <c r="B20" s="258"/>
      <c r="C20" s="258"/>
      <c r="E20" s="249"/>
      <c r="F20" s="249"/>
      <c r="G20" s="249"/>
      <c r="H20" s="829" t="s">
        <v>14</v>
      </c>
      <c r="I20" s="829"/>
      <c r="J20" s="829"/>
      <c r="K20" s="829"/>
      <c r="L20" s="829"/>
      <c r="M20" s="829"/>
      <c r="N20" s="249"/>
    </row>
    <row r="21" spans="1:14">
      <c r="A21" s="258"/>
      <c r="B21" s="258"/>
      <c r="C21" s="258"/>
      <c r="E21" s="249"/>
      <c r="F21" s="249"/>
      <c r="G21" s="249"/>
      <c r="H21" s="829" t="s">
        <v>981</v>
      </c>
      <c r="I21" s="829"/>
      <c r="J21" s="829"/>
      <c r="K21" s="829"/>
      <c r="L21" s="829"/>
      <c r="M21" s="829"/>
      <c r="N21" s="249"/>
    </row>
    <row r="22" spans="1:14">
      <c r="A22" s="258" t="s">
        <v>12</v>
      </c>
      <c r="D22" s="258"/>
      <c r="E22" s="249"/>
      <c r="F22" s="258"/>
      <c r="G22" s="258"/>
      <c r="H22" s="671" t="s">
        <v>85</v>
      </c>
      <c r="I22" s="671"/>
      <c r="J22" s="671"/>
      <c r="K22" s="258"/>
      <c r="L22" s="258"/>
      <c r="M22" s="258"/>
      <c r="N22" s="258"/>
    </row>
    <row r="23" spans="1:14" ht="12.75" customHeight="1">
      <c r="D23" s="255"/>
      <c r="E23" s="257"/>
      <c r="F23" s="1045"/>
      <c r="G23" s="1045"/>
      <c r="H23" s="1045"/>
      <c r="I23" s="1045"/>
      <c r="J23" s="1045"/>
      <c r="K23" s="1045"/>
      <c r="L23" s="1045"/>
      <c r="M23" s="1045"/>
      <c r="N23" s="1045"/>
    </row>
    <row r="24" spans="1:14" ht="12.75" customHeight="1">
      <c r="D24" s="255"/>
      <c r="E24" s="1045"/>
      <c r="F24" s="1045"/>
      <c r="G24" s="1045"/>
      <c r="H24" s="1045"/>
      <c r="I24" s="1045"/>
      <c r="J24" s="1045"/>
      <c r="K24" s="1045"/>
      <c r="L24" s="1045"/>
      <c r="M24" s="1045"/>
      <c r="N24" s="1045"/>
    </row>
    <row r="25" spans="1:14" ht="12.75" customHeight="1">
      <c r="D25" s="255"/>
      <c r="E25" s="678"/>
      <c r="F25" s="678"/>
      <c r="G25" s="678"/>
      <c r="H25" s="678"/>
      <c r="I25" s="678"/>
      <c r="J25" s="678"/>
      <c r="K25" s="678"/>
      <c r="L25" s="678"/>
      <c r="M25" s="678"/>
      <c r="N25" s="678"/>
    </row>
    <row r="26" spans="1:14" ht="12.75" customHeight="1">
      <c r="D26" s="255"/>
      <c r="E26" s="582"/>
      <c r="F26" s="582"/>
      <c r="G26" s="582"/>
      <c r="H26" s="583"/>
      <c r="I26" s="583"/>
      <c r="J26" s="583"/>
      <c r="K26" s="583"/>
      <c r="L26" s="583"/>
      <c r="M26" s="583"/>
      <c r="N26" s="583"/>
    </row>
    <row r="27" spans="1:14" ht="12.75" customHeight="1">
      <c r="D27" s="255"/>
      <c r="E27" s="582"/>
      <c r="F27" s="582"/>
      <c r="G27" s="582"/>
      <c r="H27" s="583"/>
      <c r="I27" s="583"/>
      <c r="J27" s="583"/>
      <c r="K27" s="583"/>
      <c r="L27" s="583"/>
      <c r="M27" s="583"/>
      <c r="N27" s="583"/>
    </row>
    <row r="28" spans="1:14">
      <c r="A28" s="258"/>
      <c r="B28" s="258"/>
      <c r="E28" s="249"/>
      <c r="F28" s="258"/>
      <c r="G28" s="258"/>
      <c r="H28" s="258"/>
      <c r="I28" s="258"/>
      <c r="J28" s="258"/>
      <c r="K28" s="258"/>
      <c r="L28" s="258"/>
      <c r="M28" s="258"/>
      <c r="N28" s="258"/>
    </row>
    <row r="30" spans="1:14">
      <c r="A30" s="1044"/>
      <c r="B30" s="1044"/>
      <c r="C30" s="1044"/>
      <c r="D30" s="1044"/>
      <c r="E30" s="1044"/>
      <c r="F30" s="1044"/>
      <c r="G30" s="1044"/>
      <c r="H30" s="1044"/>
      <c r="I30" s="1044"/>
      <c r="J30" s="1044"/>
      <c r="K30" s="1044"/>
      <c r="L30" s="1044"/>
      <c r="M30" s="1044"/>
      <c r="N30" s="1044"/>
    </row>
  </sheetData>
  <mergeCells count="19">
    <mergeCell ref="A6:N6"/>
    <mergeCell ref="D1:E1"/>
    <mergeCell ref="M1:N1"/>
    <mergeCell ref="A2:N2"/>
    <mergeCell ref="A3:N3"/>
    <mergeCell ref="A4:N5"/>
    <mergeCell ref="F23:N23"/>
    <mergeCell ref="E24:N24"/>
    <mergeCell ref="A30:N30"/>
    <mergeCell ref="H7:N7"/>
    <mergeCell ref="A8:A9"/>
    <mergeCell ref="B8:B9"/>
    <mergeCell ref="C8:C9"/>
    <mergeCell ref="D8:D9"/>
    <mergeCell ref="E8:H8"/>
    <mergeCell ref="I8:N8"/>
    <mergeCell ref="H19:L19"/>
    <mergeCell ref="H20:M20"/>
    <mergeCell ref="H21:M21"/>
  </mergeCells>
  <printOptions horizontalCentered="1" verticalCentered="1"/>
  <pageMargins left="0.70866141732283505" right="0.70866141732283505" top="0.23622047244094499" bottom="0" header="0.31496062992126" footer="0.31496062992126"/>
  <pageSetup paperSize="9" orientation="landscape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7"/>
  <sheetViews>
    <sheetView view="pageBreakPreview" zoomScale="115" zoomScaleNormal="89" zoomScaleSheetLayoutView="115" workbookViewId="0">
      <selection activeCell="K20" sqref="K20:O20"/>
    </sheetView>
  </sheetViews>
  <sheetFormatPr defaultColWidth="9.140625" defaultRowHeight="15"/>
  <cols>
    <col min="1" max="1" width="9.140625" style="78"/>
    <col min="2" max="2" width="11.28515625" style="78" customWidth="1"/>
    <col min="3" max="4" width="8.5703125" style="78" customWidth="1"/>
    <col min="5" max="5" width="8.7109375" style="78" customWidth="1"/>
    <col min="6" max="6" width="8.5703125" style="78" customWidth="1"/>
    <col min="7" max="7" width="9.7109375" style="78" customWidth="1"/>
    <col min="8" max="8" width="10.28515625" style="78" customWidth="1"/>
    <col min="9" max="9" width="9.7109375" style="78" customWidth="1"/>
    <col min="10" max="10" width="9.28515625" style="78" customWidth="1"/>
    <col min="11" max="11" width="7" style="78" customWidth="1"/>
    <col min="12" max="12" width="7.28515625" style="78" customWidth="1"/>
    <col min="13" max="13" width="7.42578125" style="78" customWidth="1"/>
    <col min="14" max="14" width="7.85546875" style="78" customWidth="1"/>
    <col min="15" max="15" width="11.42578125" style="78" customWidth="1"/>
    <col min="16" max="16" width="12.28515625" style="78" customWidth="1"/>
    <col min="17" max="17" width="11.5703125" style="78" customWidth="1"/>
    <col min="18" max="18" width="20.42578125" style="78" customWidth="1"/>
    <col min="19" max="19" width="9" style="78" customWidth="1"/>
    <col min="20" max="20" width="9.140625" style="78" hidden="1" customWidth="1"/>
    <col min="21" max="16384" width="9.140625" style="78"/>
  </cols>
  <sheetData>
    <row r="1" spans="1:45" s="17" customFormat="1" ht="15.75">
      <c r="G1" s="743" t="s">
        <v>0</v>
      </c>
      <c r="H1" s="743"/>
      <c r="I1" s="743"/>
      <c r="J1" s="743"/>
      <c r="K1" s="743"/>
      <c r="L1" s="743"/>
      <c r="M1" s="743"/>
      <c r="N1" s="41"/>
      <c r="O1" s="41"/>
      <c r="P1" s="896" t="s">
        <v>554</v>
      </c>
      <c r="Q1" s="896"/>
      <c r="R1" s="896"/>
      <c r="S1" s="896"/>
    </row>
    <row r="2" spans="1:45" s="17" customFormat="1" ht="20.25">
      <c r="B2" s="131"/>
      <c r="E2" s="744" t="s">
        <v>656</v>
      </c>
      <c r="F2" s="744"/>
      <c r="G2" s="744"/>
      <c r="H2" s="744"/>
      <c r="I2" s="744"/>
      <c r="J2" s="744"/>
      <c r="K2" s="744"/>
      <c r="L2" s="744"/>
      <c r="M2" s="744"/>
      <c r="N2" s="744"/>
      <c r="O2" s="744"/>
    </row>
    <row r="3" spans="1:45" s="17" customFormat="1" ht="20.25">
      <c r="B3" s="129"/>
      <c r="C3" s="129"/>
      <c r="D3" s="129"/>
      <c r="E3" s="129"/>
      <c r="F3" s="129"/>
      <c r="G3" s="129"/>
      <c r="H3" s="129"/>
      <c r="I3" s="129"/>
      <c r="J3" s="129"/>
    </row>
    <row r="4" spans="1:45" ht="18">
      <c r="B4" s="1065" t="s">
        <v>754</v>
      </c>
      <c r="C4" s="1065"/>
      <c r="D4" s="1065"/>
      <c r="E4" s="1065"/>
      <c r="F4" s="1065"/>
      <c r="G4" s="1065"/>
      <c r="H4" s="1065"/>
      <c r="I4" s="1065"/>
      <c r="J4" s="1065"/>
      <c r="K4" s="1065"/>
      <c r="L4" s="1065"/>
      <c r="M4" s="1065"/>
      <c r="N4" s="1065"/>
      <c r="O4" s="1065"/>
      <c r="P4" s="1065"/>
      <c r="Q4" s="1065"/>
      <c r="R4" s="1065"/>
      <c r="S4" s="1065"/>
      <c r="T4" s="1065"/>
    </row>
    <row r="5" spans="1:45">
      <c r="C5" s="79"/>
      <c r="D5" s="79"/>
      <c r="E5" s="79"/>
      <c r="F5" s="79"/>
      <c r="G5" s="79"/>
      <c r="H5" s="79"/>
      <c r="M5" s="79"/>
      <c r="N5" s="79"/>
      <c r="O5" s="79"/>
      <c r="P5" s="79"/>
      <c r="Q5" s="79"/>
      <c r="R5" s="79"/>
      <c r="S5" s="79"/>
      <c r="T5" s="79"/>
    </row>
    <row r="6" spans="1:45">
      <c r="A6" s="558" t="s">
        <v>976</v>
      </c>
      <c r="B6" s="558"/>
      <c r="C6" s="558"/>
    </row>
    <row r="7" spans="1:45">
      <c r="B7" s="81"/>
    </row>
    <row r="8" spans="1:45" s="82" customFormat="1" ht="42" customHeight="1">
      <c r="A8" s="973" t="s">
        <v>2</v>
      </c>
      <c r="B8" s="1066" t="s">
        <v>3</v>
      </c>
      <c r="C8" s="1071" t="s">
        <v>252</v>
      </c>
      <c r="D8" s="1071"/>
      <c r="E8" s="1071"/>
      <c r="F8" s="1071"/>
      <c r="G8" s="1068" t="s">
        <v>777</v>
      </c>
      <c r="H8" s="1069"/>
      <c r="I8" s="1069"/>
      <c r="J8" s="1072"/>
      <c r="K8" s="1068" t="s">
        <v>214</v>
      </c>
      <c r="L8" s="1069"/>
      <c r="M8" s="1069"/>
      <c r="N8" s="1072"/>
      <c r="O8" s="1068" t="s">
        <v>108</v>
      </c>
      <c r="P8" s="1069"/>
      <c r="Q8" s="1069"/>
      <c r="R8" s="1070"/>
    </row>
    <row r="9" spans="1:45" s="83" customFormat="1" ht="62.25" customHeight="1">
      <c r="A9" s="973"/>
      <c r="B9" s="1067"/>
      <c r="C9" s="523" t="s">
        <v>94</v>
      </c>
      <c r="D9" s="523" t="s">
        <v>98</v>
      </c>
      <c r="E9" s="523" t="s">
        <v>99</v>
      </c>
      <c r="F9" s="523" t="s">
        <v>18</v>
      </c>
      <c r="G9" s="523" t="s">
        <v>94</v>
      </c>
      <c r="H9" s="523" t="s">
        <v>98</v>
      </c>
      <c r="I9" s="523" t="s">
        <v>99</v>
      </c>
      <c r="J9" s="523" t="s">
        <v>18</v>
      </c>
      <c r="K9" s="523" t="s">
        <v>94</v>
      </c>
      <c r="L9" s="523" t="s">
        <v>98</v>
      </c>
      <c r="M9" s="523" t="s">
        <v>99</v>
      </c>
      <c r="N9" s="523" t="s">
        <v>18</v>
      </c>
      <c r="O9" s="523" t="s">
        <v>145</v>
      </c>
      <c r="P9" s="523" t="s">
        <v>146</v>
      </c>
      <c r="Q9" s="524" t="s">
        <v>147</v>
      </c>
      <c r="R9" s="523" t="s">
        <v>148</v>
      </c>
      <c r="S9" s="123"/>
    </row>
    <row r="10" spans="1:45" s="161" customFormat="1" ht="16.149999999999999" customHeight="1">
      <c r="A10" s="5">
        <v>1</v>
      </c>
      <c r="B10" s="88">
        <v>2</v>
      </c>
      <c r="C10" s="89">
        <v>3</v>
      </c>
      <c r="D10" s="89">
        <v>4</v>
      </c>
      <c r="E10" s="89">
        <v>5</v>
      </c>
      <c r="F10" s="89">
        <v>6</v>
      </c>
      <c r="G10" s="89">
        <v>7</v>
      </c>
      <c r="H10" s="89">
        <v>8</v>
      </c>
      <c r="I10" s="89">
        <v>9</v>
      </c>
      <c r="J10" s="89">
        <v>10</v>
      </c>
      <c r="K10" s="89">
        <v>11</v>
      </c>
      <c r="L10" s="89">
        <v>12</v>
      </c>
      <c r="M10" s="89">
        <v>13</v>
      </c>
      <c r="N10" s="89">
        <v>14</v>
      </c>
      <c r="O10" s="89">
        <v>15</v>
      </c>
      <c r="P10" s="89">
        <v>16</v>
      </c>
      <c r="Q10" s="89">
        <v>17</v>
      </c>
      <c r="R10" s="88">
        <v>18</v>
      </c>
    </row>
    <row r="11" spans="1:45" s="161" customFormat="1" ht="16.149999999999999" customHeight="1">
      <c r="A11" s="526">
        <v>1</v>
      </c>
      <c r="B11" s="527" t="s">
        <v>844</v>
      </c>
      <c r="C11" s="528">
        <v>58</v>
      </c>
      <c r="D11" s="528">
        <v>7</v>
      </c>
      <c r="E11" s="528">
        <v>0</v>
      </c>
      <c r="F11" s="528">
        <f>SUM(C11:E11)</f>
        <v>65</v>
      </c>
      <c r="G11" s="528">
        <v>12</v>
      </c>
      <c r="H11" s="528">
        <v>0</v>
      </c>
      <c r="I11" s="528">
        <v>0</v>
      </c>
      <c r="J11" s="528">
        <f>SUM(G11:I11)</f>
        <v>12</v>
      </c>
      <c r="K11" s="528">
        <v>46</v>
      </c>
      <c r="L11" s="528">
        <v>7</v>
      </c>
      <c r="M11" s="528">
        <v>0</v>
      </c>
      <c r="N11" s="528">
        <f>SUM(K11:M11)</f>
        <v>53</v>
      </c>
      <c r="O11" s="528">
        <f>C11-G11-K11</f>
        <v>0</v>
      </c>
      <c r="P11" s="528">
        <f t="shared" ref="P11:R11" si="0">D11-H11-L11</f>
        <v>0</v>
      </c>
      <c r="Q11" s="528">
        <f t="shared" si="0"/>
        <v>0</v>
      </c>
      <c r="R11" s="528">
        <f t="shared" si="0"/>
        <v>0</v>
      </c>
    </row>
    <row r="12" spans="1:45" s="161" customFormat="1" ht="16.149999999999999" customHeight="1">
      <c r="A12" s="526">
        <v>2</v>
      </c>
      <c r="B12" s="527" t="s">
        <v>845</v>
      </c>
      <c r="C12" s="528">
        <v>30</v>
      </c>
      <c r="D12" s="528">
        <v>1</v>
      </c>
      <c r="E12" s="528">
        <v>0</v>
      </c>
      <c r="F12" s="531">
        <f>SUM(C12:E12)</f>
        <v>31</v>
      </c>
      <c r="G12" s="528">
        <v>20</v>
      </c>
      <c r="H12" s="528">
        <v>0</v>
      </c>
      <c r="I12" s="528">
        <v>0</v>
      </c>
      <c r="J12" s="531">
        <f>SUM(G12:I12)</f>
        <v>20</v>
      </c>
      <c r="K12" s="528">
        <v>10</v>
      </c>
      <c r="L12" s="528">
        <v>1</v>
      </c>
      <c r="M12" s="528">
        <v>0</v>
      </c>
      <c r="N12" s="531">
        <f>SUM(K12:M12)</f>
        <v>11</v>
      </c>
      <c r="O12" s="528">
        <f t="shared" ref="O12" si="1">C12-G12-K12</f>
        <v>0</v>
      </c>
      <c r="P12" s="528">
        <f t="shared" ref="P12" si="2">D12-H12-L12</f>
        <v>0</v>
      </c>
      <c r="Q12" s="528">
        <f t="shared" ref="Q12" si="3">E12-I12-M12</f>
        <v>0</v>
      </c>
      <c r="R12" s="528">
        <f t="shared" ref="R12" si="4">F12-J12-N12</f>
        <v>0</v>
      </c>
    </row>
    <row r="13" spans="1:45" s="161" customFormat="1" ht="16.149999999999999" customHeight="1">
      <c r="A13" s="526">
        <v>3</v>
      </c>
      <c r="B13" s="527"/>
      <c r="C13" s="528"/>
      <c r="D13" s="528"/>
      <c r="E13" s="528"/>
      <c r="F13" s="528"/>
      <c r="G13" s="528"/>
      <c r="H13" s="528"/>
      <c r="I13" s="528"/>
      <c r="J13" s="528"/>
      <c r="K13" s="528"/>
      <c r="L13" s="528"/>
      <c r="M13" s="528"/>
      <c r="N13" s="528"/>
      <c r="O13" s="528"/>
      <c r="P13" s="528"/>
      <c r="Q13" s="528"/>
      <c r="R13" s="528"/>
    </row>
    <row r="14" spans="1:45">
      <c r="A14" s="529" t="s">
        <v>7</v>
      </c>
      <c r="B14" s="525"/>
      <c r="C14" s="530"/>
      <c r="D14" s="530"/>
      <c r="E14" s="530"/>
      <c r="F14" s="530"/>
      <c r="G14" s="530"/>
      <c r="H14" s="530"/>
      <c r="I14" s="530"/>
      <c r="J14" s="530"/>
      <c r="K14" s="530"/>
      <c r="L14" s="530"/>
      <c r="M14" s="530"/>
      <c r="N14" s="530"/>
      <c r="O14" s="530"/>
      <c r="P14" s="530"/>
      <c r="Q14" s="530"/>
      <c r="R14" s="530"/>
    </row>
    <row r="15" spans="1:45" s="84" customFormat="1">
      <c r="A15" s="133" t="s">
        <v>7</v>
      </c>
      <c r="B15" s="85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</row>
    <row r="16" spans="1:45" ht="15.75">
      <c r="A16" s="262" t="s">
        <v>18</v>
      </c>
      <c r="B16" s="84"/>
      <c r="C16" s="532">
        <f>SUM(C11:C15)</f>
        <v>88</v>
      </c>
      <c r="D16" s="532">
        <f t="shared" ref="D16:R16" si="5">SUM(D11:D15)</f>
        <v>8</v>
      </c>
      <c r="E16" s="532">
        <f t="shared" si="5"/>
        <v>0</v>
      </c>
      <c r="F16" s="532">
        <f t="shared" si="5"/>
        <v>96</v>
      </c>
      <c r="G16" s="532">
        <f t="shared" si="5"/>
        <v>32</v>
      </c>
      <c r="H16" s="532">
        <f t="shared" si="5"/>
        <v>0</v>
      </c>
      <c r="I16" s="532">
        <f t="shared" si="5"/>
        <v>0</v>
      </c>
      <c r="J16" s="532">
        <f t="shared" si="5"/>
        <v>32</v>
      </c>
      <c r="K16" s="532">
        <f t="shared" si="5"/>
        <v>56</v>
      </c>
      <c r="L16" s="532">
        <f t="shared" si="5"/>
        <v>8</v>
      </c>
      <c r="M16" s="532">
        <f t="shared" si="5"/>
        <v>0</v>
      </c>
      <c r="N16" s="532">
        <f t="shared" si="5"/>
        <v>64</v>
      </c>
      <c r="O16" s="532">
        <f t="shared" si="5"/>
        <v>0</v>
      </c>
      <c r="P16" s="532">
        <f t="shared" si="5"/>
        <v>0</v>
      </c>
      <c r="Q16" s="532">
        <f t="shared" si="5"/>
        <v>0</v>
      </c>
      <c r="R16" s="532">
        <f t="shared" si="5"/>
        <v>0</v>
      </c>
    </row>
    <row r="17" spans="1:19">
      <c r="A17" s="533" t="s">
        <v>945</v>
      </c>
    </row>
    <row r="19" spans="1:19" s="17" customFormat="1" ht="12.75">
      <c r="A19" s="16" t="s">
        <v>12</v>
      </c>
      <c r="G19" s="16"/>
      <c r="H19" s="16"/>
      <c r="J19" s="23"/>
      <c r="K19" s="32"/>
      <c r="L19" s="32"/>
      <c r="M19" s="32"/>
      <c r="N19" s="32"/>
      <c r="O19" s="32"/>
      <c r="P19" s="32"/>
      <c r="Q19" s="32"/>
      <c r="R19" s="672"/>
      <c r="S19" s="672"/>
    </row>
    <row r="20" spans="1:19" s="17" customFormat="1" ht="12.75" customHeight="1">
      <c r="J20" s="32"/>
      <c r="K20" s="829" t="s">
        <v>13</v>
      </c>
      <c r="L20" s="829"/>
      <c r="M20" s="829"/>
      <c r="N20" s="829"/>
      <c r="O20" s="829"/>
      <c r="P20" s="249"/>
      <c r="Q20" s="155"/>
      <c r="R20" s="155"/>
      <c r="S20" s="155"/>
    </row>
    <row r="21" spans="1:19" s="17" customFormat="1" ht="12.75" customHeight="1">
      <c r="J21" s="155"/>
      <c r="K21" s="829" t="s">
        <v>14</v>
      </c>
      <c r="L21" s="829"/>
      <c r="M21" s="829"/>
      <c r="N21" s="829"/>
      <c r="O21" s="829"/>
      <c r="P21" s="829"/>
      <c r="Q21" s="155"/>
      <c r="R21" s="155"/>
      <c r="S21" s="155"/>
    </row>
    <row r="22" spans="1:19" s="17" customFormat="1" ht="12.75">
      <c r="A22" s="16"/>
      <c r="B22" s="16"/>
      <c r="J22" s="23"/>
      <c r="K22" s="829" t="s">
        <v>981</v>
      </c>
      <c r="L22" s="829"/>
      <c r="M22" s="829"/>
      <c r="N22" s="829"/>
      <c r="O22" s="829"/>
      <c r="P22" s="829"/>
      <c r="Q22" s="155"/>
      <c r="R22" s="155"/>
      <c r="S22" s="155"/>
    </row>
    <row r="23" spans="1:19">
      <c r="D23" s="86"/>
      <c r="E23" s="86"/>
      <c r="F23" s="86"/>
      <c r="G23" s="86"/>
      <c r="J23" s="86"/>
      <c r="K23" s="671" t="s">
        <v>85</v>
      </c>
      <c r="L23" s="671"/>
      <c r="M23" s="671"/>
      <c r="N23" s="258"/>
      <c r="O23" s="258"/>
      <c r="P23" s="258"/>
      <c r="Q23" s="86"/>
      <c r="R23" s="86"/>
      <c r="S23" s="86"/>
    </row>
    <row r="24" spans="1:19">
      <c r="D24" s="86"/>
      <c r="E24" s="86"/>
      <c r="F24" s="86"/>
      <c r="G24" s="86"/>
      <c r="J24" s="86"/>
      <c r="K24" s="86"/>
      <c r="L24" s="86"/>
      <c r="M24" s="86"/>
      <c r="N24" s="86"/>
      <c r="O24" s="86"/>
      <c r="P24" s="86"/>
      <c r="Q24" s="86"/>
      <c r="R24" s="86"/>
      <c r="S24" s="86"/>
    </row>
    <row r="25" spans="1:19">
      <c r="D25" s="86"/>
      <c r="E25" s="86"/>
      <c r="F25" s="86"/>
      <c r="G25" s="86"/>
    </row>
    <row r="26" spans="1:19">
      <c r="D26" s="86"/>
      <c r="E26" s="86"/>
      <c r="F26" s="86"/>
      <c r="G26" s="86"/>
    </row>
    <row r="27" spans="1:19">
      <c r="D27" s="86"/>
      <c r="E27" s="86"/>
      <c r="F27" s="86"/>
      <c r="G27" s="86"/>
    </row>
  </sheetData>
  <mergeCells count="14">
    <mergeCell ref="K21:P21"/>
    <mergeCell ref="K22:P22"/>
    <mergeCell ref="R1:S1"/>
    <mergeCell ref="B4:T4"/>
    <mergeCell ref="A8:A9"/>
    <mergeCell ref="B8:B9"/>
    <mergeCell ref="G1:M1"/>
    <mergeCell ref="E2:O2"/>
    <mergeCell ref="P1:Q1"/>
    <mergeCell ref="O8:R8"/>
    <mergeCell ref="C8:F8"/>
    <mergeCell ref="K8:N8"/>
    <mergeCell ref="G8:J8"/>
    <mergeCell ref="K20:O20"/>
  </mergeCells>
  <phoneticPr fontId="0" type="noConversion"/>
  <printOptions horizontalCentered="1" verticalCentered="1"/>
  <pageMargins left="0.5" right="0.39" top="0.23622047244094499" bottom="0" header="0.31496062992126" footer="0.31496062992126"/>
  <pageSetup paperSize="9" scale="78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view="pageBreakPreview" zoomScaleNormal="80" zoomScaleSheetLayoutView="100" workbookViewId="0">
      <selection activeCell="F22" sqref="F22"/>
    </sheetView>
  </sheetViews>
  <sheetFormatPr defaultColWidth="9.140625" defaultRowHeight="15"/>
  <cols>
    <col min="1" max="1" width="9.140625" style="78"/>
    <col min="2" max="2" width="11.28515625" style="78" customWidth="1"/>
    <col min="3" max="3" width="15.42578125" style="78" customWidth="1"/>
    <col min="4" max="4" width="14.85546875" style="78" customWidth="1"/>
    <col min="5" max="5" width="11.85546875" style="78" customWidth="1"/>
    <col min="6" max="6" width="9.85546875" style="78" customWidth="1"/>
    <col min="7" max="7" width="12.7109375" style="78" customWidth="1"/>
    <col min="8" max="9" width="11" style="78" customWidth="1"/>
    <col min="10" max="10" width="14.140625" style="78" customWidth="1"/>
    <col min="11" max="11" width="12.28515625" style="78" customWidth="1"/>
    <col min="12" max="12" width="13.140625" style="78" customWidth="1"/>
    <col min="13" max="13" width="9.7109375" style="78" customWidth="1"/>
    <col min="14" max="14" width="9.5703125" style="78" customWidth="1"/>
    <col min="15" max="15" width="12.7109375" style="78" customWidth="1"/>
    <col min="16" max="16" width="13.28515625" style="78" customWidth="1"/>
    <col min="17" max="17" width="11.28515625" style="78" customWidth="1"/>
    <col min="18" max="18" width="9.28515625" style="78" customWidth="1"/>
    <col min="19" max="19" width="9.140625" style="78"/>
    <col min="20" max="20" width="12.28515625" style="78" customWidth="1"/>
    <col min="21" max="16384" width="9.140625" style="78"/>
  </cols>
  <sheetData>
    <row r="1" spans="1:20" s="17" customFormat="1" ht="15.75">
      <c r="C1" s="46"/>
      <c r="D1" s="46"/>
      <c r="E1" s="46"/>
      <c r="F1" s="46"/>
      <c r="G1" s="46"/>
      <c r="H1" s="46"/>
      <c r="I1" s="110" t="s">
        <v>0</v>
      </c>
      <c r="J1" s="46"/>
      <c r="Q1" s="896" t="s">
        <v>555</v>
      </c>
      <c r="R1" s="896"/>
    </row>
    <row r="2" spans="1:20" s="17" customFormat="1" ht="20.25">
      <c r="G2" s="744" t="s">
        <v>656</v>
      </c>
      <c r="H2" s="744"/>
      <c r="I2" s="744"/>
      <c r="J2" s="744"/>
      <c r="K2" s="744"/>
      <c r="L2" s="744"/>
      <c r="M2" s="744"/>
      <c r="N2" s="45"/>
      <c r="O2" s="45"/>
      <c r="P2" s="45"/>
      <c r="Q2" s="45"/>
    </row>
    <row r="3" spans="1:20" s="17" customFormat="1" ht="20.25">
      <c r="G3" s="129"/>
      <c r="H3" s="129"/>
      <c r="I3" s="129"/>
      <c r="J3" s="129"/>
      <c r="K3" s="129"/>
      <c r="L3" s="129"/>
      <c r="M3" s="129"/>
      <c r="N3" s="45"/>
      <c r="O3" s="45"/>
      <c r="P3" s="45"/>
      <c r="Q3" s="45"/>
    </row>
    <row r="4" spans="1:20" ht="18">
      <c r="B4" s="1065" t="s">
        <v>755</v>
      </c>
      <c r="C4" s="1065"/>
      <c r="D4" s="1065"/>
      <c r="E4" s="1065"/>
      <c r="F4" s="1065"/>
      <c r="G4" s="1065"/>
      <c r="H4" s="1065"/>
      <c r="I4" s="1065"/>
      <c r="J4" s="1065"/>
      <c r="K4" s="1065"/>
      <c r="L4" s="1065"/>
      <c r="M4" s="1065"/>
      <c r="N4" s="1065"/>
      <c r="O4" s="1065"/>
      <c r="P4" s="1065"/>
      <c r="Q4" s="1065"/>
      <c r="R4" s="1065"/>
      <c r="S4" s="1065"/>
      <c r="T4" s="1065"/>
    </row>
    <row r="5" spans="1:20" ht="15.75">
      <c r="C5" s="79"/>
      <c r="D5" s="80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</row>
    <row r="6" spans="1:20">
      <c r="A6" s="558" t="s">
        <v>976</v>
      </c>
      <c r="B6" s="558"/>
      <c r="C6" s="558"/>
    </row>
    <row r="7" spans="1:20">
      <c r="B7" s="81"/>
      <c r="Q7" s="117" t="s">
        <v>142</v>
      </c>
    </row>
    <row r="8" spans="1:20" s="82" customFormat="1" ht="32.450000000000003" customHeight="1">
      <c r="A8" s="721" t="s">
        <v>2</v>
      </c>
      <c r="B8" s="1075" t="s">
        <v>3</v>
      </c>
      <c r="C8" s="1074" t="s">
        <v>469</v>
      </c>
      <c r="D8" s="1074"/>
      <c r="E8" s="1074"/>
      <c r="F8" s="1074"/>
      <c r="G8" s="1074" t="s">
        <v>470</v>
      </c>
      <c r="H8" s="1074"/>
      <c r="I8" s="1074"/>
      <c r="J8" s="1074"/>
      <c r="K8" s="1074" t="s">
        <v>471</v>
      </c>
      <c r="L8" s="1074"/>
      <c r="M8" s="1074"/>
      <c r="N8" s="1074"/>
      <c r="O8" s="1074" t="s">
        <v>472</v>
      </c>
      <c r="P8" s="1074"/>
      <c r="Q8" s="1074"/>
      <c r="R8" s="1075"/>
      <c r="S8" s="1073" t="s">
        <v>165</v>
      </c>
    </row>
    <row r="9" spans="1:20" s="83" customFormat="1" ht="75" customHeight="1">
      <c r="A9" s="721"/>
      <c r="B9" s="1076"/>
      <c r="C9" s="89" t="s">
        <v>162</v>
      </c>
      <c r="D9" s="134" t="s">
        <v>164</v>
      </c>
      <c r="E9" s="89" t="s">
        <v>141</v>
      </c>
      <c r="F9" s="134" t="s">
        <v>163</v>
      </c>
      <c r="G9" s="89" t="s">
        <v>253</v>
      </c>
      <c r="H9" s="134" t="s">
        <v>164</v>
      </c>
      <c r="I9" s="89" t="s">
        <v>141</v>
      </c>
      <c r="J9" s="134" t="s">
        <v>163</v>
      </c>
      <c r="K9" s="89" t="s">
        <v>253</v>
      </c>
      <c r="L9" s="134" t="s">
        <v>164</v>
      </c>
      <c r="M9" s="89" t="s">
        <v>141</v>
      </c>
      <c r="N9" s="134" t="s">
        <v>163</v>
      </c>
      <c r="O9" s="89" t="s">
        <v>253</v>
      </c>
      <c r="P9" s="134" t="s">
        <v>164</v>
      </c>
      <c r="Q9" s="89" t="s">
        <v>141</v>
      </c>
      <c r="R9" s="135" t="s">
        <v>163</v>
      </c>
      <c r="S9" s="1073"/>
    </row>
    <row r="10" spans="1:20" s="83" customFormat="1" ht="16.149999999999999" customHeight="1">
      <c r="A10" s="5">
        <v>1</v>
      </c>
      <c r="B10" s="88">
        <v>2</v>
      </c>
      <c r="C10" s="77">
        <v>3</v>
      </c>
      <c r="D10" s="77">
        <v>4</v>
      </c>
      <c r="E10" s="77">
        <v>5</v>
      </c>
      <c r="F10" s="77">
        <v>6</v>
      </c>
      <c r="G10" s="77">
        <v>7</v>
      </c>
      <c r="H10" s="77">
        <v>8</v>
      </c>
      <c r="I10" s="77">
        <v>9</v>
      </c>
      <c r="J10" s="77">
        <v>10</v>
      </c>
      <c r="K10" s="77">
        <v>11</v>
      </c>
      <c r="L10" s="77">
        <v>12</v>
      </c>
      <c r="M10" s="77">
        <v>13</v>
      </c>
      <c r="N10" s="77">
        <v>14</v>
      </c>
      <c r="O10" s="77">
        <v>15</v>
      </c>
      <c r="P10" s="77">
        <v>16</v>
      </c>
      <c r="Q10" s="77">
        <v>17</v>
      </c>
      <c r="R10" s="125">
        <v>18</v>
      </c>
      <c r="S10" s="133">
        <v>19</v>
      </c>
    </row>
    <row r="11" spans="1:20" s="83" customFormat="1" ht="16.149999999999999" customHeight="1">
      <c r="A11" s="5">
        <v>1</v>
      </c>
      <c r="B11" s="88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125"/>
      <c r="S11" s="133"/>
    </row>
    <row r="12" spans="1:20" s="83" customFormat="1" ht="16.149999999999999" customHeight="1">
      <c r="A12" s="5">
        <v>2</v>
      </c>
      <c r="B12" s="88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125"/>
      <c r="S12" s="133"/>
    </row>
    <row r="13" spans="1:20" s="83" customFormat="1" ht="16.149999999999999" customHeight="1">
      <c r="A13" s="5">
        <v>3</v>
      </c>
      <c r="B13" s="88"/>
      <c r="C13" s="77"/>
      <c r="D13" s="77"/>
      <c r="E13" s="77"/>
      <c r="F13" s="77"/>
      <c r="G13" s="77"/>
      <c r="H13" s="77"/>
      <c r="I13" s="77"/>
      <c r="J13" s="77"/>
      <c r="K13" s="77" t="s">
        <v>843</v>
      </c>
      <c r="L13" s="77"/>
      <c r="M13" s="77"/>
      <c r="N13" s="77"/>
      <c r="O13" s="77"/>
      <c r="P13" s="77"/>
      <c r="Q13" s="77"/>
      <c r="R13" s="125"/>
      <c r="S13" s="133"/>
    </row>
    <row r="14" spans="1:20">
      <c r="A14" s="118" t="s">
        <v>7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</row>
    <row r="15" spans="1:20">
      <c r="A15" s="261" t="s">
        <v>18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</row>
    <row r="16" spans="1:20">
      <c r="A16" s="263" t="s">
        <v>504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</row>
    <row r="17" spans="1:19" s="17" customFormat="1" ht="12.75">
      <c r="A17" s="16" t="s">
        <v>12</v>
      </c>
      <c r="G17" s="16"/>
      <c r="H17" s="16"/>
      <c r="J17" s="673"/>
      <c r="K17" s="16"/>
      <c r="L17" s="16"/>
      <c r="M17" s="16"/>
      <c r="N17" s="16"/>
      <c r="O17" s="16"/>
      <c r="P17" s="16"/>
      <c r="Q17" s="16"/>
      <c r="R17" s="667"/>
      <c r="S17" s="667"/>
    </row>
    <row r="18" spans="1:19" s="17" customFormat="1" ht="12.75" customHeight="1">
      <c r="J18" s="16"/>
      <c r="K18" s="37"/>
      <c r="L18" s="37"/>
      <c r="M18" s="37"/>
      <c r="N18" s="37"/>
      <c r="O18" s="37"/>
      <c r="P18" s="37"/>
      <c r="Q18" s="37"/>
      <c r="R18" s="37"/>
      <c r="S18" s="37"/>
    </row>
    <row r="19" spans="1:19" s="17" customFormat="1" ht="12.75" customHeight="1">
      <c r="J19" s="37"/>
      <c r="K19" s="37"/>
      <c r="L19" s="37"/>
      <c r="M19" s="829" t="s">
        <v>13</v>
      </c>
      <c r="N19" s="829"/>
      <c r="O19" s="829"/>
      <c r="P19" s="829"/>
      <c r="Q19" s="829"/>
      <c r="R19" s="249"/>
      <c r="S19" s="37"/>
    </row>
    <row r="20" spans="1:19" s="17" customFormat="1" ht="12.75">
      <c r="A20" s="16"/>
      <c r="B20" s="16"/>
      <c r="J20" s="673"/>
      <c r="K20" s="16"/>
      <c r="L20" s="16"/>
      <c r="M20" s="829" t="s">
        <v>14</v>
      </c>
      <c r="N20" s="829"/>
      <c r="O20" s="829"/>
      <c r="P20" s="829"/>
      <c r="Q20" s="829"/>
      <c r="R20" s="829"/>
      <c r="S20" s="37"/>
    </row>
    <row r="21" spans="1:19">
      <c r="M21" s="829" t="s">
        <v>981</v>
      </c>
      <c r="N21" s="829"/>
      <c r="O21" s="829"/>
      <c r="P21" s="829"/>
      <c r="Q21" s="829"/>
      <c r="R21" s="829"/>
    </row>
    <row r="22" spans="1:19">
      <c r="M22" s="671" t="s">
        <v>85</v>
      </c>
      <c r="N22" s="671"/>
      <c r="O22" s="671"/>
      <c r="P22" s="258"/>
      <c r="Q22" s="258"/>
      <c r="R22" s="258"/>
    </row>
    <row r="23" spans="1:19">
      <c r="D23" s="86"/>
      <c r="E23" s="86"/>
      <c r="F23" s="86"/>
      <c r="G23" s="86"/>
    </row>
    <row r="24" spans="1:19">
      <c r="D24" s="86"/>
      <c r="E24" s="86"/>
      <c r="F24" s="86"/>
      <c r="G24" s="86"/>
    </row>
    <row r="25" spans="1:19">
      <c r="D25" s="86"/>
      <c r="E25" s="86"/>
      <c r="F25" s="86"/>
      <c r="G25" s="86"/>
    </row>
    <row r="26" spans="1:19">
      <c r="D26" s="86"/>
      <c r="E26" s="86"/>
      <c r="F26" s="86"/>
      <c r="G26" s="86"/>
    </row>
    <row r="27" spans="1:19">
      <c r="D27" s="86"/>
      <c r="E27" s="86"/>
      <c r="F27" s="86"/>
      <c r="G27" s="86"/>
    </row>
  </sheetData>
  <mergeCells count="13">
    <mergeCell ref="M21:R21"/>
    <mergeCell ref="A8:A9"/>
    <mergeCell ref="B8:B9"/>
    <mergeCell ref="C8:F8"/>
    <mergeCell ref="G8:J8"/>
    <mergeCell ref="K8:N8"/>
    <mergeCell ref="M19:Q19"/>
    <mergeCell ref="M20:R20"/>
    <mergeCell ref="S8:S9"/>
    <mergeCell ref="O8:R8"/>
    <mergeCell ref="Q1:R1"/>
    <mergeCell ref="B4:T4"/>
    <mergeCell ref="G2:M2"/>
  </mergeCells>
  <phoneticPr fontId="0" type="noConversion"/>
  <printOptions horizontalCentered="1" verticalCentered="1"/>
  <pageMargins left="0.70866141732283505" right="0.70866141732283505" top="0.23622047244094499" bottom="0" header="0.31496062992126" footer="0.31496062992126"/>
  <pageSetup paperSize="9" scale="60" orientation="landscape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7"/>
  <sheetViews>
    <sheetView view="pageBreakPreview" topLeftCell="C1" zoomScaleNormal="90" zoomScaleSheetLayoutView="100" workbookViewId="0">
      <selection activeCell="V18" sqref="V18"/>
    </sheetView>
  </sheetViews>
  <sheetFormatPr defaultColWidth="9.140625" defaultRowHeight="15"/>
  <cols>
    <col min="1" max="1" width="9.140625" style="78"/>
    <col min="2" max="2" width="11.28515625" style="78" customWidth="1"/>
    <col min="3" max="3" width="7.140625" style="78" customWidth="1"/>
    <col min="4" max="4" width="6.85546875" style="78" customWidth="1"/>
    <col min="5" max="5" width="7.42578125" style="78" customWidth="1"/>
    <col min="6" max="6" width="9.140625" style="78" customWidth="1"/>
    <col min="7" max="7" width="7.42578125" style="78" customWidth="1"/>
    <col min="8" max="9" width="7" style="78" customWidth="1"/>
    <col min="10" max="10" width="7.140625" style="78" customWidth="1"/>
    <col min="11" max="11" width="6.85546875" style="78" customWidth="1"/>
    <col min="12" max="12" width="9.7109375" style="78" customWidth="1"/>
    <col min="13" max="14" width="6.85546875" style="78" customWidth="1"/>
    <col min="15" max="15" width="7" style="78" customWidth="1"/>
    <col min="16" max="16" width="7.28515625" style="78" customWidth="1"/>
    <col min="17" max="19" width="7.42578125" style="78" customWidth="1"/>
    <col min="20" max="20" width="7.85546875" style="78" customWidth="1"/>
    <col min="21" max="21" width="9.7109375" style="78" customWidth="1"/>
    <col min="22" max="22" width="12.85546875" style="78" customWidth="1"/>
    <col min="23" max="23" width="9" style="78" bestFit="1" customWidth="1"/>
    <col min="24" max="24" width="10.7109375" style="78" bestFit="1" customWidth="1"/>
    <col min="25" max="25" width="10.5703125" style="78" bestFit="1" customWidth="1"/>
    <col min="26" max="26" width="6.140625" style="78" bestFit="1" customWidth="1"/>
    <col min="27" max="27" width="6.5703125" style="78" bestFit="1" customWidth="1"/>
    <col min="28" max="28" width="10.5703125" style="78" customWidth="1"/>
    <col min="29" max="29" width="11.140625" style="78" customWidth="1"/>
    <col min="30" max="30" width="10.7109375" style="78" bestFit="1" customWidth="1"/>
    <col min="31" max="31" width="10.5703125" style="78" bestFit="1" customWidth="1"/>
    <col min="32" max="32" width="8.7109375" style="78" customWidth="1"/>
    <col min="33" max="16384" width="9.140625" style="78"/>
  </cols>
  <sheetData>
    <row r="1" spans="1:34" s="17" customFormat="1" ht="15.75">
      <c r="C1" s="46"/>
      <c r="D1" s="46"/>
      <c r="E1" s="46"/>
      <c r="F1" s="46"/>
      <c r="G1" s="46"/>
      <c r="H1" s="46"/>
      <c r="I1" s="46"/>
      <c r="J1" s="46"/>
      <c r="K1" s="110" t="s">
        <v>0</v>
      </c>
      <c r="L1" s="110"/>
      <c r="M1" s="110"/>
      <c r="N1" s="46"/>
      <c r="AA1" s="42"/>
      <c r="AB1" s="42"/>
      <c r="AC1" s="42"/>
      <c r="AD1" s="42"/>
      <c r="AE1" s="1083" t="s">
        <v>556</v>
      </c>
      <c r="AF1" s="1083"/>
      <c r="AG1" s="1083"/>
      <c r="AH1" s="1083"/>
    </row>
    <row r="2" spans="1:34" s="17" customFormat="1" ht="20.25">
      <c r="E2" s="744" t="s">
        <v>656</v>
      </c>
      <c r="F2" s="744"/>
      <c r="G2" s="744"/>
      <c r="H2" s="744"/>
      <c r="I2" s="744"/>
      <c r="J2" s="744"/>
      <c r="K2" s="744"/>
      <c r="L2" s="744"/>
      <c r="M2" s="744"/>
      <c r="N2" s="744"/>
      <c r="O2" s="744"/>
      <c r="P2" s="744"/>
      <c r="Q2" s="744"/>
      <c r="R2" s="744"/>
      <c r="S2" s="744"/>
      <c r="T2" s="744"/>
      <c r="U2" s="744"/>
      <c r="V2" s="744"/>
    </row>
    <row r="3" spans="1:34" s="17" customFormat="1" ht="20.25"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34" ht="15.75">
      <c r="C4" s="745" t="s">
        <v>756</v>
      </c>
      <c r="D4" s="745"/>
      <c r="E4" s="745"/>
      <c r="F4" s="745"/>
      <c r="G4" s="745"/>
      <c r="H4" s="745"/>
      <c r="I4" s="745"/>
      <c r="J4" s="745"/>
      <c r="K4" s="745"/>
      <c r="L4" s="745"/>
      <c r="M4" s="745"/>
      <c r="N4" s="745"/>
      <c r="O4" s="745"/>
      <c r="P4" s="745"/>
      <c r="Q4" s="745"/>
      <c r="R4" s="745"/>
      <c r="S4" s="745"/>
      <c r="T4" s="745"/>
      <c r="U4" s="745"/>
      <c r="V4" s="745"/>
      <c r="W4" s="745"/>
      <c r="X4" s="48"/>
      <c r="Y4" s="48"/>
      <c r="Z4" s="115"/>
      <c r="AA4" s="115"/>
      <c r="AB4" s="115"/>
      <c r="AC4" s="115"/>
      <c r="AD4" s="115"/>
      <c r="AE4" s="115"/>
      <c r="AF4" s="110"/>
      <c r="AG4" s="110"/>
    </row>
    <row r="5" spans="1:34">
      <c r="C5" s="79"/>
      <c r="D5" s="79"/>
      <c r="E5" s="79"/>
      <c r="F5" s="79"/>
      <c r="G5" s="79"/>
      <c r="H5" s="79"/>
      <c r="I5" s="79"/>
      <c r="J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</row>
    <row r="6" spans="1:34">
      <c r="A6" s="558" t="s">
        <v>976</v>
      </c>
      <c r="B6" s="558"/>
      <c r="C6" s="558"/>
    </row>
    <row r="7" spans="1:34">
      <c r="B7" s="81"/>
    </row>
    <row r="8" spans="1:34" s="82" customFormat="1" ht="41.25" customHeight="1">
      <c r="A8" s="721" t="s">
        <v>2</v>
      </c>
      <c r="B8" s="1075" t="s">
        <v>3</v>
      </c>
      <c r="C8" s="1074" t="s">
        <v>110</v>
      </c>
      <c r="D8" s="1074"/>
      <c r="E8" s="1074"/>
      <c r="F8" s="1074"/>
      <c r="G8" s="1074"/>
      <c r="H8" s="1074"/>
      <c r="I8" s="1080" t="s">
        <v>706</v>
      </c>
      <c r="J8" s="1081"/>
      <c r="K8" s="1081"/>
      <c r="L8" s="1081"/>
      <c r="M8" s="1081"/>
      <c r="N8" s="1082"/>
      <c r="O8" s="1080" t="s">
        <v>200</v>
      </c>
      <c r="P8" s="1081"/>
      <c r="Q8" s="1081"/>
      <c r="R8" s="1081"/>
      <c r="S8" s="1081"/>
      <c r="T8" s="1082"/>
      <c r="U8" s="1074" t="s">
        <v>109</v>
      </c>
      <c r="V8" s="1074"/>
      <c r="W8" s="1074"/>
      <c r="X8" s="1074"/>
      <c r="Y8" s="1074"/>
      <c r="Z8" s="1074"/>
      <c r="AA8" s="1077" t="s">
        <v>240</v>
      </c>
      <c r="AB8" s="1078"/>
      <c r="AC8" s="1078"/>
      <c r="AD8" s="1078"/>
      <c r="AE8" s="1078"/>
      <c r="AF8" s="1079"/>
    </row>
    <row r="9" spans="1:34" s="83" customFormat="1" ht="61.5" customHeight="1">
      <c r="A9" s="721"/>
      <c r="B9" s="1076"/>
      <c r="C9" s="77" t="s">
        <v>94</v>
      </c>
      <c r="D9" s="77" t="s">
        <v>98</v>
      </c>
      <c r="E9" s="77" t="s">
        <v>99</v>
      </c>
      <c r="F9" s="77" t="s">
        <v>372</v>
      </c>
      <c r="G9" s="77" t="s">
        <v>241</v>
      </c>
      <c r="H9" s="77" t="s">
        <v>18</v>
      </c>
      <c r="I9" s="77" t="s">
        <v>94</v>
      </c>
      <c r="J9" s="77" t="s">
        <v>98</v>
      </c>
      <c r="K9" s="77" t="s">
        <v>99</v>
      </c>
      <c r="L9" s="77" t="s">
        <v>372</v>
      </c>
      <c r="M9" s="77" t="s">
        <v>241</v>
      </c>
      <c r="N9" s="77" t="s">
        <v>18</v>
      </c>
      <c r="O9" s="77" t="s">
        <v>94</v>
      </c>
      <c r="P9" s="77" t="s">
        <v>98</v>
      </c>
      <c r="Q9" s="77" t="s">
        <v>99</v>
      </c>
      <c r="R9" s="77" t="s">
        <v>372</v>
      </c>
      <c r="S9" s="77" t="s">
        <v>241</v>
      </c>
      <c r="T9" s="77" t="s">
        <v>18</v>
      </c>
      <c r="U9" s="77" t="s">
        <v>242</v>
      </c>
      <c r="V9" s="77" t="s">
        <v>243</v>
      </c>
      <c r="W9" s="77" t="s">
        <v>244</v>
      </c>
      <c r="X9" s="77" t="s">
        <v>372</v>
      </c>
      <c r="Y9" s="77" t="s">
        <v>241</v>
      </c>
      <c r="Z9" s="77" t="s">
        <v>91</v>
      </c>
      <c r="AA9" s="77" t="s">
        <v>94</v>
      </c>
      <c r="AB9" s="77" t="s">
        <v>98</v>
      </c>
      <c r="AC9" s="77" t="s">
        <v>244</v>
      </c>
      <c r="AD9" s="77" t="s">
        <v>372</v>
      </c>
      <c r="AE9" s="77" t="s">
        <v>241</v>
      </c>
      <c r="AF9" s="77" t="s">
        <v>18</v>
      </c>
    </row>
    <row r="10" spans="1:34" s="153" customFormat="1" ht="16.149999999999999" customHeight="1">
      <c r="A10" s="68">
        <v>1</v>
      </c>
      <c r="B10" s="151">
        <v>2</v>
      </c>
      <c r="C10" s="151">
        <v>3</v>
      </c>
      <c r="D10" s="152">
        <v>4</v>
      </c>
      <c r="E10" s="152">
        <v>5</v>
      </c>
      <c r="F10" s="152">
        <v>6</v>
      </c>
      <c r="G10" s="152">
        <v>7</v>
      </c>
      <c r="H10" s="152">
        <v>9</v>
      </c>
      <c r="I10" s="152">
        <v>10</v>
      </c>
      <c r="J10" s="152">
        <v>11</v>
      </c>
      <c r="K10" s="152">
        <v>12</v>
      </c>
      <c r="L10" s="152">
        <v>13</v>
      </c>
      <c r="M10" s="152">
        <v>14</v>
      </c>
      <c r="N10" s="152">
        <v>16</v>
      </c>
      <c r="O10" s="152">
        <v>17</v>
      </c>
      <c r="P10" s="152">
        <v>18</v>
      </c>
      <c r="Q10" s="152">
        <v>19</v>
      </c>
      <c r="R10" s="152">
        <v>20</v>
      </c>
      <c r="S10" s="152">
        <v>21</v>
      </c>
      <c r="T10" s="152">
        <v>23</v>
      </c>
      <c r="U10" s="152">
        <v>24</v>
      </c>
      <c r="V10" s="152">
        <v>25</v>
      </c>
      <c r="W10" s="152">
        <v>26</v>
      </c>
      <c r="X10" s="152">
        <v>27</v>
      </c>
      <c r="Y10" s="152">
        <v>28</v>
      </c>
      <c r="Z10" s="152">
        <v>30</v>
      </c>
      <c r="AA10" s="152">
        <v>31</v>
      </c>
      <c r="AB10" s="152">
        <v>32</v>
      </c>
      <c r="AC10" s="152">
        <v>33</v>
      </c>
      <c r="AD10" s="152">
        <v>34</v>
      </c>
      <c r="AE10" s="152">
        <v>35</v>
      </c>
      <c r="AF10" s="152">
        <v>37</v>
      </c>
    </row>
    <row r="11" spans="1:34">
      <c r="A11" s="118">
        <v>1</v>
      </c>
      <c r="B11" s="31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</row>
    <row r="12" spans="1:34">
      <c r="A12" s="118">
        <v>2</v>
      </c>
      <c r="B12" s="31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</row>
    <row r="13" spans="1:34">
      <c r="A13" s="118">
        <v>3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438"/>
      <c r="P13" s="84"/>
      <c r="Q13" s="84"/>
      <c r="R13" s="84"/>
      <c r="S13" s="84"/>
      <c r="T13" s="438" t="s">
        <v>843</v>
      </c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</row>
    <row r="14" spans="1:34">
      <c r="A14" s="264" t="s">
        <v>7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</row>
    <row r="15" spans="1:34">
      <c r="A15" s="264" t="s">
        <v>18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</row>
    <row r="17" spans="1:32" s="17" customFormat="1" ht="12.75">
      <c r="A17" s="16" t="s">
        <v>12</v>
      </c>
      <c r="I17" s="16"/>
      <c r="J17" s="16"/>
      <c r="N17" s="673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667"/>
      <c r="AA17" s="667"/>
      <c r="AB17" s="667"/>
      <c r="AC17" s="667"/>
      <c r="AD17" s="667"/>
      <c r="AE17" s="667"/>
      <c r="AF17" s="667"/>
    </row>
    <row r="18" spans="1:32" s="17" customFormat="1" ht="12.75" customHeight="1">
      <c r="N18" s="16"/>
      <c r="O18" s="37"/>
      <c r="P18" s="37"/>
      <c r="Q18" s="37"/>
      <c r="R18" s="37"/>
      <c r="S18" s="37"/>
      <c r="T18" s="37"/>
      <c r="U18" s="37"/>
      <c r="V18" s="37"/>
      <c r="W18" s="37"/>
      <c r="X18" s="829" t="s">
        <v>13</v>
      </c>
      <c r="Y18" s="829"/>
      <c r="Z18" s="829"/>
      <c r="AA18" s="829"/>
      <c r="AB18" s="829"/>
      <c r="AC18" s="249"/>
      <c r="AD18" s="37"/>
      <c r="AE18" s="37"/>
      <c r="AF18" s="37"/>
    </row>
    <row r="19" spans="1:32" s="17" customFormat="1" ht="12.75" customHeight="1"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829" t="s">
        <v>14</v>
      </c>
      <c r="Y19" s="829"/>
      <c r="Z19" s="829"/>
      <c r="AA19" s="829"/>
      <c r="AB19" s="829"/>
      <c r="AC19" s="829"/>
      <c r="AD19" s="37"/>
      <c r="AE19" s="37"/>
      <c r="AF19" s="37"/>
    </row>
    <row r="20" spans="1:32" s="17" customFormat="1" ht="12.75">
      <c r="A20" s="16"/>
      <c r="B20" s="16"/>
      <c r="N20" s="673"/>
      <c r="O20" s="16"/>
      <c r="P20" s="16"/>
      <c r="Q20" s="16"/>
      <c r="R20" s="16"/>
      <c r="S20" s="16"/>
      <c r="T20" s="16"/>
      <c r="U20" s="16"/>
      <c r="V20" s="16"/>
      <c r="W20" s="37"/>
      <c r="X20" s="829" t="s">
        <v>981</v>
      </c>
      <c r="Y20" s="829"/>
      <c r="Z20" s="829"/>
      <c r="AA20" s="829"/>
      <c r="AB20" s="829"/>
      <c r="AC20" s="829"/>
      <c r="AD20" s="37"/>
      <c r="AE20" s="37"/>
      <c r="AF20" s="37"/>
    </row>
    <row r="21" spans="1:32">
      <c r="X21" s="671" t="s">
        <v>85</v>
      </c>
      <c r="Y21" s="671"/>
      <c r="Z21" s="671"/>
      <c r="AA21" s="258"/>
      <c r="AB21" s="258"/>
      <c r="AC21" s="258"/>
    </row>
    <row r="23" spans="1:32">
      <c r="D23" s="86"/>
      <c r="E23" s="86"/>
      <c r="F23" s="86"/>
      <c r="G23" s="86"/>
    </row>
    <row r="24" spans="1:32">
      <c r="D24" s="86"/>
      <c r="E24" s="86"/>
      <c r="F24" s="86"/>
      <c r="G24" s="86"/>
    </row>
    <row r="25" spans="1:32">
      <c r="D25" s="86"/>
      <c r="E25" s="86"/>
      <c r="F25" s="86"/>
      <c r="G25" s="86"/>
    </row>
    <row r="26" spans="1:32">
      <c r="D26" s="86"/>
      <c r="E26" s="86"/>
      <c r="F26" s="86"/>
      <c r="G26" s="86"/>
    </row>
    <row r="27" spans="1:32">
      <c r="D27" s="86"/>
      <c r="E27" s="86"/>
      <c r="F27" s="86"/>
      <c r="G27" s="86"/>
    </row>
  </sheetData>
  <mergeCells count="13">
    <mergeCell ref="AE1:AH1"/>
    <mergeCell ref="O8:T8"/>
    <mergeCell ref="C4:W4"/>
    <mergeCell ref="E2:V2"/>
    <mergeCell ref="X18:AB18"/>
    <mergeCell ref="X20:AC20"/>
    <mergeCell ref="X19:AC19"/>
    <mergeCell ref="AA8:AF8"/>
    <mergeCell ref="A8:A9"/>
    <mergeCell ref="B8:B9"/>
    <mergeCell ref="C8:H8"/>
    <mergeCell ref="I8:N8"/>
    <mergeCell ref="U8:Z8"/>
  </mergeCells>
  <phoneticPr fontId="0" type="noConversion"/>
  <printOptions horizontalCentered="1" verticalCentered="1"/>
  <pageMargins left="0.70866141732283505" right="0.70866141732283505" top="0.23622047244094499" bottom="0" header="0.31496062992126" footer="0.31496062992126"/>
  <pageSetup paperSize="9" scale="49" orientation="landscape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view="pageBreakPreview" topLeftCell="A10" zoomScale="115" zoomScaleNormal="98" zoomScaleSheetLayoutView="115" workbookViewId="0">
      <selection activeCell="H32" sqref="H32"/>
    </sheetView>
  </sheetViews>
  <sheetFormatPr defaultColWidth="8.85546875" defaultRowHeight="14.25"/>
  <cols>
    <col min="1" max="1" width="8.140625" style="76" customWidth="1"/>
    <col min="2" max="2" width="12.5703125" style="76" customWidth="1"/>
    <col min="3" max="3" width="12.140625" style="76" customWidth="1"/>
    <col min="4" max="4" width="11.7109375" style="76" customWidth="1"/>
    <col min="5" max="5" width="11.28515625" style="76" customWidth="1"/>
    <col min="6" max="6" width="17.140625" style="76" customWidth="1"/>
    <col min="7" max="7" width="15.140625" style="76" customWidth="1"/>
    <col min="8" max="8" width="14.42578125" style="76" customWidth="1"/>
    <col min="9" max="9" width="14.85546875" style="76" customWidth="1"/>
    <col min="10" max="10" width="18.42578125" style="76" customWidth="1"/>
    <col min="11" max="11" width="17.28515625" style="76" customWidth="1"/>
    <col min="12" max="12" width="16.28515625" style="76" customWidth="1"/>
    <col min="13" max="16384" width="8.85546875" style="76"/>
  </cols>
  <sheetData>
    <row r="1" spans="1:19" ht="15">
      <c r="B1" s="17"/>
      <c r="C1" s="17"/>
      <c r="D1" s="17"/>
      <c r="E1" s="17"/>
      <c r="F1" s="1"/>
      <c r="G1" s="1"/>
      <c r="H1" s="17"/>
      <c r="J1" s="42"/>
      <c r="K1" s="896" t="s">
        <v>557</v>
      </c>
      <c r="L1" s="896"/>
    </row>
    <row r="2" spans="1:19" ht="15.75">
      <c r="B2" s="743" t="s">
        <v>0</v>
      </c>
      <c r="C2" s="743"/>
      <c r="D2" s="743"/>
      <c r="E2" s="743"/>
      <c r="F2" s="743"/>
      <c r="G2" s="743"/>
      <c r="H2" s="743"/>
      <c r="I2" s="743"/>
      <c r="J2" s="743"/>
    </row>
    <row r="3" spans="1:19" ht="20.25">
      <c r="B3" s="744" t="s">
        <v>656</v>
      </c>
      <c r="C3" s="744"/>
      <c r="D3" s="744"/>
      <c r="E3" s="744"/>
      <c r="F3" s="744"/>
      <c r="G3" s="744"/>
      <c r="H3" s="744"/>
      <c r="I3" s="744"/>
      <c r="J3" s="744"/>
    </row>
    <row r="4" spans="1:19" ht="20.25">
      <c r="B4" s="129"/>
      <c r="C4" s="129"/>
      <c r="D4" s="129"/>
      <c r="E4" s="129"/>
      <c r="F4" s="129"/>
      <c r="G4" s="129"/>
      <c r="H4" s="129"/>
      <c r="I4" s="129"/>
      <c r="J4" s="129"/>
    </row>
    <row r="5" spans="1:19" ht="15.6" customHeight="1">
      <c r="A5" s="476"/>
      <c r="B5" s="1087" t="s">
        <v>757</v>
      </c>
      <c r="C5" s="1087"/>
      <c r="D5" s="1087"/>
      <c r="E5" s="1087"/>
      <c r="F5" s="1087"/>
      <c r="G5" s="1087"/>
      <c r="H5" s="1087"/>
      <c r="I5" s="1087"/>
      <c r="J5" s="1087"/>
      <c r="K5" s="1087"/>
      <c r="L5" s="1087"/>
    </row>
    <row r="6" spans="1:19" ht="15">
      <c r="A6" s="558" t="s">
        <v>976</v>
      </c>
      <c r="B6" s="558"/>
      <c r="C6" s="558"/>
      <c r="D6" s="476"/>
      <c r="E6" s="476"/>
      <c r="F6" s="476"/>
      <c r="G6" s="476"/>
      <c r="H6" s="476"/>
      <c r="I6" s="476"/>
      <c r="J6" s="476"/>
      <c r="K6" s="476"/>
      <c r="L6" s="476"/>
    </row>
    <row r="7" spans="1:19" ht="15" customHeight="1">
      <c r="A7" s="1092" t="s">
        <v>111</v>
      </c>
      <c r="B7" s="1095" t="s">
        <v>3</v>
      </c>
      <c r="C7" s="1102" t="s">
        <v>25</v>
      </c>
      <c r="D7" s="1102"/>
      <c r="E7" s="1102"/>
      <c r="F7" s="1102"/>
      <c r="G7" s="1084" t="s">
        <v>26</v>
      </c>
      <c r="H7" s="1085"/>
      <c r="I7" s="1085"/>
      <c r="J7" s="1086"/>
      <c r="K7" s="1095" t="s">
        <v>397</v>
      </c>
      <c r="L7" s="1088" t="s">
        <v>778</v>
      </c>
    </row>
    <row r="8" spans="1:19" ht="31.15" customHeight="1">
      <c r="A8" s="1093"/>
      <c r="B8" s="1096"/>
      <c r="C8" s="1088" t="s">
        <v>254</v>
      </c>
      <c r="D8" s="1095" t="s">
        <v>455</v>
      </c>
      <c r="E8" s="1098" t="s">
        <v>97</v>
      </c>
      <c r="F8" s="1099"/>
      <c r="G8" s="1097" t="s">
        <v>254</v>
      </c>
      <c r="H8" s="1088" t="s">
        <v>455</v>
      </c>
      <c r="I8" s="1100" t="s">
        <v>97</v>
      </c>
      <c r="J8" s="1101"/>
      <c r="K8" s="1096"/>
      <c r="L8" s="1088"/>
    </row>
    <row r="9" spans="1:19" ht="81.75" customHeight="1">
      <c r="A9" s="1094"/>
      <c r="B9" s="1097"/>
      <c r="C9" s="1088"/>
      <c r="D9" s="1097"/>
      <c r="E9" s="538" t="s">
        <v>968</v>
      </c>
      <c r="F9" s="477" t="s">
        <v>456</v>
      </c>
      <c r="G9" s="1088"/>
      <c r="H9" s="1088"/>
      <c r="I9" s="538" t="s">
        <v>968</v>
      </c>
      <c r="J9" s="477" t="s">
        <v>456</v>
      </c>
      <c r="K9" s="1097"/>
      <c r="L9" s="1088"/>
      <c r="M9" s="112"/>
      <c r="N9" s="112"/>
      <c r="O9" s="112"/>
    </row>
    <row r="10" spans="1:19" ht="15">
      <c r="A10" s="478">
        <v>1</v>
      </c>
      <c r="B10" s="479">
        <v>2</v>
      </c>
      <c r="C10" s="478">
        <v>3</v>
      </c>
      <c r="D10" s="479">
        <v>4</v>
      </c>
      <c r="E10" s="478">
        <v>5</v>
      </c>
      <c r="F10" s="479">
        <v>6</v>
      </c>
      <c r="G10" s="478">
        <v>7</v>
      </c>
      <c r="H10" s="479">
        <v>8</v>
      </c>
      <c r="I10" s="478">
        <v>9</v>
      </c>
      <c r="J10" s="479">
        <v>10</v>
      </c>
      <c r="K10" s="478" t="s">
        <v>565</v>
      </c>
      <c r="L10" s="479">
        <v>12</v>
      </c>
      <c r="M10" s="112"/>
      <c r="N10" s="112"/>
      <c r="O10" s="112"/>
    </row>
    <row r="11" spans="1:19" s="111" customFormat="1" ht="15">
      <c r="A11" s="480">
        <v>1</v>
      </c>
      <c r="B11" s="439" t="s">
        <v>844</v>
      </c>
      <c r="C11" s="439">
        <v>8796</v>
      </c>
      <c r="D11" s="439">
        <v>127</v>
      </c>
      <c r="E11" s="439">
        <v>127</v>
      </c>
      <c r="F11" s="439">
        <v>0</v>
      </c>
      <c r="G11" s="439">
        <v>5501</v>
      </c>
      <c r="H11" s="439">
        <v>83</v>
      </c>
      <c r="I11" s="439">
        <v>83</v>
      </c>
      <c r="J11" s="439">
        <v>0</v>
      </c>
      <c r="K11" s="440">
        <f>E11+F11+I11+J11</f>
        <v>210</v>
      </c>
      <c r="L11" s="440"/>
      <c r="M11" s="112"/>
      <c r="N11" s="112"/>
      <c r="O11" s="112"/>
      <c r="P11" s="112"/>
      <c r="Q11" s="112"/>
      <c r="R11" s="112"/>
      <c r="S11" s="112"/>
    </row>
    <row r="12" spans="1:19" ht="15">
      <c r="A12" s="480">
        <v>2</v>
      </c>
      <c r="B12" s="439" t="s">
        <v>845</v>
      </c>
      <c r="C12" s="439">
        <v>2193</v>
      </c>
      <c r="D12" s="439">
        <v>66</v>
      </c>
      <c r="E12" s="439">
        <v>66</v>
      </c>
      <c r="F12" s="439">
        <v>0</v>
      </c>
      <c r="G12" s="439">
        <v>1977</v>
      </c>
      <c r="H12" s="439">
        <v>44</v>
      </c>
      <c r="I12" s="439">
        <v>44</v>
      </c>
      <c r="J12" s="439">
        <v>0</v>
      </c>
      <c r="K12" s="440">
        <f>E12+F12+I12+J12</f>
        <v>110</v>
      </c>
      <c r="L12" s="440"/>
      <c r="M12" s="112"/>
      <c r="N12" s="112"/>
      <c r="O12" s="112"/>
    </row>
    <row r="13" spans="1:19" ht="15">
      <c r="A13" s="480">
        <v>3</v>
      </c>
      <c r="B13" s="440"/>
      <c r="C13" s="440"/>
      <c r="D13" s="440"/>
      <c r="E13" s="440"/>
      <c r="F13" s="440"/>
      <c r="G13" s="440"/>
      <c r="H13" s="440"/>
      <c r="I13" s="440"/>
      <c r="J13" s="440"/>
      <c r="K13" s="440"/>
      <c r="L13" s="440"/>
      <c r="M13" s="112"/>
      <c r="N13" s="112"/>
      <c r="O13" s="112"/>
    </row>
    <row r="14" spans="1:19" ht="15">
      <c r="A14" s="480" t="s">
        <v>7</v>
      </c>
      <c r="B14" s="440"/>
      <c r="C14" s="440"/>
      <c r="D14" s="440"/>
      <c r="E14" s="440"/>
      <c r="F14" s="440"/>
      <c r="G14" s="440"/>
      <c r="H14" s="440"/>
      <c r="I14" s="440"/>
      <c r="J14" s="440"/>
      <c r="K14" s="440"/>
      <c r="L14" s="440"/>
    </row>
    <row r="15" spans="1:19" ht="15.75">
      <c r="A15" s="481" t="s">
        <v>18</v>
      </c>
      <c r="B15" s="440"/>
      <c r="C15" s="440">
        <f>SUM(C11:C14)</f>
        <v>10989</v>
      </c>
      <c r="D15" s="440">
        <f>SUM(D11:D14)</f>
        <v>193</v>
      </c>
      <c r="E15" s="440">
        <f>SUM(E11:E14)</f>
        <v>193</v>
      </c>
      <c r="F15" s="440">
        <f>SUM(F11:F14)</f>
        <v>0</v>
      </c>
      <c r="G15" s="440">
        <f t="shared" ref="G15:K15" si="0">SUM(G11:G14)</f>
        <v>7478</v>
      </c>
      <c r="H15" s="440">
        <f t="shared" si="0"/>
        <v>127</v>
      </c>
      <c r="I15" s="440">
        <f t="shared" si="0"/>
        <v>127</v>
      </c>
      <c r="J15" s="440">
        <f t="shared" si="0"/>
        <v>0</v>
      </c>
      <c r="K15" s="440">
        <f t="shared" si="0"/>
        <v>320</v>
      </c>
      <c r="L15" s="440"/>
    </row>
    <row r="16" spans="1:19" ht="17.25" customHeight="1">
      <c r="A16" s="1089" t="s">
        <v>120</v>
      </c>
      <c r="B16" s="1090"/>
      <c r="C16" s="1090"/>
      <c r="D16" s="1090"/>
      <c r="E16" s="1090"/>
      <c r="F16" s="1090"/>
      <c r="G16" s="1090"/>
      <c r="H16" s="1090"/>
      <c r="I16" s="1090"/>
      <c r="J16" s="1090"/>
      <c r="K16" s="1091"/>
      <c r="L16" s="1091"/>
    </row>
    <row r="18" spans="1:19" s="17" customFormat="1" ht="15.75" customHeight="1">
      <c r="A18" s="747" t="s">
        <v>12</v>
      </c>
      <c r="B18" s="747"/>
      <c r="C18" s="1"/>
      <c r="D18" s="16"/>
      <c r="E18" s="16"/>
      <c r="H18" s="668"/>
      <c r="I18" s="668"/>
      <c r="J18" s="673"/>
      <c r="K18" s="668"/>
      <c r="L18" s="673"/>
      <c r="M18" s="673"/>
      <c r="N18" s="673"/>
      <c r="O18" s="673"/>
      <c r="P18" s="673"/>
      <c r="Q18" s="673"/>
      <c r="R18" s="673"/>
      <c r="S18" s="673"/>
    </row>
    <row r="19" spans="1:19" s="17" customFormat="1" ht="13.15" customHeight="1">
      <c r="H19" s="673"/>
      <c r="I19" s="829" t="s">
        <v>13</v>
      </c>
      <c r="J19" s="829"/>
      <c r="K19" s="829"/>
      <c r="L19" s="829"/>
      <c r="M19" s="829"/>
      <c r="N19" s="249"/>
      <c r="O19" s="667"/>
      <c r="P19" s="667"/>
      <c r="Q19" s="667"/>
      <c r="R19" s="667"/>
      <c r="S19" s="667"/>
    </row>
    <row r="20" spans="1:19" s="17" customFormat="1" ht="12.75">
      <c r="H20" s="673"/>
      <c r="I20" s="829" t="s">
        <v>14</v>
      </c>
      <c r="J20" s="829"/>
      <c r="K20" s="829"/>
      <c r="L20" s="829"/>
      <c r="M20" s="829"/>
      <c r="N20" s="829"/>
      <c r="O20" s="667"/>
      <c r="P20" s="667"/>
      <c r="Q20" s="667"/>
      <c r="R20" s="667"/>
      <c r="S20" s="667"/>
    </row>
    <row r="21" spans="1:19" s="17" customFormat="1" ht="12.75">
      <c r="B21" s="16"/>
      <c r="C21" s="16"/>
      <c r="D21" s="16"/>
      <c r="E21" s="16"/>
      <c r="H21" s="673"/>
      <c r="I21" s="829" t="s">
        <v>981</v>
      </c>
      <c r="J21" s="829"/>
      <c r="K21" s="829"/>
      <c r="L21" s="829"/>
      <c r="M21" s="829"/>
      <c r="N21" s="829"/>
      <c r="O21" s="673"/>
      <c r="P21" s="673"/>
      <c r="Q21" s="673"/>
      <c r="R21" s="673"/>
      <c r="S21" s="673"/>
    </row>
    <row r="22" spans="1:19">
      <c r="I22" s="671" t="s">
        <v>85</v>
      </c>
      <c r="J22" s="671"/>
      <c r="K22" s="671"/>
      <c r="L22" s="258"/>
      <c r="M22" s="258"/>
      <c r="N22" s="258"/>
    </row>
    <row r="23" spans="1:19">
      <c r="D23" s="112"/>
      <c r="E23" s="112"/>
      <c r="F23" s="112"/>
      <c r="G23" s="112"/>
    </row>
    <row r="24" spans="1:19">
      <c r="D24" s="112"/>
      <c r="E24" s="112"/>
      <c r="F24" s="112"/>
      <c r="G24" s="112"/>
    </row>
    <row r="25" spans="1:19">
      <c r="D25" s="112"/>
      <c r="E25" s="112"/>
      <c r="F25" s="112"/>
      <c r="G25" s="112"/>
    </row>
    <row r="26" spans="1:19">
      <c r="D26" s="112"/>
      <c r="E26" s="112"/>
      <c r="F26" s="112"/>
      <c r="G26" s="112"/>
    </row>
    <row r="27" spans="1:19">
      <c r="D27" s="112"/>
      <c r="E27" s="112"/>
      <c r="F27" s="112"/>
      <c r="G27" s="112"/>
    </row>
  </sheetData>
  <mergeCells count="21">
    <mergeCell ref="I19:M19"/>
    <mergeCell ref="I20:N20"/>
    <mergeCell ref="I21:N21"/>
    <mergeCell ref="L7:L9"/>
    <mergeCell ref="A16:L16"/>
    <mergeCell ref="A7:A9"/>
    <mergeCell ref="B7:B9"/>
    <mergeCell ref="K7:K9"/>
    <mergeCell ref="E8:F8"/>
    <mergeCell ref="I8:J8"/>
    <mergeCell ref="A18:B18"/>
    <mergeCell ref="C8:C9"/>
    <mergeCell ref="H8:H9"/>
    <mergeCell ref="G8:G9"/>
    <mergeCell ref="C7:F7"/>
    <mergeCell ref="D8:D9"/>
    <mergeCell ref="K1:L1"/>
    <mergeCell ref="B2:J2"/>
    <mergeCell ref="B3:J3"/>
    <mergeCell ref="G7:J7"/>
    <mergeCell ref="B5:L5"/>
  </mergeCells>
  <phoneticPr fontId="0" type="noConversion"/>
  <printOptions horizontalCentered="1" verticalCentered="1"/>
  <pageMargins left="0.70866141732283505" right="0.70866141732283505" top="0.23622047244094499" bottom="0" header="0.31496062992126" footer="0.31496062992126"/>
  <pageSetup paperSize="9" scale="78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IU45"/>
  <sheetViews>
    <sheetView view="pageBreakPreview" topLeftCell="A19" zoomScaleNormal="98" zoomScaleSheetLayoutView="100" workbookViewId="0">
      <selection activeCell="P36" sqref="P36"/>
    </sheetView>
  </sheetViews>
  <sheetFormatPr defaultColWidth="9.140625" defaultRowHeight="12.75"/>
  <cols>
    <col min="1" max="1" width="6.28515625" style="168" customWidth="1"/>
    <col min="2" max="2" width="17.7109375" style="168" customWidth="1"/>
    <col min="3" max="14" width="7.85546875" style="168" customWidth="1"/>
    <col min="15" max="28" width="8" style="168" customWidth="1"/>
    <col min="29" max="29" width="8.7109375" style="168" customWidth="1"/>
    <col min="30" max="30" width="12.28515625" style="168" customWidth="1"/>
    <col min="31" max="16384" width="9.140625" style="168"/>
  </cols>
  <sheetData>
    <row r="1" spans="1:255" ht="15">
      <c r="T1" s="639"/>
      <c r="U1" s="639"/>
      <c r="V1" s="639"/>
      <c r="W1" s="639"/>
      <c r="X1" s="639"/>
      <c r="Y1" s="639"/>
      <c r="Z1" s="639"/>
      <c r="AA1" s="639"/>
      <c r="AB1" s="639" t="s">
        <v>570</v>
      </c>
    </row>
    <row r="2" spans="1:255" ht="15.75">
      <c r="A2" s="1103" t="s">
        <v>0</v>
      </c>
      <c r="B2" s="1103"/>
      <c r="C2" s="1103"/>
      <c r="D2" s="1103"/>
      <c r="E2" s="1103"/>
      <c r="F2" s="1103"/>
      <c r="G2" s="1103"/>
      <c r="H2" s="1103"/>
      <c r="I2" s="1103"/>
      <c r="J2" s="1103"/>
      <c r="K2" s="1103"/>
      <c r="L2" s="1103"/>
      <c r="M2" s="1103"/>
      <c r="N2" s="1103"/>
      <c r="O2" s="1103"/>
      <c r="P2" s="1103"/>
      <c r="Q2" s="1103"/>
      <c r="R2" s="1103"/>
      <c r="S2" s="1103"/>
      <c r="T2" s="1103"/>
      <c r="U2" s="1103"/>
      <c r="V2" s="1103"/>
      <c r="W2" s="1103"/>
      <c r="X2" s="1103"/>
      <c r="Y2" s="1103"/>
      <c r="Z2" s="1103"/>
      <c r="AA2" s="1103"/>
      <c r="AB2" s="1103"/>
      <c r="AC2" s="1103"/>
      <c r="AD2" s="1103"/>
    </row>
    <row r="3" spans="1:255" ht="15.75">
      <c r="G3" s="640"/>
      <c r="H3" s="640"/>
      <c r="I3" s="640"/>
      <c r="J3" s="640"/>
      <c r="K3" s="641"/>
      <c r="L3" s="641"/>
      <c r="M3" s="641"/>
      <c r="N3" s="641"/>
      <c r="O3" s="641"/>
      <c r="P3" s="641"/>
      <c r="Q3" s="641"/>
      <c r="R3" s="641"/>
      <c r="S3" s="641"/>
      <c r="T3" s="641"/>
      <c r="U3" s="641"/>
      <c r="V3" s="641"/>
      <c r="W3" s="641"/>
      <c r="X3" s="641"/>
      <c r="Y3" s="641"/>
      <c r="Z3" s="641"/>
      <c r="AA3" s="641"/>
    </row>
    <row r="4" spans="1:255" ht="18">
      <c r="A4" s="1104" t="s">
        <v>656</v>
      </c>
      <c r="B4" s="1104"/>
      <c r="C4" s="1104"/>
      <c r="D4" s="1104"/>
      <c r="E4" s="1104"/>
      <c r="F4" s="1104"/>
      <c r="G4" s="1104"/>
      <c r="H4" s="1104"/>
      <c r="I4" s="1104"/>
      <c r="J4" s="1104"/>
      <c r="K4" s="1104"/>
      <c r="L4" s="1104"/>
      <c r="M4" s="1104"/>
      <c r="N4" s="1104"/>
      <c r="O4" s="1104"/>
      <c r="P4" s="1104"/>
      <c r="Q4" s="1104"/>
      <c r="R4" s="1104"/>
      <c r="S4" s="1104"/>
      <c r="T4" s="1104"/>
      <c r="U4" s="1104"/>
      <c r="V4" s="1104"/>
      <c r="W4" s="1104"/>
      <c r="X4" s="1104"/>
      <c r="Y4" s="1104"/>
      <c r="Z4" s="1104"/>
      <c r="AA4" s="1104"/>
      <c r="AB4" s="1104"/>
      <c r="AC4" s="1104"/>
      <c r="AD4" s="1104"/>
    </row>
    <row r="6" spans="1:255" ht="15.75">
      <c r="A6" s="1105" t="s">
        <v>571</v>
      </c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</row>
    <row r="8" spans="1:255">
      <c r="A8" s="1106" t="s">
        <v>1037</v>
      </c>
      <c r="B8" s="1106"/>
    </row>
    <row r="9" spans="1:255" ht="18">
      <c r="A9" s="642"/>
      <c r="B9" s="642"/>
      <c r="AB9" s="1107" t="s">
        <v>262</v>
      </c>
      <c r="AC9" s="1107"/>
      <c r="AD9" s="1107"/>
    </row>
    <row r="10" spans="1:255" ht="24.75" customHeight="1">
      <c r="A10" s="1108" t="s">
        <v>2</v>
      </c>
      <c r="B10" s="1108" t="s">
        <v>112</v>
      </c>
      <c r="C10" s="1117" t="s">
        <v>25</v>
      </c>
      <c r="D10" s="1118"/>
      <c r="E10" s="1118"/>
      <c r="F10" s="1118"/>
      <c r="G10" s="1118"/>
      <c r="H10" s="1118"/>
      <c r="I10" s="1118"/>
      <c r="J10" s="1118"/>
      <c r="K10" s="1118"/>
      <c r="L10" s="1118"/>
      <c r="M10" s="1118"/>
      <c r="N10" s="1119"/>
      <c r="O10" s="1117" t="s">
        <v>26</v>
      </c>
      <c r="P10" s="1118"/>
      <c r="Q10" s="1118"/>
      <c r="R10" s="1118"/>
      <c r="S10" s="1118"/>
      <c r="T10" s="1118"/>
      <c r="U10" s="1118"/>
      <c r="V10" s="1118"/>
      <c r="W10" s="1118"/>
      <c r="X10" s="1118"/>
      <c r="Y10" s="1118"/>
      <c r="Z10" s="1119"/>
      <c r="AA10" s="1113" t="s">
        <v>144</v>
      </c>
      <c r="AB10" s="1113"/>
      <c r="AC10" s="1113"/>
      <c r="AD10" s="1113"/>
      <c r="AE10" s="643"/>
      <c r="AF10" s="643"/>
      <c r="AG10" s="643"/>
      <c r="AH10" s="643"/>
      <c r="AI10" s="644"/>
      <c r="AJ10" s="644"/>
      <c r="AK10" s="643"/>
      <c r="AL10" s="643"/>
      <c r="AM10" s="643"/>
      <c r="AN10" s="643"/>
      <c r="AO10" s="643"/>
      <c r="AP10" s="643"/>
      <c r="AQ10" s="643"/>
      <c r="AR10" s="643"/>
      <c r="AS10" s="643"/>
      <c r="AT10" s="643"/>
      <c r="AU10" s="643"/>
      <c r="AV10" s="643"/>
      <c r="AW10" s="643"/>
      <c r="AX10" s="643"/>
      <c r="AY10" s="643"/>
      <c r="AZ10" s="643"/>
      <c r="BA10" s="643"/>
      <c r="BB10" s="643"/>
      <c r="BC10" s="643"/>
      <c r="BD10" s="643"/>
      <c r="BE10" s="643"/>
      <c r="BF10" s="643"/>
      <c r="BG10" s="643"/>
      <c r="BH10" s="643"/>
      <c r="BI10" s="643"/>
      <c r="BJ10" s="643"/>
      <c r="BK10" s="643"/>
      <c r="BL10" s="643"/>
      <c r="BM10" s="643"/>
      <c r="BN10" s="643"/>
      <c r="BO10" s="643"/>
      <c r="BP10" s="643"/>
      <c r="BQ10" s="643"/>
      <c r="BR10" s="643"/>
      <c r="BS10" s="643"/>
      <c r="BT10" s="643"/>
      <c r="BU10" s="643"/>
      <c r="BV10" s="643"/>
      <c r="BW10" s="643"/>
      <c r="BX10" s="643"/>
      <c r="BY10" s="643"/>
      <c r="BZ10" s="643"/>
      <c r="CA10" s="643"/>
      <c r="CB10" s="643"/>
      <c r="CC10" s="643"/>
      <c r="CD10" s="643"/>
      <c r="CE10" s="643"/>
      <c r="CF10" s="643"/>
      <c r="CG10" s="643"/>
      <c r="CH10" s="643"/>
      <c r="CI10" s="643"/>
      <c r="CJ10" s="643"/>
      <c r="CK10" s="643"/>
      <c r="CL10" s="643"/>
      <c r="CM10" s="643"/>
      <c r="CN10" s="643"/>
      <c r="CO10" s="643"/>
      <c r="CP10" s="643"/>
      <c r="CQ10" s="643"/>
      <c r="CR10" s="643"/>
      <c r="CS10" s="643"/>
      <c r="CT10" s="643"/>
      <c r="CU10" s="643"/>
      <c r="CV10" s="643"/>
      <c r="CW10" s="643"/>
      <c r="CX10" s="643"/>
      <c r="CY10" s="643"/>
      <c r="CZ10" s="643"/>
      <c r="DA10" s="643"/>
      <c r="DB10" s="643"/>
      <c r="DC10" s="643"/>
      <c r="DD10" s="643"/>
      <c r="DE10" s="643"/>
      <c r="DF10" s="643"/>
      <c r="DG10" s="643"/>
      <c r="DH10" s="643"/>
      <c r="DI10" s="643"/>
      <c r="DJ10" s="643"/>
      <c r="DK10" s="643"/>
      <c r="DL10" s="643"/>
      <c r="DM10" s="643"/>
      <c r="DN10" s="643"/>
      <c r="DO10" s="643"/>
      <c r="DP10" s="643"/>
      <c r="DQ10" s="643"/>
      <c r="DR10" s="643"/>
      <c r="DS10" s="643"/>
      <c r="DT10" s="643"/>
      <c r="DU10" s="643"/>
      <c r="DV10" s="643"/>
      <c r="DW10" s="643"/>
      <c r="DX10" s="643"/>
      <c r="DY10" s="643"/>
      <c r="DZ10" s="643"/>
      <c r="EA10" s="643"/>
      <c r="EB10" s="643"/>
      <c r="EC10" s="643"/>
      <c r="ED10" s="643"/>
      <c r="EE10" s="643"/>
      <c r="EF10" s="643"/>
      <c r="EG10" s="643"/>
      <c r="EH10" s="643"/>
      <c r="EI10" s="643"/>
      <c r="EJ10" s="643"/>
      <c r="EK10" s="643"/>
      <c r="EL10" s="643"/>
      <c r="EM10" s="643"/>
      <c r="EN10" s="643"/>
      <c r="EO10" s="643"/>
      <c r="EP10" s="643"/>
      <c r="EQ10" s="643"/>
      <c r="ER10" s="643"/>
      <c r="ES10" s="643"/>
      <c r="ET10" s="643"/>
      <c r="EU10" s="643"/>
      <c r="EV10" s="643"/>
      <c r="EW10" s="643"/>
      <c r="EX10" s="643"/>
      <c r="EY10" s="643"/>
      <c r="EZ10" s="643"/>
      <c r="FA10" s="643"/>
      <c r="FB10" s="643"/>
      <c r="FC10" s="643"/>
      <c r="FD10" s="643"/>
      <c r="FE10" s="643"/>
      <c r="FF10" s="643"/>
      <c r="FG10" s="643"/>
      <c r="FH10" s="643"/>
      <c r="FI10" s="643"/>
      <c r="FJ10" s="643"/>
      <c r="FK10" s="643"/>
      <c r="FL10" s="643"/>
      <c r="FM10" s="643"/>
      <c r="FN10" s="643"/>
      <c r="FO10" s="643"/>
      <c r="FP10" s="643"/>
      <c r="FQ10" s="643"/>
      <c r="FR10" s="643"/>
      <c r="FS10" s="643"/>
      <c r="FT10" s="643"/>
      <c r="FU10" s="643"/>
      <c r="FV10" s="643"/>
      <c r="FW10" s="643"/>
      <c r="FX10" s="643"/>
      <c r="FY10" s="643"/>
      <c r="FZ10" s="643"/>
      <c r="GA10" s="643"/>
      <c r="GB10" s="643"/>
      <c r="GC10" s="643"/>
      <c r="GD10" s="643"/>
      <c r="GE10" s="643"/>
      <c r="GF10" s="643"/>
      <c r="GG10" s="643"/>
      <c r="GH10" s="643"/>
      <c r="GI10" s="643"/>
      <c r="GJ10" s="643"/>
      <c r="GK10" s="643"/>
      <c r="GL10" s="643"/>
      <c r="GM10" s="643"/>
      <c r="GN10" s="643"/>
      <c r="GO10" s="643"/>
      <c r="GP10" s="643"/>
      <c r="GQ10" s="643"/>
      <c r="GR10" s="643"/>
      <c r="GS10" s="643"/>
      <c r="GT10" s="643"/>
      <c r="GU10" s="643"/>
      <c r="GV10" s="643"/>
      <c r="GW10" s="643"/>
      <c r="GX10" s="643"/>
      <c r="GY10" s="643"/>
      <c r="GZ10" s="643"/>
      <c r="HA10" s="643"/>
      <c r="HB10" s="643"/>
      <c r="HC10" s="643"/>
      <c r="HD10" s="643"/>
      <c r="HE10" s="643"/>
      <c r="HF10" s="643"/>
      <c r="HG10" s="643"/>
      <c r="HH10" s="643"/>
      <c r="HI10" s="643"/>
      <c r="HJ10" s="643"/>
      <c r="HK10" s="643"/>
      <c r="HL10" s="643"/>
      <c r="HM10" s="643"/>
      <c r="HN10" s="643"/>
      <c r="HO10" s="643"/>
      <c r="HP10" s="643"/>
      <c r="HQ10" s="643"/>
      <c r="HR10" s="643"/>
      <c r="HS10" s="643"/>
      <c r="HT10" s="643"/>
      <c r="HU10" s="643"/>
      <c r="HV10" s="643"/>
      <c r="HW10" s="643"/>
      <c r="HX10" s="643"/>
      <c r="HY10" s="643"/>
      <c r="HZ10" s="643"/>
      <c r="IA10" s="643"/>
      <c r="IB10" s="643"/>
      <c r="IC10" s="643"/>
      <c r="ID10" s="643"/>
      <c r="IE10" s="643"/>
      <c r="IF10" s="643"/>
      <c r="IG10" s="643"/>
      <c r="IH10" s="643"/>
      <c r="II10" s="643"/>
      <c r="IJ10" s="643"/>
      <c r="IK10" s="643"/>
      <c r="IL10" s="643"/>
      <c r="IM10" s="643"/>
      <c r="IN10" s="643"/>
      <c r="IO10" s="643"/>
      <c r="IP10" s="643"/>
      <c r="IQ10" s="643"/>
      <c r="IR10" s="643"/>
      <c r="IS10" s="643"/>
      <c r="IT10" s="643"/>
      <c r="IU10" s="643"/>
    </row>
    <row r="11" spans="1:255" ht="25.15" customHeight="1">
      <c r="A11" s="1109"/>
      <c r="B11" s="1109"/>
      <c r="C11" s="1114" t="s">
        <v>178</v>
      </c>
      <c r="D11" s="1115"/>
      <c r="E11" s="1115"/>
      <c r="F11" s="1116"/>
      <c r="G11" s="1114" t="s">
        <v>179</v>
      </c>
      <c r="H11" s="1115"/>
      <c r="I11" s="1115"/>
      <c r="J11" s="1116"/>
      <c r="K11" s="1114" t="s">
        <v>18</v>
      </c>
      <c r="L11" s="1115"/>
      <c r="M11" s="1115"/>
      <c r="N11" s="1116"/>
      <c r="O11" s="1114" t="s">
        <v>178</v>
      </c>
      <c r="P11" s="1115"/>
      <c r="Q11" s="1115"/>
      <c r="R11" s="1116"/>
      <c r="S11" s="1114" t="s">
        <v>179</v>
      </c>
      <c r="T11" s="1115"/>
      <c r="U11" s="1115"/>
      <c r="V11" s="1116"/>
      <c r="W11" s="1114" t="s">
        <v>18</v>
      </c>
      <c r="X11" s="1115"/>
      <c r="Y11" s="1115"/>
      <c r="Z11" s="1116"/>
      <c r="AA11" s="1113"/>
      <c r="AB11" s="1113"/>
      <c r="AC11" s="1113"/>
      <c r="AD11" s="1113"/>
      <c r="AE11" s="643"/>
      <c r="AF11" s="643"/>
      <c r="AG11" s="643"/>
      <c r="AH11" s="643"/>
      <c r="AI11" s="643"/>
      <c r="AJ11" s="643"/>
      <c r="AK11" s="643"/>
      <c r="AL11" s="643"/>
      <c r="AM11" s="643"/>
      <c r="AN11" s="643"/>
      <c r="AO11" s="643"/>
      <c r="AP11" s="643"/>
      <c r="AQ11" s="643"/>
      <c r="AR11" s="643"/>
      <c r="AS11" s="643"/>
      <c r="AT11" s="643"/>
      <c r="AU11" s="643"/>
      <c r="AV11" s="643"/>
      <c r="AW11" s="643"/>
      <c r="AX11" s="643"/>
      <c r="AY11" s="643"/>
      <c r="AZ11" s="643"/>
      <c r="BA11" s="643"/>
      <c r="BB11" s="643"/>
      <c r="BC11" s="643"/>
      <c r="BD11" s="643"/>
      <c r="BE11" s="643"/>
      <c r="BF11" s="643"/>
      <c r="BG11" s="643"/>
      <c r="BH11" s="643"/>
      <c r="BI11" s="643"/>
      <c r="BJ11" s="643"/>
      <c r="BK11" s="643"/>
      <c r="BL11" s="643"/>
      <c r="BM11" s="643"/>
      <c r="BN11" s="643"/>
      <c r="BO11" s="643"/>
      <c r="BP11" s="643"/>
      <c r="BQ11" s="643"/>
      <c r="BR11" s="643"/>
      <c r="BS11" s="643"/>
      <c r="BT11" s="643"/>
      <c r="BU11" s="643"/>
      <c r="BV11" s="643"/>
      <c r="BW11" s="643"/>
      <c r="BX11" s="643"/>
      <c r="BY11" s="643"/>
      <c r="BZ11" s="643"/>
      <c r="CA11" s="643"/>
      <c r="CB11" s="643"/>
      <c r="CC11" s="643"/>
      <c r="CD11" s="643"/>
      <c r="CE11" s="643"/>
      <c r="CF11" s="643"/>
      <c r="CG11" s="643"/>
      <c r="CH11" s="643"/>
      <c r="CI11" s="643"/>
      <c r="CJ11" s="643"/>
      <c r="CK11" s="643"/>
      <c r="CL11" s="643"/>
      <c r="CM11" s="643"/>
      <c r="CN11" s="643"/>
      <c r="CO11" s="643"/>
      <c r="CP11" s="643"/>
      <c r="CQ11" s="643"/>
      <c r="CR11" s="643"/>
      <c r="CS11" s="643"/>
      <c r="CT11" s="643"/>
      <c r="CU11" s="643"/>
      <c r="CV11" s="643"/>
      <c r="CW11" s="643"/>
      <c r="CX11" s="643"/>
      <c r="CY11" s="643"/>
      <c r="CZ11" s="643"/>
      <c r="DA11" s="643"/>
      <c r="DB11" s="643"/>
      <c r="DC11" s="643"/>
      <c r="DD11" s="643"/>
      <c r="DE11" s="643"/>
      <c r="DF11" s="643"/>
      <c r="DG11" s="643"/>
      <c r="DH11" s="643"/>
      <c r="DI11" s="643"/>
      <c r="DJ11" s="643"/>
      <c r="DK11" s="643"/>
      <c r="DL11" s="643"/>
      <c r="DM11" s="643"/>
      <c r="DN11" s="643"/>
      <c r="DO11" s="643"/>
      <c r="DP11" s="643"/>
      <c r="DQ11" s="643"/>
      <c r="DR11" s="643"/>
      <c r="DS11" s="643"/>
      <c r="DT11" s="643"/>
      <c r="DU11" s="643"/>
      <c r="DV11" s="643"/>
      <c r="DW11" s="643"/>
      <c r="DX11" s="643"/>
      <c r="DY11" s="643"/>
      <c r="DZ11" s="643"/>
      <c r="EA11" s="643"/>
      <c r="EB11" s="643"/>
      <c r="EC11" s="643"/>
      <c r="ED11" s="643"/>
      <c r="EE11" s="643"/>
      <c r="EF11" s="643"/>
      <c r="EG11" s="643"/>
      <c r="EH11" s="643"/>
      <c r="EI11" s="643"/>
      <c r="EJ11" s="643"/>
      <c r="EK11" s="643"/>
      <c r="EL11" s="643"/>
      <c r="EM11" s="643"/>
      <c r="EN11" s="643"/>
      <c r="EO11" s="643"/>
      <c r="EP11" s="643"/>
      <c r="EQ11" s="643"/>
      <c r="ER11" s="643"/>
      <c r="ES11" s="643"/>
      <c r="ET11" s="643"/>
      <c r="EU11" s="643"/>
      <c r="EV11" s="643"/>
      <c r="EW11" s="643"/>
      <c r="EX11" s="643"/>
      <c r="EY11" s="643"/>
      <c r="EZ11" s="643"/>
      <c r="FA11" s="643"/>
      <c r="FB11" s="643"/>
      <c r="FC11" s="643"/>
      <c r="FD11" s="643"/>
      <c r="FE11" s="643"/>
      <c r="FF11" s="643"/>
      <c r="FG11" s="643"/>
      <c r="FH11" s="643"/>
      <c r="FI11" s="643"/>
      <c r="FJ11" s="643"/>
      <c r="FK11" s="643"/>
      <c r="FL11" s="643"/>
      <c r="FM11" s="643"/>
      <c r="FN11" s="643"/>
      <c r="FO11" s="643"/>
      <c r="FP11" s="643"/>
      <c r="FQ11" s="643"/>
      <c r="FR11" s="643"/>
      <c r="FS11" s="643"/>
      <c r="FT11" s="643"/>
      <c r="FU11" s="643"/>
      <c r="FV11" s="643"/>
      <c r="FW11" s="643"/>
      <c r="FX11" s="643"/>
      <c r="FY11" s="643"/>
      <c r="FZ11" s="643"/>
      <c r="GA11" s="643"/>
      <c r="GB11" s="643"/>
      <c r="GC11" s="643"/>
      <c r="GD11" s="643"/>
      <c r="GE11" s="643"/>
      <c r="GF11" s="643"/>
      <c r="GG11" s="643"/>
      <c r="GH11" s="643"/>
      <c r="GI11" s="643"/>
      <c r="GJ11" s="643"/>
      <c r="GK11" s="643"/>
      <c r="GL11" s="643"/>
      <c r="GM11" s="643"/>
      <c r="GN11" s="643"/>
      <c r="GO11" s="643"/>
      <c r="GP11" s="643"/>
      <c r="GQ11" s="643"/>
      <c r="GR11" s="643"/>
      <c r="GS11" s="643"/>
      <c r="GT11" s="643"/>
      <c r="GU11" s="643"/>
      <c r="GV11" s="643"/>
      <c r="GW11" s="643"/>
      <c r="GX11" s="643"/>
      <c r="GY11" s="643"/>
      <c r="GZ11" s="643"/>
      <c r="HA11" s="643"/>
      <c r="HB11" s="643"/>
      <c r="HC11" s="643"/>
      <c r="HD11" s="643"/>
      <c r="HE11" s="643"/>
      <c r="HF11" s="643"/>
      <c r="HG11" s="643"/>
      <c r="HH11" s="643"/>
      <c r="HI11" s="643"/>
      <c r="HJ11" s="643"/>
      <c r="HK11" s="643"/>
      <c r="HL11" s="643"/>
      <c r="HM11" s="643"/>
      <c r="HN11" s="643"/>
      <c r="HO11" s="643"/>
      <c r="HP11" s="643"/>
      <c r="HQ11" s="643"/>
      <c r="HR11" s="643"/>
      <c r="HS11" s="643"/>
      <c r="HT11" s="643"/>
      <c r="HU11" s="643"/>
      <c r="HV11" s="643"/>
      <c r="HW11" s="643"/>
      <c r="HX11" s="643"/>
      <c r="HY11" s="643"/>
      <c r="HZ11" s="643"/>
      <c r="IA11" s="643"/>
      <c r="IB11" s="643"/>
      <c r="IC11" s="643"/>
      <c r="ID11" s="643"/>
      <c r="IE11" s="643"/>
      <c r="IF11" s="643"/>
      <c r="IG11" s="643"/>
      <c r="IH11" s="643"/>
      <c r="II11" s="643"/>
      <c r="IJ11" s="643"/>
      <c r="IK11" s="643"/>
      <c r="IL11" s="643"/>
      <c r="IM11" s="643"/>
      <c r="IN11" s="643"/>
      <c r="IO11" s="643"/>
      <c r="IP11" s="643"/>
      <c r="IQ11" s="643"/>
      <c r="IR11" s="643"/>
      <c r="IS11" s="643"/>
      <c r="IT11" s="643"/>
      <c r="IU11" s="643"/>
    </row>
    <row r="12" spans="1:255" ht="25.15" customHeight="1">
      <c r="A12" s="1110"/>
      <c r="B12" s="1110"/>
      <c r="C12" s="645" t="s">
        <v>263</v>
      </c>
      <c r="D12" s="645" t="s">
        <v>44</v>
      </c>
      <c r="E12" s="645" t="s">
        <v>45</v>
      </c>
      <c r="F12" s="646" t="s">
        <v>18</v>
      </c>
      <c r="G12" s="645" t="s">
        <v>263</v>
      </c>
      <c r="H12" s="645" t="s">
        <v>44</v>
      </c>
      <c r="I12" s="645" t="s">
        <v>45</v>
      </c>
      <c r="J12" s="646" t="s">
        <v>18</v>
      </c>
      <c r="K12" s="645" t="s">
        <v>263</v>
      </c>
      <c r="L12" s="645" t="s">
        <v>44</v>
      </c>
      <c r="M12" s="645" t="s">
        <v>45</v>
      </c>
      <c r="N12" s="646" t="s">
        <v>18</v>
      </c>
      <c r="O12" s="645" t="s">
        <v>263</v>
      </c>
      <c r="P12" s="645" t="s">
        <v>44</v>
      </c>
      <c r="Q12" s="645" t="s">
        <v>45</v>
      </c>
      <c r="R12" s="646" t="s">
        <v>18</v>
      </c>
      <c r="S12" s="645" t="s">
        <v>263</v>
      </c>
      <c r="T12" s="645" t="s">
        <v>44</v>
      </c>
      <c r="U12" s="645" t="s">
        <v>45</v>
      </c>
      <c r="V12" s="646" t="s">
        <v>18</v>
      </c>
      <c r="W12" s="645" t="s">
        <v>263</v>
      </c>
      <c r="X12" s="645" t="s">
        <v>44</v>
      </c>
      <c r="Y12" s="645" t="s">
        <v>45</v>
      </c>
      <c r="Z12" s="646" t="s">
        <v>18</v>
      </c>
      <c r="AA12" s="645" t="s">
        <v>263</v>
      </c>
      <c r="AB12" s="645" t="s">
        <v>44</v>
      </c>
      <c r="AC12" s="645" t="s">
        <v>45</v>
      </c>
      <c r="AD12" s="646" t="s">
        <v>18</v>
      </c>
      <c r="AE12" s="643"/>
      <c r="AF12" s="643"/>
      <c r="AG12" s="643"/>
      <c r="AH12" s="643"/>
      <c r="AI12" s="643"/>
      <c r="AJ12" s="643"/>
      <c r="AK12" s="643"/>
      <c r="AL12" s="643"/>
      <c r="AM12" s="643"/>
      <c r="AN12" s="643"/>
      <c r="AO12" s="643"/>
      <c r="AP12" s="643"/>
      <c r="AQ12" s="643"/>
      <c r="AR12" s="643"/>
      <c r="AS12" s="643"/>
      <c r="AT12" s="643"/>
      <c r="AU12" s="643"/>
      <c r="AV12" s="643"/>
      <c r="AW12" s="643"/>
      <c r="AX12" s="643"/>
      <c r="AY12" s="643"/>
      <c r="AZ12" s="643"/>
      <c r="BA12" s="643"/>
      <c r="BB12" s="643"/>
      <c r="BC12" s="643"/>
      <c r="BD12" s="643"/>
      <c r="BE12" s="643"/>
      <c r="BF12" s="643"/>
      <c r="BG12" s="643"/>
      <c r="BH12" s="643"/>
      <c r="BI12" s="643"/>
      <c r="BJ12" s="643"/>
      <c r="BK12" s="643"/>
      <c r="BL12" s="643"/>
      <c r="BM12" s="643"/>
      <c r="BN12" s="643"/>
      <c r="BO12" s="643"/>
      <c r="BP12" s="643"/>
      <c r="BQ12" s="643"/>
      <c r="BR12" s="643"/>
      <c r="BS12" s="643"/>
      <c r="BT12" s="643"/>
      <c r="BU12" s="643"/>
      <c r="BV12" s="643"/>
      <c r="BW12" s="643"/>
      <c r="BX12" s="643"/>
      <c r="BY12" s="643"/>
      <c r="BZ12" s="643"/>
      <c r="CA12" s="643"/>
      <c r="CB12" s="643"/>
      <c r="CC12" s="643"/>
      <c r="CD12" s="643"/>
      <c r="CE12" s="643"/>
      <c r="CF12" s="643"/>
      <c r="CG12" s="643"/>
      <c r="CH12" s="643"/>
      <c r="CI12" s="643"/>
      <c r="CJ12" s="643"/>
      <c r="CK12" s="643"/>
      <c r="CL12" s="643"/>
      <c r="CM12" s="643"/>
      <c r="CN12" s="643"/>
      <c r="CO12" s="643"/>
      <c r="CP12" s="643"/>
      <c r="CQ12" s="643"/>
      <c r="CR12" s="643"/>
      <c r="CS12" s="643"/>
      <c r="CT12" s="643"/>
      <c r="CU12" s="643"/>
      <c r="CV12" s="643"/>
      <c r="CW12" s="643"/>
      <c r="CX12" s="643"/>
      <c r="CY12" s="643"/>
      <c r="CZ12" s="643"/>
      <c r="DA12" s="643"/>
      <c r="DB12" s="643"/>
      <c r="DC12" s="643"/>
      <c r="DD12" s="643"/>
      <c r="DE12" s="643"/>
      <c r="DF12" s="643"/>
      <c r="DG12" s="643"/>
      <c r="DH12" s="643"/>
      <c r="DI12" s="643"/>
      <c r="DJ12" s="643"/>
      <c r="DK12" s="643"/>
      <c r="DL12" s="643"/>
      <c r="DM12" s="643"/>
      <c r="DN12" s="643"/>
      <c r="DO12" s="643"/>
      <c r="DP12" s="643"/>
      <c r="DQ12" s="643"/>
      <c r="DR12" s="643"/>
      <c r="DS12" s="643"/>
      <c r="DT12" s="643"/>
      <c r="DU12" s="643"/>
      <c r="DV12" s="643"/>
      <c r="DW12" s="643"/>
      <c r="DX12" s="643"/>
      <c r="DY12" s="643"/>
      <c r="DZ12" s="643"/>
      <c r="EA12" s="643"/>
      <c r="EB12" s="643"/>
      <c r="EC12" s="643"/>
      <c r="ED12" s="643"/>
      <c r="EE12" s="643"/>
      <c r="EF12" s="643"/>
      <c r="EG12" s="643"/>
      <c r="EH12" s="643"/>
      <c r="EI12" s="643"/>
      <c r="EJ12" s="643"/>
      <c r="EK12" s="643"/>
      <c r="EL12" s="643"/>
      <c r="EM12" s="643"/>
      <c r="EN12" s="643"/>
      <c r="EO12" s="643"/>
      <c r="EP12" s="643"/>
      <c r="EQ12" s="643"/>
      <c r="ER12" s="643"/>
      <c r="ES12" s="643"/>
      <c r="ET12" s="643"/>
      <c r="EU12" s="643"/>
      <c r="EV12" s="643"/>
      <c r="EW12" s="643"/>
      <c r="EX12" s="643"/>
      <c r="EY12" s="643"/>
      <c r="EZ12" s="643"/>
      <c r="FA12" s="643"/>
      <c r="FB12" s="643"/>
      <c r="FC12" s="643"/>
      <c r="FD12" s="643"/>
      <c r="FE12" s="643"/>
      <c r="FF12" s="643"/>
      <c r="FG12" s="643"/>
      <c r="FH12" s="643"/>
      <c r="FI12" s="643"/>
      <c r="FJ12" s="643"/>
      <c r="FK12" s="643"/>
      <c r="FL12" s="643"/>
      <c r="FM12" s="643"/>
      <c r="FN12" s="643"/>
      <c r="FO12" s="643"/>
      <c r="FP12" s="643"/>
      <c r="FQ12" s="643"/>
      <c r="FR12" s="643"/>
      <c r="FS12" s="643"/>
      <c r="FT12" s="643"/>
      <c r="FU12" s="643"/>
      <c r="FV12" s="643"/>
      <c r="FW12" s="643"/>
      <c r="FX12" s="643"/>
      <c r="FY12" s="643"/>
      <c r="FZ12" s="643"/>
      <c r="GA12" s="643"/>
      <c r="GB12" s="643"/>
      <c r="GC12" s="643"/>
      <c r="GD12" s="643"/>
      <c r="GE12" s="643"/>
      <c r="GF12" s="643"/>
      <c r="GG12" s="643"/>
      <c r="GH12" s="643"/>
      <c r="GI12" s="643"/>
      <c r="GJ12" s="643"/>
      <c r="GK12" s="643"/>
      <c r="GL12" s="643"/>
      <c r="GM12" s="643"/>
      <c r="GN12" s="643"/>
      <c r="GO12" s="643"/>
      <c r="GP12" s="643"/>
      <c r="GQ12" s="643"/>
      <c r="GR12" s="643"/>
      <c r="GS12" s="643"/>
      <c r="GT12" s="643"/>
      <c r="GU12" s="643"/>
      <c r="GV12" s="643"/>
      <c r="GW12" s="643"/>
      <c r="GX12" s="643"/>
      <c r="GY12" s="643"/>
      <c r="GZ12" s="643"/>
      <c r="HA12" s="643"/>
      <c r="HB12" s="643"/>
      <c r="HC12" s="643"/>
      <c r="HD12" s="643"/>
      <c r="HE12" s="643"/>
      <c r="HF12" s="643"/>
      <c r="HG12" s="643"/>
      <c r="HH12" s="643"/>
      <c r="HI12" s="643"/>
      <c r="HJ12" s="643"/>
      <c r="HK12" s="643"/>
      <c r="HL12" s="643"/>
      <c r="HM12" s="643"/>
      <c r="HN12" s="643"/>
      <c r="HO12" s="643"/>
      <c r="HP12" s="643"/>
      <c r="HQ12" s="643"/>
      <c r="HR12" s="643"/>
      <c r="HS12" s="643"/>
      <c r="HT12" s="643"/>
      <c r="HU12" s="643"/>
      <c r="HV12" s="643"/>
      <c r="HW12" s="643"/>
      <c r="HX12" s="643"/>
      <c r="HY12" s="643"/>
      <c r="HZ12" s="643"/>
      <c r="IA12" s="643"/>
      <c r="IB12" s="643"/>
      <c r="IC12" s="643"/>
      <c r="ID12" s="643"/>
      <c r="IE12" s="643"/>
      <c r="IF12" s="643"/>
      <c r="IG12" s="643"/>
      <c r="IH12" s="643"/>
      <c r="II12" s="643"/>
      <c r="IJ12" s="643"/>
      <c r="IK12" s="643"/>
      <c r="IL12" s="643"/>
      <c r="IM12" s="643"/>
      <c r="IN12" s="643"/>
      <c r="IO12" s="643"/>
      <c r="IP12" s="643"/>
      <c r="IQ12" s="643"/>
      <c r="IR12" s="643"/>
      <c r="IS12" s="643"/>
      <c r="IT12" s="643"/>
      <c r="IU12" s="643"/>
    </row>
    <row r="13" spans="1:255" s="648" customFormat="1" ht="25.15" customHeight="1">
      <c r="A13" s="645">
        <v>1</v>
      </c>
      <c r="B13" s="645">
        <v>2</v>
      </c>
      <c r="C13" s="645">
        <v>3</v>
      </c>
      <c r="D13" s="645">
        <v>4</v>
      </c>
      <c r="E13" s="645">
        <v>5</v>
      </c>
      <c r="F13" s="645">
        <v>6</v>
      </c>
      <c r="G13" s="645">
        <v>7</v>
      </c>
      <c r="H13" s="645">
        <v>8</v>
      </c>
      <c r="I13" s="645">
        <v>9</v>
      </c>
      <c r="J13" s="645">
        <v>10</v>
      </c>
      <c r="K13" s="645">
        <v>11</v>
      </c>
      <c r="L13" s="645">
        <v>12</v>
      </c>
      <c r="M13" s="645">
        <v>13</v>
      </c>
      <c r="N13" s="645">
        <v>14</v>
      </c>
      <c r="O13" s="645">
        <v>15</v>
      </c>
      <c r="P13" s="645">
        <v>16</v>
      </c>
      <c r="Q13" s="645">
        <v>17</v>
      </c>
      <c r="R13" s="645">
        <v>18</v>
      </c>
      <c r="S13" s="645">
        <v>19</v>
      </c>
      <c r="T13" s="645">
        <v>20</v>
      </c>
      <c r="U13" s="645">
        <v>21</v>
      </c>
      <c r="V13" s="645">
        <v>22</v>
      </c>
      <c r="W13" s="645">
        <v>23</v>
      </c>
      <c r="X13" s="645">
        <v>24</v>
      </c>
      <c r="Y13" s="645">
        <v>25</v>
      </c>
      <c r="Z13" s="645">
        <v>26</v>
      </c>
      <c r="AA13" s="645">
        <v>27</v>
      </c>
      <c r="AB13" s="645">
        <v>28</v>
      </c>
      <c r="AC13" s="645">
        <v>29</v>
      </c>
      <c r="AD13" s="645">
        <v>30</v>
      </c>
      <c r="AE13" s="647"/>
      <c r="AF13" s="647"/>
      <c r="AG13" s="647"/>
      <c r="AH13" s="647"/>
      <c r="AI13" s="647"/>
      <c r="AJ13" s="647"/>
      <c r="AK13" s="647"/>
      <c r="AL13" s="647"/>
      <c r="AM13" s="647"/>
      <c r="AN13" s="647"/>
      <c r="AO13" s="647"/>
      <c r="AP13" s="647"/>
      <c r="AQ13" s="647"/>
      <c r="AR13" s="647"/>
      <c r="AS13" s="647"/>
      <c r="AT13" s="647"/>
      <c r="AU13" s="647"/>
      <c r="AV13" s="647"/>
      <c r="AW13" s="647"/>
      <c r="AX13" s="647"/>
      <c r="AY13" s="647"/>
      <c r="AZ13" s="647"/>
      <c r="BA13" s="647"/>
      <c r="BB13" s="647"/>
      <c r="BC13" s="647"/>
      <c r="BD13" s="647"/>
      <c r="BE13" s="647"/>
      <c r="BF13" s="647"/>
      <c r="BG13" s="647"/>
      <c r="BH13" s="647"/>
      <c r="BI13" s="647"/>
      <c r="BJ13" s="647"/>
      <c r="BK13" s="647"/>
      <c r="BL13" s="647"/>
      <c r="BM13" s="647"/>
      <c r="BN13" s="647"/>
      <c r="BO13" s="647"/>
      <c r="BP13" s="647"/>
      <c r="BQ13" s="647"/>
      <c r="BR13" s="647"/>
      <c r="BS13" s="647"/>
      <c r="BT13" s="647"/>
      <c r="BU13" s="647"/>
      <c r="BV13" s="647"/>
      <c r="BW13" s="647"/>
      <c r="BX13" s="647"/>
      <c r="BY13" s="647"/>
      <c r="BZ13" s="647"/>
      <c r="CA13" s="647"/>
      <c r="CB13" s="647"/>
      <c r="CC13" s="647"/>
      <c r="CD13" s="647"/>
      <c r="CE13" s="647"/>
      <c r="CF13" s="647"/>
      <c r="CG13" s="647"/>
      <c r="CH13" s="647"/>
      <c r="CI13" s="647"/>
      <c r="CJ13" s="647"/>
      <c r="CK13" s="647"/>
      <c r="CL13" s="647"/>
      <c r="CM13" s="647"/>
      <c r="CN13" s="647"/>
      <c r="CO13" s="647"/>
      <c r="CP13" s="647"/>
      <c r="CQ13" s="647"/>
      <c r="CR13" s="647"/>
      <c r="CS13" s="647"/>
      <c r="CT13" s="647"/>
      <c r="CU13" s="647"/>
      <c r="CV13" s="647"/>
      <c r="CW13" s="647"/>
      <c r="CX13" s="647"/>
      <c r="CY13" s="647"/>
      <c r="CZ13" s="647"/>
      <c r="DA13" s="647"/>
      <c r="DB13" s="647"/>
      <c r="DC13" s="647"/>
      <c r="DD13" s="647"/>
      <c r="DE13" s="647"/>
      <c r="DF13" s="647"/>
      <c r="DG13" s="647"/>
      <c r="DH13" s="647"/>
      <c r="DI13" s="647"/>
      <c r="DJ13" s="647"/>
      <c r="DK13" s="647"/>
      <c r="DL13" s="647"/>
      <c r="DM13" s="647"/>
      <c r="DN13" s="647"/>
      <c r="DO13" s="647"/>
      <c r="DP13" s="647"/>
      <c r="DQ13" s="647"/>
      <c r="DR13" s="647"/>
      <c r="DS13" s="647"/>
      <c r="DT13" s="647"/>
      <c r="DU13" s="647"/>
      <c r="DV13" s="647"/>
      <c r="DW13" s="647"/>
      <c r="DX13" s="647"/>
      <c r="DY13" s="647"/>
      <c r="DZ13" s="647"/>
      <c r="EA13" s="647"/>
      <c r="EB13" s="647"/>
      <c r="EC13" s="647"/>
      <c r="ED13" s="647"/>
      <c r="EE13" s="647"/>
      <c r="EF13" s="647"/>
      <c r="EG13" s="647"/>
      <c r="EH13" s="647"/>
      <c r="EI13" s="647"/>
      <c r="EJ13" s="647"/>
      <c r="EK13" s="647"/>
      <c r="EL13" s="647"/>
      <c r="EM13" s="647"/>
      <c r="EN13" s="647"/>
      <c r="EO13" s="647"/>
      <c r="EP13" s="647"/>
      <c r="EQ13" s="647"/>
      <c r="ER13" s="647"/>
      <c r="ES13" s="647"/>
      <c r="ET13" s="647"/>
      <c r="EU13" s="647"/>
      <c r="EV13" s="647"/>
      <c r="EW13" s="647"/>
      <c r="EX13" s="647"/>
      <c r="EY13" s="647"/>
      <c r="EZ13" s="647"/>
      <c r="FA13" s="647"/>
      <c r="FB13" s="647"/>
      <c r="FC13" s="647"/>
      <c r="FD13" s="647"/>
      <c r="FE13" s="647"/>
      <c r="FF13" s="647"/>
      <c r="FG13" s="647"/>
      <c r="FH13" s="647"/>
      <c r="FI13" s="647"/>
      <c r="FJ13" s="647"/>
      <c r="FK13" s="647"/>
      <c r="FL13" s="647"/>
      <c r="FM13" s="647"/>
      <c r="FN13" s="647"/>
      <c r="FO13" s="647"/>
      <c r="FP13" s="647"/>
      <c r="FQ13" s="647"/>
      <c r="FR13" s="647"/>
      <c r="FS13" s="647"/>
      <c r="FT13" s="647"/>
      <c r="FU13" s="647"/>
      <c r="FV13" s="647"/>
      <c r="FW13" s="647"/>
      <c r="FX13" s="647"/>
      <c r="FY13" s="647"/>
      <c r="FZ13" s="647"/>
      <c r="GA13" s="647"/>
      <c r="GB13" s="647"/>
      <c r="GC13" s="647"/>
      <c r="GD13" s="647"/>
      <c r="GE13" s="647"/>
      <c r="GF13" s="647"/>
      <c r="GG13" s="647"/>
      <c r="GH13" s="647"/>
      <c r="GI13" s="647"/>
      <c r="GJ13" s="647"/>
      <c r="GK13" s="647"/>
      <c r="GL13" s="647"/>
      <c r="GM13" s="647"/>
      <c r="GN13" s="647"/>
      <c r="GO13" s="647"/>
      <c r="GP13" s="647"/>
      <c r="GQ13" s="647"/>
      <c r="GR13" s="647"/>
      <c r="GS13" s="647"/>
      <c r="GT13" s="647"/>
      <c r="GU13" s="647"/>
      <c r="GV13" s="647"/>
      <c r="GW13" s="647"/>
      <c r="GX13" s="647"/>
      <c r="GY13" s="647"/>
      <c r="GZ13" s="647"/>
      <c r="HA13" s="647"/>
      <c r="HB13" s="647"/>
      <c r="HC13" s="647"/>
      <c r="HD13" s="647"/>
      <c r="HE13" s="647"/>
      <c r="HF13" s="647"/>
      <c r="HG13" s="647"/>
      <c r="HH13" s="647"/>
      <c r="HI13" s="647"/>
      <c r="HJ13" s="647"/>
      <c r="HK13" s="647"/>
      <c r="HL13" s="647"/>
      <c r="HM13" s="647"/>
      <c r="HN13" s="647"/>
      <c r="HO13" s="647"/>
      <c r="HP13" s="647"/>
      <c r="HQ13" s="647"/>
      <c r="HR13" s="647"/>
      <c r="HS13" s="647"/>
      <c r="HT13" s="647"/>
      <c r="HU13" s="647"/>
      <c r="HV13" s="647"/>
      <c r="HW13" s="647"/>
      <c r="HX13" s="647"/>
      <c r="HY13" s="647"/>
      <c r="HZ13" s="647"/>
      <c r="IA13" s="647"/>
      <c r="IB13" s="647"/>
      <c r="IC13" s="647"/>
      <c r="ID13" s="647"/>
      <c r="IE13" s="647"/>
      <c r="IF13" s="647"/>
      <c r="IG13" s="647"/>
      <c r="IH13" s="647"/>
      <c r="II13" s="647"/>
      <c r="IJ13" s="647"/>
      <c r="IK13" s="647"/>
      <c r="IL13" s="647"/>
      <c r="IM13" s="647"/>
      <c r="IN13" s="647"/>
      <c r="IO13" s="647"/>
      <c r="IP13" s="647"/>
      <c r="IQ13" s="647"/>
      <c r="IR13" s="647"/>
      <c r="IS13" s="647"/>
      <c r="IT13" s="647"/>
      <c r="IU13" s="647"/>
    </row>
    <row r="14" spans="1:255" ht="25.15" customHeight="1">
      <c r="A14" s="1111" t="s">
        <v>255</v>
      </c>
      <c r="B14" s="1112"/>
      <c r="C14" s="649"/>
      <c r="D14" s="649"/>
      <c r="E14" s="649"/>
      <c r="F14" s="649"/>
      <c r="G14" s="649"/>
      <c r="H14" s="649"/>
      <c r="I14" s="649"/>
      <c r="J14" s="649"/>
      <c r="K14" s="649"/>
      <c r="L14" s="649"/>
      <c r="M14" s="649"/>
      <c r="N14" s="649"/>
      <c r="O14" s="649"/>
      <c r="P14" s="649"/>
      <c r="Q14" s="649"/>
      <c r="R14" s="649"/>
      <c r="S14" s="649"/>
      <c r="T14" s="649"/>
      <c r="U14" s="649"/>
      <c r="V14" s="649"/>
      <c r="W14" s="649"/>
      <c r="X14" s="649"/>
      <c r="Y14" s="649"/>
      <c r="Z14" s="649"/>
      <c r="AA14" s="650"/>
      <c r="AB14" s="651"/>
      <c r="AC14" s="651"/>
      <c r="AD14" s="651"/>
      <c r="AE14" s="652"/>
      <c r="AF14" s="652"/>
      <c r="AG14" s="652"/>
      <c r="AH14" s="652"/>
      <c r="AI14" s="652"/>
      <c r="AJ14" s="652"/>
      <c r="AK14" s="652"/>
      <c r="AL14" s="652"/>
      <c r="AM14" s="652"/>
      <c r="AN14" s="652"/>
      <c r="AO14" s="652"/>
      <c r="AP14" s="652"/>
      <c r="AQ14" s="652"/>
      <c r="AR14" s="652"/>
      <c r="AS14" s="652"/>
      <c r="AT14" s="652"/>
      <c r="AU14" s="652"/>
      <c r="AV14" s="652"/>
      <c r="AW14" s="652"/>
      <c r="AX14" s="652"/>
      <c r="AY14" s="652"/>
      <c r="AZ14" s="652"/>
      <c r="BA14" s="652"/>
      <c r="BB14" s="652"/>
      <c r="BC14" s="652"/>
      <c r="BD14" s="652"/>
      <c r="BE14" s="652"/>
      <c r="BF14" s="652"/>
      <c r="BG14" s="652"/>
      <c r="BH14" s="652"/>
      <c r="BI14" s="652"/>
      <c r="BJ14" s="652"/>
      <c r="BK14" s="652"/>
      <c r="BL14" s="652"/>
      <c r="BM14" s="652"/>
      <c r="BN14" s="652"/>
      <c r="BO14" s="652"/>
      <c r="BP14" s="652"/>
      <c r="BQ14" s="652"/>
      <c r="BR14" s="652"/>
      <c r="BS14" s="652"/>
      <c r="BT14" s="652"/>
      <c r="BU14" s="652"/>
      <c r="BV14" s="652"/>
      <c r="BW14" s="652"/>
      <c r="BX14" s="652"/>
      <c r="BY14" s="652"/>
      <c r="BZ14" s="652"/>
      <c r="CA14" s="652"/>
      <c r="CB14" s="652"/>
      <c r="CC14" s="652"/>
      <c r="CD14" s="652"/>
      <c r="CE14" s="652"/>
      <c r="CF14" s="652"/>
      <c r="CG14" s="652"/>
      <c r="CH14" s="652"/>
      <c r="CI14" s="652"/>
      <c r="CJ14" s="652"/>
      <c r="CK14" s="652"/>
      <c r="CL14" s="652"/>
      <c r="CM14" s="652"/>
      <c r="CN14" s="652"/>
      <c r="CO14" s="652"/>
      <c r="CP14" s="652"/>
      <c r="CQ14" s="652"/>
      <c r="CR14" s="652"/>
      <c r="CS14" s="652"/>
      <c r="CT14" s="652"/>
      <c r="CU14" s="652"/>
      <c r="CV14" s="652"/>
      <c r="CW14" s="652"/>
      <c r="CX14" s="652"/>
      <c r="CY14" s="652"/>
      <c r="CZ14" s="652"/>
      <c r="DA14" s="652"/>
      <c r="DB14" s="652"/>
      <c r="DC14" s="652"/>
      <c r="DD14" s="652"/>
      <c r="DE14" s="652"/>
      <c r="DF14" s="652"/>
      <c r="DG14" s="652"/>
      <c r="DH14" s="652"/>
      <c r="DI14" s="652"/>
      <c r="DJ14" s="652"/>
      <c r="DK14" s="652"/>
      <c r="DL14" s="652"/>
      <c r="DM14" s="652"/>
      <c r="DN14" s="652"/>
      <c r="DO14" s="652"/>
      <c r="DP14" s="652"/>
      <c r="DQ14" s="652"/>
      <c r="DR14" s="652"/>
      <c r="DS14" s="652"/>
      <c r="DT14" s="652"/>
      <c r="DU14" s="652"/>
      <c r="DV14" s="652"/>
      <c r="DW14" s="652"/>
      <c r="DX14" s="652"/>
      <c r="DY14" s="652"/>
      <c r="DZ14" s="652"/>
      <c r="EA14" s="652"/>
      <c r="EB14" s="652"/>
      <c r="EC14" s="652"/>
      <c r="ED14" s="652"/>
      <c r="EE14" s="652"/>
      <c r="EF14" s="652"/>
      <c r="EG14" s="652"/>
      <c r="EH14" s="652"/>
      <c r="EI14" s="652"/>
      <c r="EJ14" s="652"/>
      <c r="EK14" s="652"/>
      <c r="EL14" s="652"/>
      <c r="EM14" s="652"/>
      <c r="EN14" s="652"/>
      <c r="EO14" s="652"/>
      <c r="EP14" s="652"/>
      <c r="EQ14" s="652"/>
      <c r="ER14" s="652"/>
      <c r="ES14" s="652"/>
      <c r="ET14" s="652"/>
      <c r="EU14" s="652"/>
      <c r="EV14" s="652"/>
      <c r="EW14" s="652"/>
      <c r="EX14" s="652"/>
      <c r="EY14" s="652"/>
      <c r="EZ14" s="652"/>
      <c r="FA14" s="652"/>
      <c r="FB14" s="652"/>
      <c r="FC14" s="652"/>
      <c r="FD14" s="652"/>
      <c r="FE14" s="652"/>
      <c r="FF14" s="652"/>
      <c r="FG14" s="652"/>
      <c r="FH14" s="652"/>
      <c r="FI14" s="652"/>
      <c r="FJ14" s="652"/>
      <c r="FK14" s="652"/>
      <c r="FL14" s="652"/>
      <c r="FM14" s="652"/>
      <c r="FN14" s="652"/>
      <c r="FO14" s="652"/>
      <c r="FP14" s="652"/>
      <c r="FQ14" s="652"/>
      <c r="FR14" s="652"/>
      <c r="FS14" s="652"/>
      <c r="FT14" s="652"/>
      <c r="FU14" s="652"/>
      <c r="FV14" s="652"/>
      <c r="FW14" s="652"/>
      <c r="FX14" s="652"/>
      <c r="FY14" s="652"/>
      <c r="FZ14" s="652"/>
      <c r="GA14" s="652"/>
      <c r="GB14" s="652"/>
      <c r="GC14" s="652"/>
      <c r="GD14" s="652"/>
      <c r="GE14" s="652"/>
      <c r="GF14" s="652"/>
      <c r="GG14" s="652"/>
      <c r="GH14" s="652"/>
      <c r="GI14" s="652"/>
      <c r="GJ14" s="652"/>
      <c r="GK14" s="652"/>
      <c r="GL14" s="652"/>
      <c r="GM14" s="652"/>
      <c r="GN14" s="652"/>
      <c r="GO14" s="652"/>
      <c r="GP14" s="652"/>
      <c r="GQ14" s="652"/>
      <c r="GR14" s="652"/>
      <c r="GS14" s="652"/>
      <c r="GT14" s="652"/>
      <c r="GU14" s="652"/>
      <c r="GV14" s="652"/>
      <c r="GW14" s="652"/>
      <c r="GX14" s="652"/>
      <c r="GY14" s="652"/>
      <c r="GZ14" s="652"/>
      <c r="HA14" s="652"/>
      <c r="HB14" s="652"/>
      <c r="HC14" s="652"/>
      <c r="HD14" s="652"/>
      <c r="HE14" s="652"/>
      <c r="HF14" s="652"/>
      <c r="HG14" s="652"/>
      <c r="HH14" s="652"/>
      <c r="HI14" s="652"/>
      <c r="HJ14" s="652"/>
      <c r="HK14" s="652"/>
      <c r="HL14" s="652"/>
      <c r="HM14" s="652"/>
      <c r="HN14" s="652"/>
      <c r="HO14" s="652"/>
      <c r="HP14" s="652"/>
      <c r="HQ14" s="652"/>
      <c r="HR14" s="652"/>
      <c r="HS14" s="652"/>
      <c r="HT14" s="652"/>
      <c r="HU14" s="652"/>
      <c r="HV14" s="652"/>
      <c r="HW14" s="652"/>
      <c r="HX14" s="652"/>
      <c r="HY14" s="652"/>
      <c r="HZ14" s="652"/>
      <c r="IA14" s="652"/>
      <c r="IB14" s="652"/>
      <c r="IC14" s="652"/>
      <c r="ID14" s="652"/>
      <c r="IE14" s="652"/>
      <c r="IF14" s="652"/>
      <c r="IG14" s="652"/>
      <c r="IH14" s="652"/>
      <c r="II14" s="652"/>
      <c r="IJ14" s="652"/>
      <c r="IK14" s="652"/>
      <c r="IL14" s="652"/>
      <c r="IM14" s="652"/>
      <c r="IN14" s="652"/>
      <c r="IO14" s="652"/>
      <c r="IP14" s="652"/>
      <c r="IQ14" s="652"/>
      <c r="IR14" s="652"/>
      <c r="IS14" s="652"/>
      <c r="IT14" s="652"/>
      <c r="IU14" s="652"/>
    </row>
    <row r="15" spans="1:255" s="648" customFormat="1" ht="30" customHeight="1">
      <c r="A15" s="653">
        <v>1</v>
      </c>
      <c r="B15" s="654" t="s">
        <v>130</v>
      </c>
      <c r="C15" s="655">
        <f>C41*F15/G41</f>
        <v>5.7095585106382973</v>
      </c>
      <c r="D15" s="655">
        <f>D41*F15/G41</f>
        <v>0.14106382978723403</v>
      </c>
      <c r="E15" s="655">
        <f>E41*F15/G41</f>
        <v>0.77937765957446803</v>
      </c>
      <c r="F15" s="656">
        <v>6.63</v>
      </c>
      <c r="G15" s="655">
        <v>0</v>
      </c>
      <c r="H15" s="655">
        <v>0</v>
      </c>
      <c r="I15" s="655">
        <v>0</v>
      </c>
      <c r="J15" s="656">
        <f>SUM(G15:I15)</f>
        <v>0</v>
      </c>
      <c r="K15" s="655">
        <f>C15+G15</f>
        <v>5.7095585106382973</v>
      </c>
      <c r="L15" s="655">
        <f t="shared" ref="L15:N19" si="0">D15+H15</f>
        <v>0.14106382978723403</v>
      </c>
      <c r="M15" s="655">
        <f t="shared" si="0"/>
        <v>0.77937765957446803</v>
      </c>
      <c r="N15" s="656">
        <f t="shared" si="0"/>
        <v>6.63</v>
      </c>
      <c r="O15" s="655">
        <f>I41*R15/M41</f>
        <v>5.386499999999999</v>
      </c>
      <c r="P15" s="655">
        <f>K41*R15/M41</f>
        <v>0.18524999999999997</v>
      </c>
      <c r="Q15" s="655">
        <f>L41*R15/M41</f>
        <v>0.69824999999999993</v>
      </c>
      <c r="R15" s="656">
        <v>6.27</v>
      </c>
      <c r="S15" s="655">
        <v>0</v>
      </c>
      <c r="T15" s="655">
        <v>0</v>
      </c>
      <c r="U15" s="655">
        <v>0</v>
      </c>
      <c r="V15" s="656">
        <f>SUM(S15:U15)</f>
        <v>0</v>
      </c>
      <c r="W15" s="655">
        <f>O15+S15</f>
        <v>5.386499999999999</v>
      </c>
      <c r="X15" s="655">
        <f t="shared" ref="X15:Z22" si="1">P15+T15</f>
        <v>0.18524999999999997</v>
      </c>
      <c r="Y15" s="655">
        <f t="shared" si="1"/>
        <v>0.69824999999999993</v>
      </c>
      <c r="Z15" s="656">
        <f t="shared" si="1"/>
        <v>6.27</v>
      </c>
      <c r="AA15" s="655">
        <f>K15+W15</f>
        <v>11.096058510638297</v>
      </c>
      <c r="AB15" s="655">
        <f t="shared" ref="AB15:AD19" si="2">L15+X15</f>
        <v>0.326313829787234</v>
      </c>
      <c r="AC15" s="655">
        <f t="shared" si="2"/>
        <v>1.477627659574468</v>
      </c>
      <c r="AD15" s="656">
        <f t="shared" si="2"/>
        <v>12.899999999999999</v>
      </c>
    </row>
    <row r="16" spans="1:255" s="648" customFormat="1" ht="30" customHeight="1">
      <c r="A16" s="653">
        <v>2</v>
      </c>
      <c r="B16" s="657" t="s">
        <v>494</v>
      </c>
      <c r="C16" s="655">
        <f>C41*F16/G41</f>
        <v>77.901457446808507</v>
      </c>
      <c r="D16" s="655">
        <f>D41*F16/G41</f>
        <v>1.9246808510638298</v>
      </c>
      <c r="E16" s="655">
        <f>E41*F16/G41</f>
        <v>10.633861702127659</v>
      </c>
      <c r="F16" s="656">
        <v>90.46</v>
      </c>
      <c r="G16" s="655">
        <f>C41*J16/G41</f>
        <v>150.70478723404256</v>
      </c>
      <c r="H16" s="655">
        <f>D41*J16/G41</f>
        <v>3.7234042553191489</v>
      </c>
      <c r="I16" s="655">
        <f>132.31*E41/G41</f>
        <v>15.553462765957445</v>
      </c>
      <c r="J16" s="656">
        <v>175</v>
      </c>
      <c r="K16" s="655">
        <f t="shared" ref="K16:K19" si="3">C16+G16</f>
        <v>228.60624468085106</v>
      </c>
      <c r="L16" s="655">
        <f t="shared" si="0"/>
        <v>5.6480851063829789</v>
      </c>
      <c r="M16" s="655">
        <f t="shared" si="0"/>
        <v>26.187324468085102</v>
      </c>
      <c r="N16" s="656">
        <f t="shared" si="0"/>
        <v>265.45999999999998</v>
      </c>
      <c r="O16" s="655">
        <f>I41*R16/M41</f>
        <v>81.64800000000001</v>
      </c>
      <c r="P16" s="655">
        <f>K41*R16/M41</f>
        <v>2.8080000000000003</v>
      </c>
      <c r="Q16" s="655">
        <f>L41*R16/M41</f>
        <v>10.584000000000001</v>
      </c>
      <c r="R16" s="656">
        <v>95.04</v>
      </c>
      <c r="S16" s="655">
        <f>I41*V16/M41</f>
        <v>108.33136363636363</v>
      </c>
      <c r="T16" s="655">
        <f>K41*V16/M41</f>
        <v>3.7256818181818181</v>
      </c>
      <c r="U16" s="655">
        <f>L41*V16/M41</f>
        <v>14.042954545454545</v>
      </c>
      <c r="V16" s="656">
        <v>126.1</v>
      </c>
      <c r="W16" s="655">
        <f t="shared" ref="W16:W22" si="4">O16+S16</f>
        <v>189.97936363636364</v>
      </c>
      <c r="X16" s="655">
        <f t="shared" si="1"/>
        <v>6.5336818181818188</v>
      </c>
      <c r="Y16" s="655">
        <f t="shared" si="1"/>
        <v>24.626954545454545</v>
      </c>
      <c r="Z16" s="656">
        <f t="shared" si="1"/>
        <v>221.14</v>
      </c>
      <c r="AA16" s="655">
        <f t="shared" ref="AA16:AA19" si="5">K16+W16</f>
        <v>418.58560831721468</v>
      </c>
      <c r="AB16" s="655">
        <f t="shared" si="2"/>
        <v>12.181766924564798</v>
      </c>
      <c r="AC16" s="655">
        <f t="shared" si="2"/>
        <v>50.814279013539647</v>
      </c>
      <c r="AD16" s="656">
        <f t="shared" si="2"/>
        <v>486.59999999999997</v>
      </c>
    </row>
    <row r="17" spans="1:30" s="648" customFormat="1" ht="30" customHeight="1">
      <c r="A17" s="653">
        <v>3</v>
      </c>
      <c r="B17" s="657" t="s">
        <v>134</v>
      </c>
      <c r="C17" s="658">
        <f>I45*F17/L45</f>
        <v>14.700000000000001</v>
      </c>
      <c r="D17" s="658">
        <f>J45*F17/L45</f>
        <v>0.89999999999999991</v>
      </c>
      <c r="E17" s="658">
        <f>K45*F17/L45</f>
        <v>3.5999999999999996</v>
      </c>
      <c r="F17" s="656">
        <v>19.2</v>
      </c>
      <c r="G17" s="659">
        <f>I45*J17/L45</f>
        <v>37.278281249999999</v>
      </c>
      <c r="H17" s="659">
        <f>J45*J17/L45</f>
        <v>2.2823437499999999</v>
      </c>
      <c r="I17" s="659">
        <f>K45*J17/L45</f>
        <v>9.1293749999999996</v>
      </c>
      <c r="J17" s="656">
        <v>48.69</v>
      </c>
      <c r="K17" s="655">
        <f t="shared" si="3"/>
        <v>51.978281250000002</v>
      </c>
      <c r="L17" s="655">
        <f t="shared" si="0"/>
        <v>3.1823437499999998</v>
      </c>
      <c r="M17" s="655">
        <f t="shared" si="0"/>
        <v>12.729374999999999</v>
      </c>
      <c r="N17" s="656">
        <f>F17+J17</f>
        <v>67.89</v>
      </c>
      <c r="O17" s="659">
        <f>N45*R17/Q45</f>
        <v>9.9</v>
      </c>
      <c r="P17" s="659">
        <f>O45*R17/Q45</f>
        <v>0.9</v>
      </c>
      <c r="Q17" s="659">
        <f>P45*R17/Q45</f>
        <v>2</v>
      </c>
      <c r="R17" s="656">
        <v>12.8</v>
      </c>
      <c r="S17" s="659">
        <f>N45*V17/Q45</f>
        <v>25.10578125</v>
      </c>
      <c r="T17" s="659">
        <f>O45*V17/Q45</f>
        <v>2.2823437499999999</v>
      </c>
      <c r="U17" s="659">
        <f>P45*V17/Q45</f>
        <v>5.0718750000000004</v>
      </c>
      <c r="V17" s="656">
        <v>32.46</v>
      </c>
      <c r="W17" s="655">
        <f t="shared" si="4"/>
        <v>35.005781249999998</v>
      </c>
      <c r="X17" s="655">
        <f t="shared" si="1"/>
        <v>3.1823437499999998</v>
      </c>
      <c r="Y17" s="655">
        <f t="shared" si="1"/>
        <v>7.0718750000000004</v>
      </c>
      <c r="Z17" s="656">
        <f>R17+V17</f>
        <v>45.260000000000005</v>
      </c>
      <c r="AA17" s="655">
        <f t="shared" si="5"/>
        <v>86.984062499999993</v>
      </c>
      <c r="AB17" s="655">
        <f t="shared" si="2"/>
        <v>6.3646874999999996</v>
      </c>
      <c r="AC17" s="655">
        <f t="shared" si="2"/>
        <v>19.80125</v>
      </c>
      <c r="AD17" s="656">
        <f t="shared" si="2"/>
        <v>113.15</v>
      </c>
    </row>
    <row r="18" spans="1:30" s="648" customFormat="1" ht="30" customHeight="1">
      <c r="A18" s="653">
        <v>4</v>
      </c>
      <c r="B18" s="657" t="s">
        <v>132</v>
      </c>
      <c r="C18" s="655">
        <f>C41*F18/G41</f>
        <v>1.4209308510638299</v>
      </c>
      <c r="D18" s="655">
        <f>D41*F18/G41</f>
        <v>3.5106382978723406E-2</v>
      </c>
      <c r="E18" s="655">
        <f>E41*F18/G41</f>
        <v>0.1939627659574468</v>
      </c>
      <c r="F18" s="656">
        <v>1.65</v>
      </c>
      <c r="G18" s="655">
        <f>C41*J18/G41</f>
        <v>0.85255851063829791</v>
      </c>
      <c r="H18" s="655">
        <f>D41*J18/G41</f>
        <v>2.1063829787234041E-2</v>
      </c>
      <c r="I18" s="655">
        <f>0.75*E41/G41</f>
        <v>8.8164893617021275E-2</v>
      </c>
      <c r="J18" s="656">
        <v>0.99</v>
      </c>
      <c r="K18" s="655">
        <f t="shared" si="3"/>
        <v>2.2734893617021279</v>
      </c>
      <c r="L18" s="655">
        <f t="shared" si="0"/>
        <v>5.6170212765957447E-2</v>
      </c>
      <c r="M18" s="655">
        <f t="shared" si="0"/>
        <v>0.28212765957446806</v>
      </c>
      <c r="N18" s="656">
        <f t="shared" si="0"/>
        <v>2.6399999999999997</v>
      </c>
      <c r="O18" s="655">
        <f>I41*R18/M41</f>
        <v>1.331590909090909</v>
      </c>
      <c r="P18" s="655">
        <f>K41*R18/M41</f>
        <v>4.5795454545454549E-2</v>
      </c>
      <c r="Q18" s="655">
        <f>L41*R18/M41</f>
        <v>0.17261363636363636</v>
      </c>
      <c r="R18" s="656">
        <v>1.55</v>
      </c>
      <c r="S18" s="655">
        <f>I41*V18/M41</f>
        <v>0.79895454545454547</v>
      </c>
      <c r="T18" s="655">
        <f>K41*V18/M41</f>
        <v>2.7477272727272732E-2</v>
      </c>
      <c r="U18" s="655">
        <f>L41*V18/M41</f>
        <v>0.10356818181818182</v>
      </c>
      <c r="V18" s="656">
        <v>0.93</v>
      </c>
      <c r="W18" s="655">
        <f t="shared" si="4"/>
        <v>2.1305454545454543</v>
      </c>
      <c r="X18" s="655">
        <f t="shared" si="1"/>
        <v>7.3272727272727281E-2</v>
      </c>
      <c r="Y18" s="655">
        <f t="shared" si="1"/>
        <v>0.27618181818181819</v>
      </c>
      <c r="Z18" s="656">
        <f t="shared" si="1"/>
        <v>2.48</v>
      </c>
      <c r="AA18" s="655">
        <f t="shared" si="5"/>
        <v>4.4040348162475826</v>
      </c>
      <c r="AB18" s="655">
        <f t="shared" si="2"/>
        <v>0.12944294003868473</v>
      </c>
      <c r="AC18" s="655">
        <f t="shared" si="2"/>
        <v>0.55830947775628625</v>
      </c>
      <c r="AD18" s="656">
        <f t="shared" si="2"/>
        <v>5.1199999999999992</v>
      </c>
    </row>
    <row r="19" spans="1:30" s="648" customFormat="1" ht="30" customHeight="1">
      <c r="A19" s="653">
        <v>5</v>
      </c>
      <c r="B19" s="654" t="s">
        <v>133</v>
      </c>
      <c r="C19" s="655">
        <f>C41*F19/G41</f>
        <v>51.670212765957444</v>
      </c>
      <c r="D19" s="655">
        <f>D41*F19/G41</f>
        <v>1.2765957446808511</v>
      </c>
      <c r="E19" s="655">
        <f>E41*F19/G41</f>
        <v>7.0531914893617023</v>
      </c>
      <c r="F19" s="656">
        <v>60</v>
      </c>
      <c r="G19" s="655">
        <f>C41*J19/G41</f>
        <v>17.223404255319149</v>
      </c>
      <c r="H19" s="655">
        <f>D41*J19/G41</f>
        <v>0.42553191489361702</v>
      </c>
      <c r="I19" s="655">
        <f>E41*J19/G41</f>
        <v>2.3510638297872339</v>
      </c>
      <c r="J19" s="656">
        <v>20</v>
      </c>
      <c r="K19" s="655">
        <f t="shared" si="3"/>
        <v>68.893617021276597</v>
      </c>
      <c r="L19" s="655">
        <f t="shared" si="0"/>
        <v>1.7021276595744681</v>
      </c>
      <c r="M19" s="655">
        <f t="shared" si="0"/>
        <v>9.4042553191489358</v>
      </c>
      <c r="N19" s="656">
        <f t="shared" si="0"/>
        <v>80</v>
      </c>
      <c r="O19" s="655">
        <f>I41*R19/M41</f>
        <v>0</v>
      </c>
      <c r="P19" s="655">
        <f>K41*R19/M41</f>
        <v>0</v>
      </c>
      <c r="Q19" s="655">
        <f>L41*R19/M41</f>
        <v>0</v>
      </c>
      <c r="R19" s="656">
        <v>0</v>
      </c>
      <c r="S19" s="655">
        <v>0</v>
      </c>
      <c r="T19" s="655">
        <v>0</v>
      </c>
      <c r="U19" s="655">
        <v>0</v>
      </c>
      <c r="V19" s="656">
        <f t="shared" ref="V19" si="6">SUM(S19:U19)</f>
        <v>0</v>
      </c>
      <c r="W19" s="655">
        <f t="shared" si="4"/>
        <v>0</v>
      </c>
      <c r="X19" s="655">
        <f t="shared" si="1"/>
        <v>0</v>
      </c>
      <c r="Y19" s="655">
        <f t="shared" si="1"/>
        <v>0</v>
      </c>
      <c r="Z19" s="656">
        <f t="shared" si="1"/>
        <v>0</v>
      </c>
      <c r="AA19" s="655">
        <f t="shared" si="5"/>
        <v>68.893617021276597</v>
      </c>
      <c r="AB19" s="655">
        <f t="shared" si="2"/>
        <v>1.7021276595744681</v>
      </c>
      <c r="AC19" s="655">
        <f t="shared" si="2"/>
        <v>9.4042553191489358</v>
      </c>
      <c r="AD19" s="656">
        <f t="shared" si="2"/>
        <v>80</v>
      </c>
    </row>
    <row r="20" spans="1:30" s="648" customFormat="1" ht="30" customHeight="1">
      <c r="A20" s="1111" t="s">
        <v>256</v>
      </c>
      <c r="B20" s="1112"/>
      <c r="C20" s="655"/>
      <c r="D20" s="655"/>
      <c r="E20" s="655"/>
      <c r="F20" s="656"/>
      <c r="G20" s="655"/>
      <c r="H20" s="655"/>
      <c r="I20" s="655"/>
      <c r="J20" s="656"/>
      <c r="K20" s="655"/>
      <c r="L20" s="655"/>
      <c r="M20" s="655"/>
      <c r="N20" s="656"/>
      <c r="O20" s="655"/>
      <c r="P20" s="655"/>
      <c r="Q20" s="655"/>
      <c r="R20" s="656"/>
      <c r="S20" s="655"/>
      <c r="T20" s="655"/>
      <c r="U20" s="655"/>
      <c r="V20" s="656"/>
      <c r="W20" s="655"/>
      <c r="X20" s="655"/>
      <c r="Y20" s="655"/>
      <c r="Z20" s="656"/>
      <c r="AA20" s="655"/>
      <c r="AB20" s="655"/>
      <c r="AC20" s="655"/>
      <c r="AD20" s="656"/>
    </row>
    <row r="21" spans="1:30" s="648" customFormat="1" ht="30" customHeight="1">
      <c r="A21" s="653">
        <v>6</v>
      </c>
      <c r="B21" s="654" t="s">
        <v>135</v>
      </c>
      <c r="C21" s="655">
        <v>0</v>
      </c>
      <c r="D21" s="655">
        <v>0</v>
      </c>
      <c r="E21" s="655">
        <v>0</v>
      </c>
      <c r="F21" s="656">
        <f>SUM(C21:E21)</f>
        <v>0</v>
      </c>
      <c r="G21" s="655">
        <v>0</v>
      </c>
      <c r="H21" s="655">
        <v>0</v>
      </c>
      <c r="I21" s="655">
        <v>0</v>
      </c>
      <c r="J21" s="656">
        <f>SUM(G21:I21)</f>
        <v>0</v>
      </c>
      <c r="K21" s="655">
        <f>C21+G21</f>
        <v>0</v>
      </c>
      <c r="L21" s="655">
        <f t="shared" ref="L21:N22" si="7">D21+H21</f>
        <v>0</v>
      </c>
      <c r="M21" s="655">
        <f t="shared" si="7"/>
        <v>0</v>
      </c>
      <c r="N21" s="656">
        <f t="shared" si="7"/>
        <v>0</v>
      </c>
      <c r="O21" s="655">
        <v>0</v>
      </c>
      <c r="P21" s="655">
        <v>0</v>
      </c>
      <c r="Q21" s="655">
        <v>0</v>
      </c>
      <c r="R21" s="656">
        <f>SUM(O21:Q21)</f>
        <v>0</v>
      </c>
      <c r="S21" s="655">
        <v>0</v>
      </c>
      <c r="T21" s="655">
        <v>0</v>
      </c>
      <c r="U21" s="655">
        <v>0</v>
      </c>
      <c r="V21" s="656">
        <f>SUM(S21:U21)</f>
        <v>0</v>
      </c>
      <c r="W21" s="655">
        <f t="shared" si="4"/>
        <v>0</v>
      </c>
      <c r="X21" s="655">
        <f t="shared" si="1"/>
        <v>0</v>
      </c>
      <c r="Y21" s="655">
        <f t="shared" si="1"/>
        <v>0</v>
      </c>
      <c r="Z21" s="656">
        <f t="shared" si="1"/>
        <v>0</v>
      </c>
      <c r="AA21" s="655">
        <f>K21+W21</f>
        <v>0</v>
      </c>
      <c r="AB21" s="655">
        <f t="shared" ref="AB21:AD22" si="8">L21+X21</f>
        <v>0</v>
      </c>
      <c r="AC21" s="655">
        <f t="shared" si="8"/>
        <v>0</v>
      </c>
      <c r="AD21" s="656">
        <f t="shared" si="8"/>
        <v>0</v>
      </c>
    </row>
    <row r="22" spans="1:30" s="648" customFormat="1" ht="30" customHeight="1">
      <c r="A22" s="653">
        <v>7</v>
      </c>
      <c r="B22" s="654" t="s">
        <v>136</v>
      </c>
      <c r="C22" s="655">
        <v>0</v>
      </c>
      <c r="D22" s="655">
        <v>0</v>
      </c>
      <c r="E22" s="655">
        <v>0</v>
      </c>
      <c r="F22" s="656">
        <f>SUM(C22:E22)</f>
        <v>0</v>
      </c>
      <c r="G22" s="655">
        <v>0</v>
      </c>
      <c r="H22" s="655">
        <v>0</v>
      </c>
      <c r="I22" s="655">
        <v>0</v>
      </c>
      <c r="J22" s="656">
        <f>SUM(G22:I22)</f>
        <v>0</v>
      </c>
      <c r="K22" s="655">
        <f t="shared" ref="K22" si="9">C22+G22</f>
        <v>0</v>
      </c>
      <c r="L22" s="655">
        <f t="shared" si="7"/>
        <v>0</v>
      </c>
      <c r="M22" s="655">
        <f t="shared" si="7"/>
        <v>0</v>
      </c>
      <c r="N22" s="656">
        <f t="shared" si="7"/>
        <v>0</v>
      </c>
      <c r="O22" s="655">
        <v>0</v>
      </c>
      <c r="P22" s="655">
        <v>0</v>
      </c>
      <c r="Q22" s="655">
        <v>0</v>
      </c>
      <c r="R22" s="656">
        <f>SUM(O22:Q22)</f>
        <v>0</v>
      </c>
      <c r="S22" s="655">
        <v>0</v>
      </c>
      <c r="T22" s="655">
        <v>0</v>
      </c>
      <c r="U22" s="655">
        <v>0</v>
      </c>
      <c r="V22" s="656">
        <f>SUM(S22:U22)</f>
        <v>0</v>
      </c>
      <c r="W22" s="655">
        <f t="shared" si="4"/>
        <v>0</v>
      </c>
      <c r="X22" s="655">
        <f t="shared" si="1"/>
        <v>0</v>
      </c>
      <c r="Y22" s="655">
        <f t="shared" si="1"/>
        <v>0</v>
      </c>
      <c r="Z22" s="656">
        <f t="shared" si="1"/>
        <v>0</v>
      </c>
      <c r="AA22" s="655">
        <f t="shared" ref="AA22" si="10">K22+W22</f>
        <v>0</v>
      </c>
      <c r="AB22" s="655">
        <f t="shared" si="8"/>
        <v>0</v>
      </c>
      <c r="AC22" s="655">
        <f t="shared" si="8"/>
        <v>0</v>
      </c>
      <c r="AD22" s="656">
        <f t="shared" si="8"/>
        <v>0</v>
      </c>
    </row>
    <row r="23" spans="1:30" s="648" customFormat="1" ht="30" customHeight="1">
      <c r="A23" s="660" t="s">
        <v>7</v>
      </c>
      <c r="B23" s="661"/>
      <c r="C23" s="662"/>
      <c r="D23" s="662"/>
      <c r="E23" s="662"/>
      <c r="F23" s="663"/>
      <c r="G23" s="662"/>
      <c r="H23" s="662"/>
      <c r="I23" s="662"/>
      <c r="J23" s="663"/>
      <c r="K23" s="662"/>
      <c r="L23" s="662"/>
      <c r="M23" s="662"/>
      <c r="N23" s="663"/>
      <c r="O23" s="662"/>
      <c r="P23" s="662"/>
      <c r="Q23" s="662"/>
      <c r="R23" s="663"/>
      <c r="S23" s="662"/>
      <c r="T23" s="662"/>
      <c r="U23" s="662"/>
      <c r="V23" s="663"/>
      <c r="W23" s="662"/>
      <c r="X23" s="662"/>
      <c r="Y23" s="662"/>
      <c r="Z23" s="663"/>
      <c r="AA23" s="662"/>
      <c r="AB23" s="662"/>
      <c r="AC23" s="662"/>
      <c r="AD23" s="663"/>
    </row>
    <row r="24" spans="1:30" s="648" customFormat="1" ht="30" customHeight="1">
      <c r="A24" s="653" t="s">
        <v>18</v>
      </c>
      <c r="B24" s="654"/>
      <c r="C24" s="664">
        <f>C15+C16+C17+C18+C19+C21+C22</f>
        <v>151.4021595744681</v>
      </c>
      <c r="D24" s="664">
        <f t="shared" ref="D24:AD24" si="11">D15+D16+D17+D18+D19+D21+D22</f>
        <v>4.2774468085106383</v>
      </c>
      <c r="E24" s="664">
        <f t="shared" si="11"/>
        <v>22.260393617021276</v>
      </c>
      <c r="F24" s="665">
        <f t="shared" si="11"/>
        <v>177.94</v>
      </c>
      <c r="G24" s="664">
        <f t="shared" si="11"/>
        <v>206.05903124999998</v>
      </c>
      <c r="H24" s="664">
        <f t="shared" si="11"/>
        <v>6.4523437499999998</v>
      </c>
      <c r="I24" s="664">
        <f t="shared" si="11"/>
        <v>27.1220664893617</v>
      </c>
      <c r="J24" s="665">
        <f t="shared" si="11"/>
        <v>244.68</v>
      </c>
      <c r="K24" s="664">
        <f t="shared" si="11"/>
        <v>357.46119082446808</v>
      </c>
      <c r="L24" s="664">
        <f t="shared" si="11"/>
        <v>10.72979055851064</v>
      </c>
      <c r="M24" s="664">
        <f t="shared" si="11"/>
        <v>49.382460106382979</v>
      </c>
      <c r="N24" s="665">
        <f t="shared" si="11"/>
        <v>422.61999999999995</v>
      </c>
      <c r="O24" s="664">
        <f t="shared" si="11"/>
        <v>98.26609090909092</v>
      </c>
      <c r="P24" s="664">
        <f t="shared" si="11"/>
        <v>3.9390454545454547</v>
      </c>
      <c r="Q24" s="664">
        <f t="shared" si="11"/>
        <v>13.454863636363637</v>
      </c>
      <c r="R24" s="665">
        <f t="shared" si="11"/>
        <v>115.66</v>
      </c>
      <c r="S24" s="664">
        <f t="shared" si="11"/>
        <v>134.23609943181816</v>
      </c>
      <c r="T24" s="664">
        <f t="shared" si="11"/>
        <v>6.0355028409090909</v>
      </c>
      <c r="U24" s="664">
        <f t="shared" si="11"/>
        <v>19.21839772727273</v>
      </c>
      <c r="V24" s="665">
        <f t="shared" si="11"/>
        <v>159.49</v>
      </c>
      <c r="W24" s="664">
        <f t="shared" si="11"/>
        <v>232.5021903409091</v>
      </c>
      <c r="X24" s="664">
        <f t="shared" si="11"/>
        <v>9.9745482954545448</v>
      </c>
      <c r="Y24" s="664">
        <f t="shared" si="11"/>
        <v>32.673261363636364</v>
      </c>
      <c r="Z24" s="665">
        <f t="shared" si="11"/>
        <v>275.15000000000003</v>
      </c>
      <c r="AA24" s="664">
        <f t="shared" si="11"/>
        <v>589.96338116537697</v>
      </c>
      <c r="AB24" s="664">
        <f t="shared" si="11"/>
        <v>20.704338853965186</v>
      </c>
      <c r="AC24" s="664">
        <f t="shared" si="11"/>
        <v>82.055721470019321</v>
      </c>
      <c r="AD24" s="665">
        <f t="shared" si="11"/>
        <v>697.77</v>
      </c>
    </row>
    <row r="25" spans="1:30">
      <c r="A25" s="169"/>
      <c r="B25" s="169"/>
    </row>
    <row r="26" spans="1:30" ht="15.75">
      <c r="W26" s="688"/>
      <c r="X26" s="688"/>
      <c r="Y26" s="688"/>
      <c r="Z26" s="688"/>
      <c r="AA26" s="688"/>
    </row>
    <row r="27" spans="1:30" ht="15.75">
      <c r="A27" s="170" t="s">
        <v>12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W27" s="688"/>
      <c r="X27" s="688"/>
      <c r="Y27" s="688"/>
      <c r="Z27" s="688"/>
      <c r="AA27" s="688"/>
      <c r="AB27" s="688"/>
    </row>
    <row r="28" spans="1:30" ht="15.75">
      <c r="A28" s="688"/>
      <c r="B28" s="688"/>
      <c r="C28" s="688"/>
      <c r="D28" s="688"/>
      <c r="E28" s="688"/>
      <c r="F28" s="688"/>
      <c r="G28" s="688"/>
      <c r="H28" s="688"/>
      <c r="I28" s="688"/>
      <c r="J28" s="688"/>
      <c r="K28" s="688"/>
      <c r="L28" s="688"/>
      <c r="M28" s="688"/>
      <c r="N28" s="688"/>
      <c r="O28" s="688"/>
      <c r="P28" s="688"/>
      <c r="Q28" s="688"/>
      <c r="R28" s="688"/>
      <c r="S28" s="688"/>
      <c r="T28" s="688"/>
      <c r="U28" s="688"/>
      <c r="V28" s="688"/>
      <c r="W28" s="829" t="s">
        <v>13</v>
      </c>
      <c r="X28" s="829"/>
      <c r="Y28" s="829"/>
      <c r="Z28" s="829"/>
      <c r="AA28" s="829"/>
      <c r="AB28" s="249"/>
      <c r="AC28" s="675"/>
    </row>
    <row r="29" spans="1:30" ht="15.75">
      <c r="A29" s="688"/>
      <c r="B29" s="688"/>
      <c r="C29" s="688"/>
      <c r="D29" s="688"/>
      <c r="E29" s="688"/>
      <c r="F29" s="688"/>
      <c r="G29" s="688"/>
      <c r="H29" s="688"/>
      <c r="I29" s="688"/>
      <c r="J29" s="688"/>
      <c r="K29" s="688"/>
      <c r="L29" s="688"/>
      <c r="M29" s="688"/>
      <c r="N29" s="688"/>
      <c r="O29" s="688"/>
      <c r="P29" s="688"/>
      <c r="Q29" s="688"/>
      <c r="R29" s="688"/>
      <c r="S29" s="688"/>
      <c r="T29" s="688"/>
      <c r="U29" s="688"/>
      <c r="V29" s="688"/>
      <c r="W29" s="829" t="s">
        <v>14</v>
      </c>
      <c r="X29" s="829"/>
      <c r="Y29" s="829"/>
      <c r="Z29" s="829"/>
      <c r="AA29" s="829"/>
      <c r="AB29" s="829"/>
      <c r="AC29" s="675"/>
    </row>
    <row r="30" spans="1:30" ht="15.75">
      <c r="A30" s="688"/>
      <c r="B30" s="688"/>
      <c r="C30" s="688"/>
      <c r="D30" s="688"/>
      <c r="E30" s="688"/>
      <c r="F30" s="688"/>
      <c r="G30" s="688"/>
      <c r="H30" s="688"/>
      <c r="I30" s="688"/>
      <c r="J30" s="688"/>
      <c r="K30" s="688"/>
      <c r="L30" s="688"/>
      <c r="M30" s="688"/>
      <c r="N30" s="688"/>
      <c r="O30" s="688"/>
      <c r="P30" s="688"/>
      <c r="Q30" s="688"/>
      <c r="R30" s="688"/>
      <c r="S30" s="688"/>
      <c r="T30" s="688"/>
      <c r="U30" s="688"/>
      <c r="V30" s="688"/>
      <c r="W30" s="829" t="s">
        <v>981</v>
      </c>
      <c r="X30" s="829"/>
      <c r="Y30" s="829"/>
      <c r="Z30" s="829"/>
      <c r="AA30" s="829"/>
      <c r="AB30" s="829"/>
      <c r="AC30" s="675"/>
    </row>
    <row r="31" spans="1:30" ht="15.75">
      <c r="A31" s="688"/>
      <c r="B31" s="688"/>
      <c r="C31" s="688"/>
      <c r="D31" s="688"/>
      <c r="E31" s="688"/>
      <c r="F31" s="688"/>
      <c r="G31" s="688"/>
      <c r="H31" s="688"/>
      <c r="I31" s="688"/>
      <c r="J31" s="688"/>
      <c r="K31" s="688"/>
      <c r="L31" s="688"/>
      <c r="M31" s="688"/>
      <c r="N31" s="688"/>
      <c r="O31" s="688"/>
      <c r="P31" s="688"/>
      <c r="Q31" s="688"/>
      <c r="R31" s="688"/>
      <c r="S31" s="688"/>
      <c r="T31" s="688"/>
      <c r="U31" s="688"/>
      <c r="V31" s="688"/>
      <c r="W31" s="671" t="s">
        <v>85</v>
      </c>
      <c r="X31" s="671"/>
      <c r="Y31" s="671"/>
      <c r="Z31" s="258"/>
      <c r="AA31" s="258"/>
      <c r="AB31" s="258"/>
      <c r="AC31" s="675"/>
    </row>
    <row r="32" spans="1:30" ht="15.75">
      <c r="A32" s="688"/>
      <c r="B32" s="688"/>
      <c r="C32" s="688"/>
      <c r="D32" s="688"/>
      <c r="E32" s="688"/>
      <c r="F32" s="688"/>
      <c r="G32" s="688"/>
      <c r="H32" s="688"/>
      <c r="I32" s="688"/>
      <c r="J32" s="688"/>
      <c r="K32" s="688"/>
      <c r="L32" s="688"/>
      <c r="M32" s="688"/>
      <c r="N32" s="688"/>
      <c r="O32" s="688"/>
      <c r="P32" s="688"/>
      <c r="Q32" s="688"/>
      <c r="R32" s="688"/>
      <c r="S32" s="688"/>
      <c r="T32" s="688"/>
      <c r="U32" s="688"/>
      <c r="V32" s="688"/>
      <c r="W32" s="670"/>
      <c r="X32" s="670"/>
      <c r="Y32" s="670"/>
      <c r="Z32" s="675"/>
      <c r="AA32" s="675"/>
      <c r="AB32" s="675"/>
      <c r="AC32" s="675"/>
    </row>
    <row r="33" spans="1:29" ht="15.75">
      <c r="A33" s="688"/>
      <c r="B33" s="688"/>
      <c r="C33" s="688"/>
      <c r="D33" s="688"/>
      <c r="E33" s="688"/>
      <c r="F33" s="688"/>
      <c r="G33" s="688"/>
      <c r="H33" s="688"/>
      <c r="I33" s="688"/>
      <c r="J33" s="688"/>
      <c r="K33" s="688"/>
      <c r="L33" s="688"/>
      <c r="M33" s="688"/>
      <c r="N33" s="688"/>
      <c r="O33" s="688"/>
      <c r="P33" s="688"/>
      <c r="Q33" s="688"/>
      <c r="R33" s="688"/>
      <c r="S33" s="688"/>
      <c r="T33" s="688"/>
      <c r="U33" s="688"/>
      <c r="V33" s="688"/>
      <c r="W33" s="670"/>
      <c r="X33" s="670"/>
      <c r="Y33" s="670"/>
      <c r="Z33" s="675"/>
      <c r="AA33" s="675"/>
      <c r="AB33" s="675"/>
      <c r="AC33" s="675"/>
    </row>
    <row r="34" spans="1:29" ht="15.75">
      <c r="A34" s="688"/>
      <c r="B34" s="688"/>
      <c r="C34" s="688"/>
      <c r="D34" s="688"/>
      <c r="E34" s="688"/>
      <c r="F34" s="688"/>
      <c r="G34" s="688"/>
      <c r="H34" s="688"/>
      <c r="I34" s="688"/>
      <c r="J34" s="688"/>
      <c r="K34" s="688"/>
      <c r="L34" s="688"/>
      <c r="M34" s="688"/>
      <c r="N34" s="688"/>
      <c r="O34" s="688"/>
      <c r="P34" s="688"/>
      <c r="Q34" s="688"/>
      <c r="R34" s="688"/>
      <c r="S34" s="688"/>
      <c r="T34" s="688"/>
      <c r="U34" s="688"/>
      <c r="V34" s="688"/>
      <c r="W34" s="670"/>
      <c r="X34" s="670"/>
      <c r="Y34" s="670"/>
      <c r="Z34" s="675"/>
      <c r="AA34" s="675"/>
      <c r="AB34" s="675"/>
      <c r="AC34" s="675"/>
    </row>
    <row r="35" spans="1:29" ht="15.75">
      <c r="A35" s="688"/>
      <c r="B35" s="688"/>
      <c r="C35" s="688"/>
      <c r="D35" s="688"/>
      <c r="E35" s="688"/>
      <c r="F35" s="688"/>
      <c r="G35" s="688"/>
      <c r="H35" s="688"/>
      <c r="I35" s="688"/>
      <c r="J35" s="688"/>
      <c r="K35" s="688"/>
      <c r="L35" s="688"/>
      <c r="M35" s="688"/>
      <c r="N35" s="688"/>
      <c r="O35" s="688"/>
      <c r="P35" s="688"/>
      <c r="Q35" s="688"/>
      <c r="R35" s="688"/>
      <c r="S35" s="688"/>
      <c r="T35" s="688"/>
      <c r="U35" s="688"/>
      <c r="V35" s="688"/>
      <c r="W35" s="670"/>
      <c r="X35" s="670"/>
      <c r="Y35" s="670"/>
      <c r="Z35" s="675"/>
      <c r="AA35" s="675"/>
      <c r="AB35" s="675"/>
      <c r="AC35" s="675"/>
    </row>
    <row r="36" spans="1:29" ht="15.75">
      <c r="A36" s="688"/>
      <c r="B36" s="688"/>
      <c r="C36" s="688"/>
      <c r="D36" s="688"/>
      <c r="E36" s="688"/>
      <c r="F36" s="688"/>
      <c r="G36" s="688"/>
      <c r="H36" s="688"/>
      <c r="I36" s="688"/>
      <c r="J36" s="688"/>
      <c r="K36" s="688"/>
      <c r="L36" s="688"/>
      <c r="M36" s="688"/>
      <c r="N36" s="688"/>
      <c r="O36" s="688"/>
      <c r="P36" s="688"/>
      <c r="Q36" s="688"/>
      <c r="R36" s="688"/>
      <c r="S36" s="688"/>
      <c r="T36" s="688"/>
      <c r="U36" s="688"/>
      <c r="V36" s="688"/>
      <c r="W36" s="670"/>
      <c r="X36" s="670"/>
      <c r="Y36" s="670"/>
      <c r="Z36" s="675"/>
      <c r="AA36" s="675"/>
      <c r="AB36" s="675"/>
      <c r="AC36" s="675"/>
    </row>
    <row r="37" spans="1:29" ht="15.75">
      <c r="A37" s="688"/>
      <c r="B37" s="688"/>
      <c r="C37" s="688"/>
      <c r="D37" s="688"/>
      <c r="E37" s="688"/>
      <c r="F37" s="688"/>
      <c r="G37" s="688"/>
      <c r="H37" s="688"/>
      <c r="I37" s="688"/>
      <c r="J37" s="688"/>
      <c r="K37" s="688"/>
      <c r="L37" s="688"/>
      <c r="M37" s="688"/>
      <c r="N37" s="688"/>
      <c r="O37" s="688"/>
      <c r="P37" s="688"/>
      <c r="Q37" s="688"/>
      <c r="R37" s="688"/>
      <c r="S37" s="688"/>
      <c r="T37" s="688"/>
      <c r="U37" s="688"/>
      <c r="V37" s="688"/>
      <c r="W37" s="670"/>
      <c r="X37" s="670"/>
      <c r="Y37" s="670"/>
      <c r="Z37" s="675"/>
      <c r="AA37" s="675"/>
      <c r="AB37" s="675"/>
      <c r="AC37" s="675"/>
    </row>
    <row r="38" spans="1:29">
      <c r="W38" s="675"/>
      <c r="X38" s="675"/>
      <c r="Y38" s="675"/>
      <c r="Z38" s="675"/>
      <c r="AA38" s="675"/>
      <c r="AB38" s="675"/>
      <c r="AC38" s="675"/>
    </row>
    <row r="39" spans="1:29">
      <c r="C39" s="168" t="s">
        <v>1038</v>
      </c>
      <c r="D39" s="168">
        <v>9400</v>
      </c>
      <c r="K39" s="168" t="s">
        <v>1039</v>
      </c>
      <c r="W39" s="675"/>
      <c r="X39" s="675"/>
      <c r="Y39" s="675"/>
      <c r="Z39" s="675"/>
      <c r="AA39" s="675"/>
      <c r="AB39" s="675"/>
      <c r="AC39" s="675"/>
    </row>
    <row r="40" spans="1:29">
      <c r="C40" s="168" t="s">
        <v>263</v>
      </c>
      <c r="D40" s="168" t="s">
        <v>44</v>
      </c>
      <c r="E40" s="168" t="s">
        <v>45</v>
      </c>
      <c r="G40" s="168" t="s">
        <v>18</v>
      </c>
      <c r="I40" s="168" t="s">
        <v>263</v>
      </c>
      <c r="K40" s="168" t="s">
        <v>44</v>
      </c>
      <c r="L40" s="168" t="s">
        <v>45</v>
      </c>
      <c r="M40" s="168" t="s">
        <v>18</v>
      </c>
      <c r="W40" s="671"/>
      <c r="X40" s="671"/>
      <c r="Y40" s="671"/>
      <c r="Z40" s="675"/>
      <c r="AA40" s="675"/>
      <c r="AB40" s="675"/>
      <c r="AC40" s="675"/>
    </row>
    <row r="41" spans="1:29">
      <c r="C41" s="9">
        <v>8095</v>
      </c>
      <c r="D41" s="9">
        <v>200</v>
      </c>
      <c r="E41" s="9">
        <v>1105</v>
      </c>
      <c r="F41" s="14"/>
      <c r="G41" s="168">
        <f>C41+D41+E41</f>
        <v>9400</v>
      </c>
      <c r="I41" s="9">
        <v>5670</v>
      </c>
      <c r="J41" s="9"/>
      <c r="K41" s="9">
        <v>195</v>
      </c>
      <c r="L41" s="9">
        <v>735</v>
      </c>
      <c r="M41" s="168">
        <f>I41+K41+L41</f>
        <v>6600</v>
      </c>
      <c r="Z41" s="675"/>
      <c r="AA41" s="675"/>
      <c r="AB41" s="675"/>
      <c r="AC41" s="675"/>
    </row>
    <row r="43" spans="1:29">
      <c r="C43" s="168" t="s">
        <v>1040</v>
      </c>
    </row>
    <row r="44" spans="1:29">
      <c r="C44" s="168" t="s">
        <v>263</v>
      </c>
      <c r="D44" s="168" t="s">
        <v>44</v>
      </c>
      <c r="E44" s="168" t="s">
        <v>45</v>
      </c>
      <c r="I44" s="168" t="s">
        <v>263</v>
      </c>
      <c r="J44" s="168" t="s">
        <v>44</v>
      </c>
      <c r="K44" s="168" t="s">
        <v>45</v>
      </c>
      <c r="N44" s="168" t="s">
        <v>263</v>
      </c>
      <c r="O44" s="168" t="s">
        <v>44</v>
      </c>
      <c r="P44" s="168" t="s">
        <v>45</v>
      </c>
    </row>
    <row r="45" spans="1:29">
      <c r="I45" s="666">
        <v>147</v>
      </c>
      <c r="J45" s="666">
        <v>9</v>
      </c>
      <c r="K45" s="666">
        <v>36</v>
      </c>
      <c r="L45" s="168">
        <f>SUM(I45:K45)</f>
        <v>192</v>
      </c>
      <c r="N45" s="666">
        <v>99</v>
      </c>
      <c r="O45" s="666">
        <v>9</v>
      </c>
      <c r="P45" s="666">
        <v>20</v>
      </c>
      <c r="Q45" s="168">
        <f>SUM(N45:P45)</f>
        <v>128</v>
      </c>
    </row>
  </sheetData>
  <mergeCells count="21">
    <mergeCell ref="W29:AB29"/>
    <mergeCell ref="W30:AB30"/>
    <mergeCell ref="W28:AA28"/>
    <mergeCell ref="B10:B12"/>
    <mergeCell ref="A14:B14"/>
    <mergeCell ref="A20:B20"/>
    <mergeCell ref="A10:A12"/>
    <mergeCell ref="AA10:AD11"/>
    <mergeCell ref="C11:F11"/>
    <mergeCell ref="G11:J11"/>
    <mergeCell ref="K11:N11"/>
    <mergeCell ref="O11:R11"/>
    <mergeCell ref="S11:V11"/>
    <mergeCell ref="W11:Z11"/>
    <mergeCell ref="O10:Z10"/>
    <mergeCell ref="C10:N10"/>
    <mergeCell ref="A2:AD2"/>
    <mergeCell ref="A4:AD4"/>
    <mergeCell ref="A6:AD6"/>
    <mergeCell ref="A8:B8"/>
    <mergeCell ref="AB9:AD9"/>
  </mergeCells>
  <printOptions horizontalCentered="1" verticalCentered="1"/>
  <pageMargins left="0.27" right="0.17" top="0.23622047244094499" bottom="0" header="0.31496062992126" footer="0.31496062992126"/>
  <pageSetup paperSize="9" scale="58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SheetLayoutView="78" workbookViewId="0">
      <selection activeCell="L29" sqref="L29"/>
    </sheetView>
  </sheetViews>
  <sheetFormatPr defaultColWidth="9.140625" defaultRowHeight="12.75"/>
  <cols>
    <col min="1" max="1" width="7.42578125" style="162" customWidth="1"/>
    <col min="2" max="2" width="17.140625" style="162" customWidth="1"/>
    <col min="3" max="3" width="11" style="162" customWidth="1"/>
    <col min="4" max="4" width="10" style="162" customWidth="1"/>
    <col min="5" max="5" width="11.85546875" style="162" customWidth="1"/>
    <col min="6" max="6" width="12.140625" style="162" customWidth="1"/>
    <col min="7" max="7" width="13.28515625" style="162" customWidth="1"/>
    <col min="8" max="8" width="14.5703125" style="162" customWidth="1"/>
    <col min="9" max="9" width="12.7109375" style="162" customWidth="1"/>
    <col min="10" max="10" width="14" style="162" customWidth="1"/>
    <col min="11" max="11" width="10.85546875" style="162" customWidth="1"/>
    <col min="12" max="12" width="10.7109375" style="162" customWidth="1"/>
    <col min="13" max="16384" width="9.140625" style="162"/>
  </cols>
  <sheetData>
    <row r="1" spans="1:16" s="90" customFormat="1">
      <c r="E1" s="1126"/>
      <c r="F1" s="1126"/>
      <c r="G1" s="1126"/>
      <c r="H1" s="1126"/>
      <c r="I1" s="1126"/>
      <c r="J1" s="294" t="s">
        <v>779</v>
      </c>
    </row>
    <row r="2" spans="1:16" s="90" customFormat="1" ht="15">
      <c r="A2" s="1127" t="s">
        <v>0</v>
      </c>
      <c r="B2" s="1127"/>
      <c r="C2" s="1127"/>
      <c r="D2" s="1127"/>
      <c r="E2" s="1127"/>
      <c r="F2" s="1127"/>
      <c r="G2" s="1127"/>
      <c r="H2" s="1127"/>
      <c r="I2" s="1127"/>
      <c r="J2" s="1127"/>
    </row>
    <row r="3" spans="1:16" s="90" customFormat="1" ht="20.25">
      <c r="A3" s="824" t="s">
        <v>656</v>
      </c>
      <c r="B3" s="824"/>
      <c r="C3" s="824"/>
      <c r="D3" s="824"/>
      <c r="E3" s="824"/>
      <c r="F3" s="824"/>
      <c r="G3" s="824"/>
      <c r="H3" s="824"/>
      <c r="I3" s="824"/>
      <c r="J3" s="824"/>
    </row>
    <row r="4" spans="1:16" s="90" customFormat="1" ht="14.25" customHeight="1"/>
    <row r="5" spans="1:16" ht="19.5" customHeight="1">
      <c r="A5" s="1129" t="s">
        <v>780</v>
      </c>
      <c r="B5" s="1129"/>
      <c r="C5" s="1129"/>
      <c r="D5" s="1129"/>
      <c r="E5" s="1129"/>
      <c r="F5" s="1129"/>
      <c r="G5" s="1129"/>
      <c r="H5" s="1129"/>
      <c r="I5" s="1129"/>
      <c r="J5" s="1129"/>
      <c r="K5" s="1129"/>
      <c r="L5" s="1129"/>
    </row>
    <row r="6" spans="1:16" ht="13.5" customHeight="1">
      <c r="A6" s="295"/>
      <c r="B6" s="295"/>
      <c r="C6" s="295"/>
      <c r="D6" s="295"/>
      <c r="E6" s="295"/>
      <c r="F6" s="295"/>
      <c r="G6" s="295"/>
      <c r="H6" s="295"/>
      <c r="I6" s="295"/>
      <c r="J6" s="295"/>
    </row>
    <row r="7" spans="1:16" ht="0.75" customHeight="1"/>
    <row r="8" spans="1:16">
      <c r="A8" s="558" t="s">
        <v>976</v>
      </c>
      <c r="B8" s="558"/>
      <c r="C8" s="558"/>
      <c r="H8" s="1128" t="s">
        <v>668</v>
      </c>
      <c r="I8" s="1128"/>
      <c r="J8" s="1128"/>
    </row>
    <row r="9" spans="1:16">
      <c r="A9" s="1122" t="s">
        <v>2</v>
      </c>
      <c r="B9" s="1122" t="s">
        <v>37</v>
      </c>
      <c r="C9" s="1123" t="s">
        <v>781</v>
      </c>
      <c r="D9" s="1123"/>
      <c r="E9" s="1123" t="s">
        <v>131</v>
      </c>
      <c r="F9" s="1123"/>
      <c r="G9" s="1123" t="s">
        <v>782</v>
      </c>
      <c r="H9" s="1123"/>
      <c r="I9" s="1123" t="s">
        <v>132</v>
      </c>
      <c r="J9" s="1123"/>
      <c r="K9" s="1123" t="s">
        <v>133</v>
      </c>
      <c r="L9" s="1123"/>
      <c r="O9" s="296"/>
      <c r="P9" s="297"/>
    </row>
    <row r="10" spans="1:16" ht="53.25" customHeight="1">
      <c r="A10" s="1122"/>
      <c r="B10" s="1122"/>
      <c r="C10" s="293" t="s">
        <v>783</v>
      </c>
      <c r="D10" s="293" t="s">
        <v>784</v>
      </c>
      <c r="E10" s="293" t="s">
        <v>785</v>
      </c>
      <c r="F10" s="293" t="s">
        <v>786</v>
      </c>
      <c r="G10" s="293" t="s">
        <v>785</v>
      </c>
      <c r="H10" s="293" t="s">
        <v>786</v>
      </c>
      <c r="I10" s="293" t="s">
        <v>783</v>
      </c>
      <c r="J10" s="293" t="s">
        <v>784</v>
      </c>
      <c r="K10" s="293" t="s">
        <v>783</v>
      </c>
      <c r="L10" s="293" t="s">
        <v>784</v>
      </c>
    </row>
    <row r="11" spans="1:16">
      <c r="A11" s="293">
        <v>1</v>
      </c>
      <c r="B11" s="293">
        <v>2</v>
      </c>
      <c r="C11" s="293">
        <v>3</v>
      </c>
      <c r="D11" s="293">
        <v>4</v>
      </c>
      <c r="E11" s="293">
        <v>5</v>
      </c>
      <c r="F11" s="293">
        <v>6</v>
      </c>
      <c r="G11" s="293">
        <v>7</v>
      </c>
      <c r="H11" s="293">
        <v>8</v>
      </c>
      <c r="I11" s="293">
        <v>9</v>
      </c>
      <c r="J11" s="293">
        <v>10</v>
      </c>
      <c r="K11" s="293">
        <v>11</v>
      </c>
      <c r="L11" s="293">
        <v>12</v>
      </c>
    </row>
    <row r="12" spans="1:16">
      <c r="A12" s="298">
        <v>1</v>
      </c>
      <c r="B12" s="296"/>
      <c r="C12" s="296"/>
      <c r="D12" s="296"/>
      <c r="E12" s="296"/>
      <c r="F12" s="296"/>
      <c r="G12" s="296"/>
      <c r="H12" s="296"/>
      <c r="I12" s="296"/>
      <c r="J12" s="296"/>
      <c r="K12" s="296"/>
      <c r="L12" s="296"/>
    </row>
    <row r="13" spans="1:16">
      <c r="A13" s="298">
        <v>2</v>
      </c>
      <c r="B13" s="296"/>
      <c r="C13" s="296"/>
      <c r="D13" s="296"/>
      <c r="E13" s="296"/>
      <c r="F13" s="296"/>
      <c r="G13" s="296"/>
      <c r="H13" s="296"/>
      <c r="I13" s="296"/>
      <c r="J13" s="296"/>
      <c r="K13" s="296"/>
      <c r="L13" s="296"/>
    </row>
    <row r="14" spans="1:16">
      <c r="A14" s="298">
        <v>3</v>
      </c>
      <c r="B14" s="296"/>
      <c r="C14" s="296"/>
      <c r="D14" s="296"/>
      <c r="E14" s="296" t="s">
        <v>11</v>
      </c>
      <c r="F14" s="296"/>
      <c r="G14" s="432" t="s">
        <v>843</v>
      </c>
      <c r="H14" s="296"/>
      <c r="I14" s="296"/>
      <c r="J14" s="296"/>
      <c r="K14" s="296"/>
      <c r="L14" s="296"/>
    </row>
    <row r="15" spans="1:16">
      <c r="A15" s="299" t="s">
        <v>7</v>
      </c>
      <c r="B15" s="296"/>
      <c r="C15" s="296"/>
      <c r="D15" s="296"/>
      <c r="E15" s="296"/>
      <c r="F15" s="296"/>
      <c r="G15" s="296"/>
      <c r="H15" s="296"/>
      <c r="I15" s="296"/>
      <c r="J15" s="296"/>
      <c r="K15" s="296"/>
      <c r="L15" s="296"/>
    </row>
    <row r="16" spans="1:16">
      <c r="A16" s="299" t="s">
        <v>7</v>
      </c>
      <c r="B16" s="296"/>
      <c r="C16" s="296"/>
      <c r="D16" s="296"/>
      <c r="E16" s="296"/>
      <c r="F16" s="296"/>
      <c r="G16" s="296"/>
      <c r="H16" s="296"/>
      <c r="I16" s="296"/>
      <c r="J16" s="296"/>
      <c r="K16" s="296"/>
      <c r="L16" s="296"/>
    </row>
    <row r="17" spans="1:12">
      <c r="A17" s="94" t="s">
        <v>18</v>
      </c>
      <c r="B17" s="300"/>
      <c r="C17" s="300"/>
      <c r="D17" s="296"/>
      <c r="E17" s="296"/>
      <c r="F17" s="296"/>
      <c r="G17" s="296"/>
      <c r="H17" s="296"/>
      <c r="I17" s="296"/>
      <c r="J17" s="296"/>
      <c r="K17" s="296"/>
      <c r="L17" s="296"/>
    </row>
    <row r="18" spans="1:12">
      <c r="A18" s="100"/>
      <c r="B18" s="122"/>
      <c r="C18" s="122"/>
      <c r="D18" s="297"/>
      <c r="E18" s="297"/>
      <c r="F18" s="297"/>
      <c r="G18" s="297"/>
      <c r="H18" s="297"/>
      <c r="I18" s="297"/>
      <c r="J18" s="297"/>
    </row>
    <row r="19" spans="1:12">
      <c r="A19" s="100"/>
      <c r="B19" s="122"/>
      <c r="C19" s="122"/>
      <c r="D19" s="297"/>
      <c r="E19" s="297"/>
      <c r="F19" s="297"/>
      <c r="G19" s="297"/>
      <c r="H19" s="297"/>
      <c r="I19" s="297"/>
      <c r="J19" s="297"/>
    </row>
    <row r="20" spans="1:12" ht="15.75" customHeight="1">
      <c r="A20" s="103" t="s">
        <v>12</v>
      </c>
      <c r="B20" s="103"/>
      <c r="C20" s="103"/>
      <c r="D20" s="103"/>
      <c r="E20" s="103"/>
      <c r="F20" s="103"/>
      <c r="G20" s="103"/>
      <c r="I20" s="1121" t="s">
        <v>13</v>
      </c>
      <c r="J20" s="1121"/>
    </row>
    <row r="21" spans="1:12" ht="12.75" customHeight="1">
      <c r="A21" s="1124" t="s">
        <v>789</v>
      </c>
      <c r="B21" s="1124"/>
      <c r="C21" s="1124"/>
      <c r="D21" s="1124"/>
      <c r="E21" s="1124"/>
      <c r="F21" s="1124"/>
      <c r="G21" s="1124"/>
      <c r="H21" s="1124"/>
      <c r="I21" s="1124"/>
      <c r="J21" s="1124"/>
    </row>
    <row r="22" spans="1:12" ht="12.75" customHeight="1">
      <c r="A22" s="301"/>
      <c r="B22" s="301"/>
      <c r="C22" s="301"/>
      <c r="D22" s="689"/>
      <c r="E22" s="689"/>
      <c r="F22" s="689"/>
      <c r="G22" s="689"/>
      <c r="H22" s="1121" t="s">
        <v>979</v>
      </c>
      <c r="I22" s="1121"/>
      <c r="J22" s="1121"/>
      <c r="K22" s="1121"/>
    </row>
    <row r="23" spans="1:12">
      <c r="A23" s="103"/>
      <c r="B23" s="103"/>
      <c r="C23" s="103"/>
      <c r="D23" s="297"/>
      <c r="E23" s="122"/>
      <c r="F23" s="297"/>
      <c r="G23" s="297"/>
      <c r="H23" s="1125" t="s">
        <v>85</v>
      </c>
      <c r="I23" s="1125"/>
      <c r="J23" s="1125"/>
    </row>
    <row r="24" spans="1:12" s="584" customFormat="1">
      <c r="A24" s="103"/>
      <c r="B24" s="103"/>
      <c r="C24" s="103"/>
      <c r="D24" s="297"/>
      <c r="E24" s="122"/>
      <c r="F24" s="297"/>
      <c r="G24" s="297"/>
      <c r="H24" s="585"/>
      <c r="I24" s="585"/>
      <c r="J24" s="585"/>
    </row>
    <row r="25" spans="1:12" s="584" customFormat="1">
      <c r="A25" s="103"/>
      <c r="B25" s="103"/>
      <c r="C25" s="103"/>
      <c r="D25" s="297"/>
      <c r="E25" s="122"/>
      <c r="F25" s="297"/>
      <c r="G25" s="297"/>
      <c r="H25" s="585"/>
      <c r="I25" s="585"/>
      <c r="J25" s="585"/>
    </row>
    <row r="26" spans="1:12" s="584" customFormat="1">
      <c r="A26" s="103"/>
      <c r="B26" s="103"/>
      <c r="C26" s="103"/>
      <c r="D26" s="297"/>
      <c r="E26" s="122"/>
      <c r="F26" s="297"/>
      <c r="G26" s="297"/>
      <c r="H26" s="585"/>
      <c r="I26" s="585"/>
      <c r="J26" s="585"/>
    </row>
    <row r="30" spans="1:12">
      <c r="A30" s="1120"/>
      <c r="B30" s="1120"/>
      <c r="C30" s="1120"/>
      <c r="D30" s="1120"/>
      <c r="E30" s="1120"/>
      <c r="F30" s="1120"/>
      <c r="G30" s="1120"/>
      <c r="H30" s="1120"/>
      <c r="I30" s="1120"/>
      <c r="J30" s="1120"/>
    </row>
    <row r="32" spans="1:12">
      <c r="A32" s="1120"/>
      <c r="B32" s="1120"/>
      <c r="C32" s="1120"/>
      <c r="D32" s="1120"/>
      <c r="E32" s="1120"/>
      <c r="F32" s="1120"/>
      <c r="G32" s="1120"/>
      <c r="H32" s="1120"/>
      <c r="I32" s="1120"/>
      <c r="J32" s="1120"/>
    </row>
  </sheetData>
  <mergeCells count="18">
    <mergeCell ref="E1:I1"/>
    <mergeCell ref="A2:J2"/>
    <mergeCell ref="A3:J3"/>
    <mergeCell ref="H8:J8"/>
    <mergeCell ref="A5:L5"/>
    <mergeCell ref="A32:J32"/>
    <mergeCell ref="H22:K22"/>
    <mergeCell ref="A9:A10"/>
    <mergeCell ref="B9:B10"/>
    <mergeCell ref="C9:D9"/>
    <mergeCell ref="E9:F9"/>
    <mergeCell ref="G9:H9"/>
    <mergeCell ref="I9:J9"/>
    <mergeCell ref="K9:L9"/>
    <mergeCell ref="I20:J20"/>
    <mergeCell ref="A21:J21"/>
    <mergeCell ref="H23:J23"/>
    <mergeCell ref="A30:J30"/>
  </mergeCells>
  <printOptions horizontalCentered="1" verticalCentered="1"/>
  <pageMargins left="0.70866141732283505" right="0.70866141732283505" top="0.23622047244094499" bottom="0" header="0.31496062992126" footer="0.31496062992126"/>
  <pageSetup paperSize="9" orientation="landscape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SheetLayoutView="78" workbookViewId="0">
      <selection activeCell="P24" sqref="P24"/>
    </sheetView>
  </sheetViews>
  <sheetFormatPr defaultColWidth="9.140625" defaultRowHeight="12.75"/>
  <cols>
    <col min="1" max="1" width="7.42578125" style="162" customWidth="1"/>
    <col min="2" max="2" width="17.140625" style="162" customWidth="1"/>
    <col min="3" max="3" width="11" style="162" customWidth="1"/>
    <col min="4" max="4" width="10" style="162" customWidth="1"/>
    <col min="5" max="5" width="11.85546875" style="162" customWidth="1"/>
    <col min="6" max="6" width="12.140625" style="162" customWidth="1"/>
    <col min="7" max="7" width="13.28515625" style="162" customWidth="1"/>
    <col min="8" max="8" width="14.5703125" style="162" customWidth="1"/>
    <col min="9" max="9" width="12" style="162" customWidth="1"/>
    <col min="10" max="10" width="13.140625" style="162" customWidth="1"/>
    <col min="11" max="11" width="10.85546875" style="162" customWidth="1"/>
    <col min="12" max="12" width="10.7109375" style="162" customWidth="1"/>
    <col min="13" max="16384" width="9.140625" style="162"/>
  </cols>
  <sheetData>
    <row r="1" spans="1:16" s="90" customFormat="1">
      <c r="E1" s="1126"/>
      <c r="F1" s="1126"/>
      <c r="G1" s="1126"/>
      <c r="H1" s="1126"/>
      <c r="I1" s="1126"/>
      <c r="J1" s="294" t="s">
        <v>787</v>
      </c>
    </row>
    <row r="2" spans="1:16" s="90" customFormat="1" ht="15">
      <c r="A2" s="1127" t="s">
        <v>0</v>
      </c>
      <c r="B2" s="1127"/>
      <c r="C2" s="1127"/>
      <c r="D2" s="1127"/>
      <c r="E2" s="1127"/>
      <c r="F2" s="1127"/>
      <c r="G2" s="1127"/>
      <c r="H2" s="1127"/>
      <c r="I2" s="1127"/>
      <c r="J2" s="1127"/>
    </row>
    <row r="3" spans="1:16" s="90" customFormat="1" ht="20.25">
      <c r="A3" s="824" t="s">
        <v>656</v>
      </c>
      <c r="B3" s="824"/>
      <c r="C3" s="824"/>
      <c r="D3" s="824"/>
      <c r="E3" s="824"/>
      <c r="F3" s="824"/>
      <c r="G3" s="824"/>
      <c r="H3" s="824"/>
      <c r="I3" s="824"/>
      <c r="J3" s="824"/>
    </row>
    <row r="4" spans="1:16" s="90" customFormat="1" ht="14.25" customHeight="1"/>
    <row r="5" spans="1:16" ht="16.5" customHeight="1">
      <c r="A5" s="1129" t="s">
        <v>788</v>
      </c>
      <c r="B5" s="1129"/>
      <c r="C5" s="1129"/>
      <c r="D5" s="1129"/>
      <c r="E5" s="1129"/>
      <c r="F5" s="1129"/>
      <c r="G5" s="1129"/>
      <c r="H5" s="1129"/>
      <c r="I5" s="1129"/>
      <c r="J5" s="1129"/>
      <c r="K5" s="1129"/>
      <c r="L5" s="1129"/>
    </row>
    <row r="6" spans="1:16" ht="13.5" customHeight="1">
      <c r="A6" s="295"/>
      <c r="B6" s="295"/>
      <c r="C6" s="295"/>
      <c r="D6" s="295"/>
      <c r="E6" s="295"/>
      <c r="F6" s="295"/>
      <c r="G6" s="295"/>
      <c r="H6" s="295"/>
      <c r="I6" s="295"/>
      <c r="J6" s="295"/>
    </row>
    <row r="7" spans="1:16" ht="0.75" customHeight="1"/>
    <row r="8" spans="1:16">
      <c r="A8" s="558" t="s">
        <v>976</v>
      </c>
      <c r="B8" s="558"/>
      <c r="C8" s="558"/>
      <c r="H8" s="1128" t="s">
        <v>668</v>
      </c>
      <c r="I8" s="1128"/>
      <c r="J8" s="1128"/>
    </row>
    <row r="9" spans="1:16">
      <c r="A9" s="1122" t="s">
        <v>2</v>
      </c>
      <c r="B9" s="1122" t="s">
        <v>37</v>
      </c>
      <c r="C9" s="1123" t="s">
        <v>781</v>
      </c>
      <c r="D9" s="1123"/>
      <c r="E9" s="1123" t="s">
        <v>131</v>
      </c>
      <c r="F9" s="1123"/>
      <c r="G9" s="1123" t="s">
        <v>782</v>
      </c>
      <c r="H9" s="1123"/>
      <c r="I9" s="1123" t="s">
        <v>132</v>
      </c>
      <c r="J9" s="1123"/>
      <c r="K9" s="1123" t="s">
        <v>133</v>
      </c>
      <c r="L9" s="1123"/>
      <c r="O9" s="296"/>
      <c r="P9" s="297"/>
    </row>
    <row r="10" spans="1:16" ht="53.25" customHeight="1">
      <c r="A10" s="1122"/>
      <c r="B10" s="1122"/>
      <c r="C10" s="293" t="s">
        <v>783</v>
      </c>
      <c r="D10" s="293" t="s">
        <v>784</v>
      </c>
      <c r="E10" s="293" t="s">
        <v>785</v>
      </c>
      <c r="F10" s="293" t="s">
        <v>786</v>
      </c>
      <c r="G10" s="293" t="s">
        <v>785</v>
      </c>
      <c r="H10" s="293" t="s">
        <v>786</v>
      </c>
      <c r="I10" s="293" t="s">
        <v>783</v>
      </c>
      <c r="J10" s="293" t="s">
        <v>784</v>
      </c>
      <c r="K10" s="293" t="s">
        <v>783</v>
      </c>
      <c r="L10" s="293" t="s">
        <v>784</v>
      </c>
    </row>
    <row r="11" spans="1:16">
      <c r="A11" s="293">
        <v>1</v>
      </c>
      <c r="B11" s="293">
        <v>2</v>
      </c>
      <c r="C11" s="293">
        <v>3</v>
      </c>
      <c r="D11" s="293">
        <v>4</v>
      </c>
      <c r="E11" s="293">
        <v>5</v>
      </c>
      <c r="F11" s="293">
        <v>6</v>
      </c>
      <c r="G11" s="293">
        <v>7</v>
      </c>
      <c r="H11" s="293">
        <v>8</v>
      </c>
      <c r="I11" s="293">
        <v>9</v>
      </c>
      <c r="J11" s="293">
        <v>10</v>
      </c>
      <c r="K11" s="293">
        <v>11</v>
      </c>
      <c r="L11" s="293">
        <v>12</v>
      </c>
    </row>
    <row r="12" spans="1:16">
      <c r="A12" s="298">
        <v>1</v>
      </c>
      <c r="B12" s="296"/>
      <c r="C12" s="296"/>
      <c r="D12" s="296"/>
      <c r="E12" s="296"/>
      <c r="F12" s="296"/>
      <c r="G12" s="296"/>
      <c r="H12" s="296"/>
      <c r="I12" s="296"/>
      <c r="J12" s="296"/>
      <c r="K12" s="296"/>
      <c r="L12" s="296"/>
    </row>
    <row r="13" spans="1:16">
      <c r="A13" s="298">
        <v>2</v>
      </c>
      <c r="B13" s="296"/>
      <c r="C13" s="296"/>
      <c r="D13" s="296"/>
      <c r="E13" s="296"/>
      <c r="F13" s="296"/>
      <c r="G13" s="296"/>
      <c r="H13" s="296"/>
      <c r="I13" s="296"/>
      <c r="J13" s="296"/>
      <c r="K13" s="296"/>
      <c r="L13" s="296"/>
    </row>
    <row r="14" spans="1:16">
      <c r="A14" s="298">
        <v>3</v>
      </c>
      <c r="B14" s="296"/>
      <c r="C14" s="296"/>
      <c r="D14" s="296"/>
      <c r="E14" s="296" t="s">
        <v>11</v>
      </c>
      <c r="F14" s="296"/>
      <c r="G14" s="432" t="s">
        <v>843</v>
      </c>
      <c r="H14" s="296"/>
      <c r="I14" s="296"/>
      <c r="J14" s="296"/>
      <c r="K14" s="296"/>
      <c r="L14" s="296"/>
    </row>
    <row r="15" spans="1:16">
      <c r="A15" s="299" t="s">
        <v>7</v>
      </c>
      <c r="B15" s="296"/>
      <c r="C15" s="296"/>
      <c r="D15" s="296"/>
      <c r="E15" s="296"/>
      <c r="F15" s="296"/>
      <c r="G15" s="296"/>
      <c r="H15" s="296"/>
      <c r="I15" s="296"/>
      <c r="J15" s="296"/>
      <c r="K15" s="296"/>
      <c r="L15" s="296"/>
    </row>
    <row r="16" spans="1:16">
      <c r="A16" s="299" t="s">
        <v>7</v>
      </c>
      <c r="B16" s="296"/>
      <c r="C16" s="296"/>
      <c r="D16" s="296"/>
      <c r="E16" s="296"/>
      <c r="F16" s="296"/>
      <c r="G16" s="296"/>
      <c r="H16" s="296"/>
      <c r="I16" s="296"/>
      <c r="J16" s="296"/>
      <c r="K16" s="296"/>
      <c r="L16" s="296"/>
    </row>
    <row r="17" spans="1:12">
      <c r="A17" s="94" t="s">
        <v>18</v>
      </c>
      <c r="B17" s="300"/>
      <c r="C17" s="300"/>
      <c r="D17" s="296"/>
      <c r="E17" s="296"/>
      <c r="F17" s="296"/>
      <c r="G17" s="296"/>
      <c r="H17" s="296"/>
      <c r="I17" s="296"/>
      <c r="J17" s="296"/>
      <c r="K17" s="296"/>
      <c r="L17" s="296"/>
    </row>
    <row r="18" spans="1:12">
      <c r="A18" s="100"/>
      <c r="B18" s="122"/>
      <c r="C18" s="122"/>
      <c r="D18" s="297"/>
      <c r="E18" s="297"/>
      <c r="F18" s="297"/>
      <c r="G18" s="297"/>
      <c r="H18" s="297"/>
      <c r="I18" s="297"/>
      <c r="J18" s="297"/>
    </row>
    <row r="19" spans="1:12">
      <c r="A19" s="100"/>
      <c r="B19" s="122"/>
      <c r="C19" s="122"/>
      <c r="D19" s="297"/>
      <c r="E19" s="297"/>
      <c r="F19" s="297"/>
      <c r="G19" s="297"/>
      <c r="H19" s="297"/>
      <c r="I19" s="297"/>
      <c r="J19" s="297"/>
    </row>
    <row r="20" spans="1:12">
      <c r="A20" s="100"/>
      <c r="B20" s="122"/>
      <c r="C20" s="122"/>
      <c r="D20" s="297"/>
      <c r="E20" s="297"/>
      <c r="F20" s="297"/>
      <c r="G20" s="297"/>
      <c r="H20" s="297"/>
      <c r="I20" s="297"/>
      <c r="J20" s="297"/>
    </row>
    <row r="21" spans="1:12" ht="15.75" customHeight="1">
      <c r="A21" s="103" t="s">
        <v>12</v>
      </c>
      <c r="B21" s="103"/>
      <c r="C21" s="103"/>
      <c r="D21" s="103"/>
      <c r="E21" s="103"/>
      <c r="F21" s="103"/>
      <c r="G21" s="103"/>
      <c r="I21" s="1121" t="s">
        <v>13</v>
      </c>
      <c r="J21" s="1121"/>
    </row>
    <row r="22" spans="1:12" ht="12.75" customHeight="1">
      <c r="A22" s="1124" t="s">
        <v>789</v>
      </c>
      <c r="B22" s="1124"/>
      <c r="C22" s="1124"/>
      <c r="D22" s="1124"/>
      <c r="E22" s="1124"/>
      <c r="F22" s="1124"/>
      <c r="G22" s="1124"/>
      <c r="H22" s="1124"/>
      <c r="I22" s="1124"/>
      <c r="J22" s="1124"/>
    </row>
    <row r="23" spans="1:12" ht="12.75" customHeight="1">
      <c r="A23" s="301"/>
      <c r="B23" s="301"/>
      <c r="C23" s="301"/>
      <c r="D23" s="689"/>
      <c r="E23" s="689"/>
      <c r="F23" s="689"/>
      <c r="G23" s="689"/>
      <c r="H23" s="1121" t="s">
        <v>981</v>
      </c>
      <c r="I23" s="1121"/>
      <c r="J23" s="1121"/>
      <c r="K23" s="1121"/>
    </row>
    <row r="24" spans="1:12">
      <c r="A24" s="103"/>
      <c r="B24" s="103"/>
      <c r="C24" s="103"/>
      <c r="D24" s="297"/>
      <c r="E24" s="122"/>
      <c r="F24" s="297"/>
      <c r="G24" s="297"/>
      <c r="H24" s="1125" t="s">
        <v>85</v>
      </c>
      <c r="I24" s="1125"/>
      <c r="J24" s="1125"/>
    </row>
    <row r="25" spans="1:12" s="584" customFormat="1">
      <c r="A25" s="103"/>
      <c r="B25" s="103"/>
      <c r="C25" s="103"/>
      <c r="D25" s="297"/>
      <c r="E25" s="122"/>
      <c r="F25" s="297"/>
      <c r="G25" s="297"/>
      <c r="H25" s="585"/>
      <c r="I25" s="585"/>
      <c r="J25" s="585"/>
    </row>
    <row r="26" spans="1:12" s="584" customFormat="1">
      <c r="A26" s="103"/>
      <c r="B26" s="103"/>
      <c r="C26" s="103"/>
      <c r="D26" s="297"/>
      <c r="E26" s="122"/>
      <c r="F26" s="297"/>
      <c r="G26" s="297"/>
      <c r="H26" s="585"/>
      <c r="I26" s="585"/>
      <c r="J26" s="585"/>
    </row>
    <row r="27" spans="1:12" s="584" customFormat="1">
      <c r="A27" s="103"/>
      <c r="B27" s="103"/>
      <c r="C27" s="103"/>
      <c r="D27" s="297"/>
      <c r="E27" s="122"/>
      <c r="F27" s="297"/>
      <c r="G27" s="297"/>
      <c r="H27" s="585"/>
      <c r="I27" s="585"/>
      <c r="J27" s="585"/>
    </row>
    <row r="31" spans="1:12">
      <c r="A31" s="1120"/>
      <c r="B31" s="1120"/>
      <c r="C31" s="1120"/>
      <c r="D31" s="1120"/>
      <c r="E31" s="1120"/>
      <c r="F31" s="1120"/>
      <c r="G31" s="1120"/>
      <c r="H31" s="1120"/>
      <c r="I31" s="1120"/>
      <c r="J31" s="1120"/>
    </row>
    <row r="33" spans="1:10">
      <c r="A33" s="1120"/>
      <c r="B33" s="1120"/>
      <c r="C33" s="1120"/>
      <c r="D33" s="1120"/>
      <c r="E33" s="1120"/>
      <c r="F33" s="1120"/>
      <c r="G33" s="1120"/>
      <c r="H33" s="1120"/>
      <c r="I33" s="1120"/>
      <c r="J33" s="1120"/>
    </row>
  </sheetData>
  <mergeCells count="18">
    <mergeCell ref="E1:I1"/>
    <mergeCell ref="A2:J2"/>
    <mergeCell ref="A3:J3"/>
    <mergeCell ref="H8:J8"/>
    <mergeCell ref="A5:L5"/>
    <mergeCell ref="A33:J33"/>
    <mergeCell ref="H23:K23"/>
    <mergeCell ref="A9:A10"/>
    <mergeCell ref="B9:B10"/>
    <mergeCell ref="C9:D9"/>
    <mergeCell ref="E9:F9"/>
    <mergeCell ref="G9:H9"/>
    <mergeCell ref="I9:J9"/>
    <mergeCell ref="K9:L9"/>
    <mergeCell ref="I21:J21"/>
    <mergeCell ref="A22:J22"/>
    <mergeCell ref="H24:J24"/>
    <mergeCell ref="A31:J31"/>
  </mergeCells>
  <printOptions horizontalCentered="1" verticalCentered="1"/>
  <pageMargins left="0.70866141732283505" right="0.70866141732283505" top="0.23622047244094499" bottom="0" header="0.31496062992126" footer="0.31496062992126"/>
  <pageSetup paperSize="9" orientation="landscape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workbookViewId="0">
      <selection activeCell="O26" sqref="O26"/>
    </sheetView>
  </sheetViews>
  <sheetFormatPr defaultColWidth="9.140625" defaultRowHeight="12.75"/>
  <cols>
    <col min="1" max="1" width="5.5703125" style="249" customWidth="1"/>
    <col min="2" max="2" width="8.85546875" style="249" customWidth="1"/>
    <col min="3" max="3" width="10.28515625" style="249" customWidth="1"/>
    <col min="4" max="4" width="8.42578125" style="249" customWidth="1"/>
    <col min="5" max="6" width="9.85546875" style="249" customWidth="1"/>
    <col min="7" max="7" width="10.85546875" style="249" customWidth="1"/>
    <col min="8" max="8" width="12.85546875" style="249" customWidth="1"/>
    <col min="9" max="9" width="8.7109375" style="238" customWidth="1"/>
    <col min="10" max="11" width="8" style="238" customWidth="1"/>
    <col min="12" max="14" width="8.140625" style="238" customWidth="1"/>
    <col min="15" max="15" width="8.42578125" style="238" customWidth="1"/>
    <col min="16" max="16" width="8.140625" style="238" customWidth="1"/>
    <col min="17" max="17" width="8.85546875" style="238" customWidth="1"/>
    <col min="18" max="18" width="9" style="238" bestFit="1" customWidth="1"/>
    <col min="19" max="19" width="11" style="238" customWidth="1"/>
    <col min="20" max="20" width="12.85546875" style="238" customWidth="1"/>
    <col min="21" max="16384" width="9.140625" style="238"/>
  </cols>
  <sheetData>
    <row r="1" spans="1:21" ht="15">
      <c r="G1" s="1055"/>
      <c r="H1" s="1055"/>
      <c r="I1" s="1055"/>
      <c r="J1" s="249"/>
      <c r="K1" s="249"/>
      <c r="L1" s="249"/>
      <c r="M1" s="249"/>
      <c r="N1" s="249"/>
      <c r="O1" s="249"/>
      <c r="P1" s="249"/>
      <c r="Q1" s="249"/>
      <c r="R1" s="249"/>
      <c r="S1" s="1057" t="s">
        <v>551</v>
      </c>
      <c r="T1" s="1057"/>
    </row>
    <row r="2" spans="1:21" ht="15.75">
      <c r="A2" s="1053" t="s">
        <v>0</v>
      </c>
      <c r="B2" s="1053"/>
      <c r="C2" s="1053"/>
      <c r="D2" s="1053"/>
      <c r="E2" s="1053"/>
      <c r="F2" s="1053"/>
      <c r="G2" s="1053"/>
      <c r="H2" s="1053"/>
      <c r="I2" s="1053"/>
      <c r="J2" s="1053"/>
      <c r="K2" s="1053"/>
      <c r="L2" s="1053"/>
      <c r="M2" s="1053"/>
      <c r="N2" s="1053"/>
      <c r="O2" s="1053"/>
      <c r="P2" s="1053"/>
      <c r="Q2" s="1053"/>
      <c r="R2" s="1053"/>
      <c r="S2" s="1053"/>
      <c r="T2" s="1053"/>
    </row>
    <row r="3" spans="1:21" ht="18">
      <c r="A3" s="1054" t="s">
        <v>885</v>
      </c>
      <c r="B3" s="1054"/>
      <c r="C3" s="1054"/>
      <c r="D3" s="1054"/>
      <c r="E3" s="1054"/>
      <c r="F3" s="1054"/>
      <c r="G3" s="1054"/>
      <c r="H3" s="1054"/>
      <c r="I3" s="1054"/>
      <c r="J3" s="1054"/>
      <c r="K3" s="1054"/>
      <c r="L3" s="1054"/>
      <c r="M3" s="1054"/>
      <c r="N3" s="1054"/>
      <c r="O3" s="1054"/>
      <c r="P3" s="1054"/>
      <c r="Q3" s="1054"/>
      <c r="R3" s="1054"/>
      <c r="S3" s="1054"/>
      <c r="T3" s="1054"/>
    </row>
    <row r="4" spans="1:21" ht="12.75" customHeight="1">
      <c r="A4" s="1052" t="s">
        <v>886</v>
      </c>
      <c r="B4" s="1052"/>
      <c r="C4" s="1052"/>
      <c r="D4" s="1052"/>
      <c r="E4" s="1052"/>
      <c r="F4" s="1052"/>
      <c r="G4" s="1052"/>
      <c r="H4" s="1052"/>
      <c r="I4" s="1052"/>
      <c r="J4" s="1052"/>
      <c r="K4" s="1052"/>
      <c r="L4" s="1052"/>
      <c r="M4" s="1052"/>
      <c r="N4" s="1052"/>
      <c r="O4" s="1052"/>
      <c r="P4" s="1052"/>
      <c r="Q4" s="1052"/>
      <c r="R4" s="1052"/>
      <c r="S4" s="249"/>
      <c r="T4" s="249"/>
    </row>
    <row r="5" spans="1:21" s="239" customFormat="1" ht="7.5" customHeight="1">
      <c r="A5" s="1052"/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482"/>
      <c r="T5" s="482"/>
    </row>
    <row r="6" spans="1:21">
      <c r="A6" s="1056"/>
      <c r="B6" s="1056"/>
      <c r="C6" s="1056"/>
      <c r="D6" s="1056"/>
      <c r="E6" s="1056"/>
      <c r="F6" s="1056"/>
      <c r="G6" s="1056"/>
      <c r="H6" s="1056"/>
      <c r="I6" s="1056"/>
      <c r="J6" s="1056"/>
      <c r="K6" s="1056"/>
      <c r="L6" s="1056"/>
      <c r="M6" s="1056"/>
      <c r="N6" s="1056"/>
      <c r="O6" s="1056"/>
      <c r="P6" s="1056"/>
      <c r="Q6" s="1056"/>
      <c r="R6" s="1056"/>
      <c r="S6" s="1056"/>
      <c r="T6" s="1056"/>
    </row>
    <row r="7" spans="1:21">
      <c r="A7" s="558" t="s">
        <v>976</v>
      </c>
      <c r="B7" s="558"/>
      <c r="C7" s="558"/>
      <c r="H7" s="455"/>
      <c r="I7" s="249"/>
      <c r="J7" s="249"/>
      <c r="K7" s="249"/>
      <c r="L7" s="1045"/>
      <c r="M7" s="1045"/>
      <c r="N7" s="1045"/>
      <c r="O7" s="1045"/>
      <c r="P7" s="1045"/>
      <c r="Q7" s="1045"/>
      <c r="R7" s="1045"/>
      <c r="S7" s="1045"/>
      <c r="T7" s="1045"/>
    </row>
    <row r="8" spans="1:21" ht="30.75" customHeight="1">
      <c r="A8" s="1058" t="s">
        <v>2</v>
      </c>
      <c r="B8" s="1058" t="s">
        <v>887</v>
      </c>
      <c r="C8" s="1059" t="s">
        <v>503</v>
      </c>
      <c r="D8" s="1060"/>
      <c r="E8" s="1060"/>
      <c r="F8" s="1060"/>
      <c r="G8" s="1061"/>
      <c r="H8" s="1062" t="s">
        <v>86</v>
      </c>
      <c r="I8" s="1059" t="s">
        <v>87</v>
      </c>
      <c r="J8" s="1060"/>
      <c r="K8" s="1060"/>
      <c r="L8" s="1061"/>
      <c r="M8" s="1059" t="s">
        <v>888</v>
      </c>
      <c r="N8" s="1060"/>
      <c r="O8" s="1060"/>
      <c r="P8" s="1061"/>
      <c r="Q8" s="1062" t="s">
        <v>889</v>
      </c>
      <c r="R8" s="1133"/>
      <c r="S8" s="1134"/>
      <c r="T8" s="1058" t="s">
        <v>890</v>
      </c>
    </row>
    <row r="9" spans="1:21" ht="44.45" customHeight="1">
      <c r="A9" s="1058"/>
      <c r="B9" s="1058"/>
      <c r="C9" s="454" t="s">
        <v>5</v>
      </c>
      <c r="D9" s="454" t="s">
        <v>6</v>
      </c>
      <c r="E9" s="454" t="s">
        <v>372</v>
      </c>
      <c r="F9" s="456" t="s">
        <v>101</v>
      </c>
      <c r="G9" s="456" t="s">
        <v>233</v>
      </c>
      <c r="H9" s="1063"/>
      <c r="I9" s="454" t="s">
        <v>184</v>
      </c>
      <c r="J9" s="454" t="s">
        <v>118</v>
      </c>
      <c r="K9" s="454" t="s">
        <v>119</v>
      </c>
      <c r="L9" s="454" t="s">
        <v>454</v>
      </c>
      <c r="M9" s="454" t="s">
        <v>891</v>
      </c>
      <c r="N9" s="454" t="s">
        <v>892</v>
      </c>
      <c r="O9" s="454" t="s">
        <v>893</v>
      </c>
      <c r="P9" s="454" t="s">
        <v>894</v>
      </c>
      <c r="Q9" s="454" t="s">
        <v>895</v>
      </c>
      <c r="R9" s="456" t="s">
        <v>896</v>
      </c>
      <c r="S9" s="483" t="s">
        <v>18</v>
      </c>
      <c r="T9" s="1058"/>
    </row>
    <row r="10" spans="1:21" s="240" customFormat="1">
      <c r="A10" s="454">
        <v>1</v>
      </c>
      <c r="B10" s="454">
        <v>2</v>
      </c>
      <c r="C10" s="454">
        <v>3</v>
      </c>
      <c r="D10" s="454">
        <v>4</v>
      </c>
      <c r="E10" s="454">
        <v>5</v>
      </c>
      <c r="F10" s="454">
        <v>6</v>
      </c>
      <c r="G10" s="454">
        <v>7</v>
      </c>
      <c r="H10" s="454">
        <v>8</v>
      </c>
      <c r="I10" s="454">
        <v>9</v>
      </c>
      <c r="J10" s="454">
        <v>10</v>
      </c>
      <c r="K10" s="454">
        <v>11</v>
      </c>
      <c r="L10" s="454">
        <v>12</v>
      </c>
      <c r="M10" s="454">
        <v>13</v>
      </c>
      <c r="N10" s="454">
        <v>14</v>
      </c>
      <c r="O10" s="454">
        <v>15</v>
      </c>
      <c r="P10" s="454">
        <v>16</v>
      </c>
      <c r="Q10" s="454">
        <v>17</v>
      </c>
      <c r="R10" s="454">
        <v>18</v>
      </c>
      <c r="S10" s="454">
        <v>19</v>
      </c>
      <c r="T10" s="454">
        <v>20</v>
      </c>
    </row>
    <row r="11" spans="1:21" ht="14.25">
      <c r="A11" s="252">
        <v>1</v>
      </c>
      <c r="B11" s="437" t="s">
        <v>844</v>
      </c>
      <c r="C11" s="437">
        <v>6000</v>
      </c>
      <c r="D11" s="437">
        <v>1300</v>
      </c>
      <c r="E11" s="252">
        <v>0</v>
      </c>
      <c r="F11" s="252">
        <v>0</v>
      </c>
      <c r="G11" s="252">
        <f>SUM(C11:F11)</f>
        <v>7300</v>
      </c>
      <c r="H11" s="475">
        <v>233</v>
      </c>
      <c r="I11" s="470">
        <f>J11+K11+L11</f>
        <v>170.09</v>
      </c>
      <c r="J11" s="470">
        <f>G11*H11/10000</f>
        <v>170.09</v>
      </c>
      <c r="K11" s="470">
        <v>0</v>
      </c>
      <c r="L11" s="470">
        <v>0</v>
      </c>
      <c r="M11" s="469">
        <f>N11+O11+P11</f>
        <v>5.1537269999999999</v>
      </c>
      <c r="N11" s="469">
        <f>J11*3030/100000</f>
        <v>5.1537269999999999</v>
      </c>
      <c r="O11" s="469">
        <f>K11*2020/100000</f>
        <v>0</v>
      </c>
      <c r="P11" s="469">
        <v>0</v>
      </c>
      <c r="Q11" s="469">
        <v>70.25</v>
      </c>
      <c r="R11" s="469">
        <v>135.9</v>
      </c>
      <c r="S11" s="469">
        <f>SUM(Q11:R11)</f>
        <v>206.15</v>
      </c>
      <c r="T11" s="484">
        <v>1.28</v>
      </c>
      <c r="U11" s="484">
        <v>0.77</v>
      </c>
    </row>
    <row r="12" spans="1:21" ht="14.25">
      <c r="A12" s="252">
        <v>2</v>
      </c>
      <c r="B12" s="437" t="s">
        <v>845</v>
      </c>
      <c r="C12" s="252">
        <v>2100</v>
      </c>
      <c r="D12" s="252">
        <v>0</v>
      </c>
      <c r="E12" s="252">
        <v>0</v>
      </c>
      <c r="F12" s="252">
        <v>0</v>
      </c>
      <c r="G12" s="252">
        <f>SUM(C12:F12)</f>
        <v>2100</v>
      </c>
      <c r="H12" s="475">
        <v>233</v>
      </c>
      <c r="I12" s="470">
        <f>J12+K12+L12</f>
        <v>48.93</v>
      </c>
      <c r="J12" s="470">
        <v>48.93</v>
      </c>
      <c r="K12" s="470">
        <v>0</v>
      </c>
      <c r="L12" s="470">
        <v>0</v>
      </c>
      <c r="M12" s="469">
        <f>N12+O12+P12</f>
        <v>1.48</v>
      </c>
      <c r="N12" s="469">
        <v>1.48</v>
      </c>
      <c r="O12" s="469">
        <v>0</v>
      </c>
      <c r="P12" s="469">
        <v>0</v>
      </c>
      <c r="Q12" s="469">
        <v>20.21</v>
      </c>
      <c r="R12" s="469">
        <v>39.1</v>
      </c>
      <c r="S12" s="469">
        <f>SUM(Q12:R12)</f>
        <v>59.31</v>
      </c>
      <c r="T12" s="485">
        <v>0.37</v>
      </c>
      <c r="U12" s="252">
        <v>0.22</v>
      </c>
    </row>
    <row r="13" spans="1:21">
      <c r="A13" s="252">
        <v>3</v>
      </c>
      <c r="B13" s="253"/>
      <c r="C13" s="253"/>
      <c r="D13" s="253"/>
      <c r="E13" s="253"/>
      <c r="F13" s="253"/>
      <c r="G13" s="253"/>
      <c r="H13" s="285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485"/>
    </row>
    <row r="14" spans="1:21">
      <c r="A14" s="252">
        <v>4</v>
      </c>
      <c r="B14" s="253"/>
      <c r="C14" s="253"/>
      <c r="D14" s="253"/>
      <c r="E14" s="253"/>
      <c r="F14" s="253"/>
      <c r="G14" s="253"/>
      <c r="H14" s="285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485"/>
    </row>
    <row r="15" spans="1:21">
      <c r="A15" s="252">
        <v>5</v>
      </c>
      <c r="B15" s="253"/>
      <c r="C15" s="253"/>
      <c r="D15" s="253"/>
      <c r="E15" s="253"/>
      <c r="F15" s="253"/>
      <c r="G15" s="253"/>
      <c r="H15" s="285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485"/>
    </row>
    <row r="16" spans="1:21">
      <c r="A16" s="254" t="s">
        <v>7</v>
      </c>
      <c r="B16" s="253"/>
      <c r="C16" s="253"/>
      <c r="D16" s="253"/>
      <c r="E16" s="253"/>
      <c r="F16" s="253"/>
      <c r="G16" s="253"/>
      <c r="H16" s="285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485"/>
    </row>
    <row r="17" spans="1:20" ht="15.75">
      <c r="A17" s="486" t="s">
        <v>7</v>
      </c>
      <c r="B17" s="487" t="s">
        <v>18</v>
      </c>
      <c r="C17" s="410">
        <f>SUM(C11:C16)</f>
        <v>8100</v>
      </c>
      <c r="D17" s="410">
        <f t="shared" ref="D17:T17" si="0">SUM(D11:D16)</f>
        <v>1300</v>
      </c>
      <c r="E17" s="410">
        <f t="shared" si="0"/>
        <v>0</v>
      </c>
      <c r="F17" s="410">
        <f t="shared" si="0"/>
        <v>0</v>
      </c>
      <c r="G17" s="410">
        <f t="shared" si="0"/>
        <v>9400</v>
      </c>
      <c r="H17" s="410">
        <f t="shared" si="0"/>
        <v>466</v>
      </c>
      <c r="I17" s="488">
        <f t="shared" si="0"/>
        <v>219.02</v>
      </c>
      <c r="J17" s="488">
        <f t="shared" si="0"/>
        <v>219.02</v>
      </c>
      <c r="K17" s="488">
        <f t="shared" si="0"/>
        <v>0</v>
      </c>
      <c r="L17" s="488">
        <f t="shared" si="0"/>
        <v>0</v>
      </c>
      <c r="M17" s="488">
        <f t="shared" si="0"/>
        <v>6.6337270000000004</v>
      </c>
      <c r="N17" s="488">
        <f t="shared" si="0"/>
        <v>6.6337270000000004</v>
      </c>
      <c r="O17" s="488">
        <f t="shared" si="0"/>
        <v>0</v>
      </c>
      <c r="P17" s="488">
        <f t="shared" si="0"/>
        <v>0</v>
      </c>
      <c r="Q17" s="488">
        <f t="shared" si="0"/>
        <v>90.460000000000008</v>
      </c>
      <c r="R17" s="488">
        <f t="shared" si="0"/>
        <v>175</v>
      </c>
      <c r="S17" s="488">
        <f t="shared" si="0"/>
        <v>265.46000000000004</v>
      </c>
      <c r="T17" s="488">
        <f t="shared" si="0"/>
        <v>1.65</v>
      </c>
    </row>
    <row r="18" spans="1:20">
      <c r="A18" s="1130"/>
      <c r="B18" s="1130"/>
      <c r="C18" s="1130"/>
      <c r="D18" s="1130"/>
      <c r="E18" s="1130"/>
      <c r="F18" s="1130"/>
      <c r="G18" s="1130"/>
      <c r="H18" s="1130"/>
      <c r="I18" s="1130"/>
      <c r="J18" s="1130"/>
      <c r="K18" s="1130"/>
      <c r="L18" s="1130"/>
      <c r="M18" s="1130"/>
      <c r="N18" s="1130"/>
      <c r="O18" s="1130"/>
      <c r="P18" s="1130"/>
      <c r="Q18" s="1130"/>
      <c r="R18" s="1130"/>
      <c r="S18" s="1130"/>
      <c r="T18" s="1130"/>
    </row>
    <row r="19" spans="1:20">
      <c r="A19" s="489" t="s">
        <v>8</v>
      </c>
      <c r="B19" s="255"/>
      <c r="C19" s="255"/>
      <c r="D19" s="255"/>
      <c r="E19" s="255"/>
      <c r="F19" s="255"/>
      <c r="G19" s="255"/>
      <c r="H19" s="255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</row>
    <row r="20" spans="1:20">
      <c r="A20" s="249" t="s">
        <v>9</v>
      </c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</row>
    <row r="21" spans="1:20">
      <c r="A21" s="249" t="s">
        <v>10</v>
      </c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</row>
    <row r="22" spans="1:20">
      <c r="A22" s="1131" t="s">
        <v>897</v>
      </c>
      <c r="B22" s="1131"/>
      <c r="C22" s="1131"/>
      <c r="D22" s="1131"/>
      <c r="I22" s="249"/>
      <c r="J22" s="249"/>
      <c r="K22" s="249"/>
      <c r="L22" s="255"/>
      <c r="M22" s="490"/>
      <c r="N22" s="490"/>
      <c r="O22" s="490"/>
      <c r="P22" s="490"/>
      <c r="Q22" s="490"/>
      <c r="R22" s="490"/>
      <c r="S22" s="255"/>
      <c r="T22" s="249"/>
    </row>
    <row r="23" spans="1:20">
      <c r="A23" s="489" t="s">
        <v>898</v>
      </c>
      <c r="B23" s="255" t="s">
        <v>899</v>
      </c>
      <c r="C23" s="255"/>
      <c r="D23" s="255"/>
      <c r="E23" s="255"/>
      <c r="F23" s="255"/>
      <c r="G23" s="255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</row>
    <row r="24" spans="1:20">
      <c r="A24" s="489" t="s">
        <v>900</v>
      </c>
      <c r="B24" s="1132" t="s">
        <v>901</v>
      </c>
      <c r="C24" s="1132"/>
      <c r="D24" s="1132"/>
      <c r="E24" s="1132"/>
      <c r="F24" s="489"/>
      <c r="G24" s="255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</row>
    <row r="25" spans="1:20">
      <c r="A25" s="489"/>
      <c r="B25" s="586"/>
      <c r="C25" s="586"/>
      <c r="D25" s="489"/>
      <c r="E25" s="489"/>
      <c r="F25" s="489"/>
      <c r="G25" s="255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</row>
    <row r="26" spans="1:20">
      <c r="A26" s="489"/>
      <c r="B26" s="586"/>
      <c r="C26" s="586"/>
      <c r="D26" s="489"/>
      <c r="E26" s="489"/>
      <c r="F26" s="489"/>
      <c r="G26" s="255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</row>
    <row r="27" spans="1:20">
      <c r="A27" s="489"/>
      <c r="B27" s="586"/>
      <c r="C27" s="586"/>
      <c r="D27" s="489"/>
      <c r="E27" s="489"/>
      <c r="F27" s="489"/>
      <c r="G27" s="255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</row>
    <row r="28" spans="1:20">
      <c r="A28" s="249" t="s">
        <v>902</v>
      </c>
      <c r="B28" s="1131" t="s">
        <v>903</v>
      </c>
      <c r="C28" s="1131"/>
      <c r="D28" s="1131"/>
      <c r="E28" s="1131"/>
      <c r="F28" s="491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</row>
    <row r="29" spans="1:20">
      <c r="A29" s="249" t="s">
        <v>904</v>
      </c>
      <c r="B29" s="1131" t="s">
        <v>905</v>
      </c>
      <c r="C29" s="1131"/>
      <c r="D29" s="1131"/>
      <c r="E29" s="1131"/>
      <c r="F29" s="1131"/>
      <c r="G29" s="1131"/>
      <c r="H29" s="1131"/>
      <c r="I29" s="1131"/>
      <c r="J29" s="1131"/>
      <c r="K29" s="1131"/>
      <c r="L29" s="1131"/>
      <c r="M29" s="1131"/>
      <c r="N29" s="1131"/>
      <c r="O29" s="1131"/>
      <c r="P29" s="1131"/>
      <c r="Q29" s="1131"/>
      <c r="R29" s="1131"/>
      <c r="S29" s="249"/>
      <c r="T29" s="249"/>
    </row>
    <row r="30" spans="1:20">
      <c r="A30" s="249" t="s">
        <v>906</v>
      </c>
      <c r="B30" s="249" t="s">
        <v>907</v>
      </c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</row>
    <row r="31" spans="1:20">
      <c r="A31" s="249" t="s">
        <v>908</v>
      </c>
      <c r="B31" s="249" t="s">
        <v>909</v>
      </c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</row>
    <row r="32" spans="1:20">
      <c r="B32" s="249" t="s">
        <v>910</v>
      </c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</row>
    <row r="33" spans="1:20"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</row>
    <row r="34" spans="1:20"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</row>
    <row r="35" spans="1:20">
      <c r="A35" s="16" t="s">
        <v>911</v>
      </c>
      <c r="B35" s="16"/>
      <c r="C35" s="188"/>
      <c r="D35" s="188"/>
      <c r="E35"/>
      <c r="F35"/>
      <c r="G35"/>
      <c r="H35"/>
      <c r="I35"/>
      <c r="J35"/>
      <c r="K35" s="492"/>
      <c r="L35" s="492"/>
      <c r="M35" s="492"/>
      <c r="N35" s="492"/>
      <c r="O35" s="492"/>
      <c r="P35" s="492"/>
      <c r="Q35" s="492"/>
      <c r="R35" s="492"/>
      <c r="S35" s="492"/>
      <c r="T35" s="492"/>
    </row>
    <row r="36" spans="1:20">
      <c r="A36" s="768" t="s">
        <v>912</v>
      </c>
      <c r="B36" s="768"/>
      <c r="C36" s="768"/>
      <c r="D36" s="768"/>
      <c r="E36" s="768"/>
      <c r="F36" s="768"/>
      <c r="G36" s="768"/>
      <c r="H36" s="768"/>
      <c r="I36" s="768"/>
      <c r="J36" s="768"/>
      <c r="K36" s="768"/>
      <c r="L36" s="768"/>
      <c r="M36" s="768"/>
      <c r="N36" s="768"/>
      <c r="O36" s="768"/>
      <c r="P36" s="768"/>
      <c r="Q36" s="768"/>
      <c r="R36" s="768"/>
      <c r="S36" s="768"/>
      <c r="T36" s="768"/>
    </row>
    <row r="37" spans="1:20">
      <c r="A37" s="768" t="s">
        <v>913</v>
      </c>
      <c r="B37" s="768"/>
      <c r="C37" s="768"/>
      <c r="D37" s="768"/>
      <c r="E37" s="768"/>
      <c r="F37" s="768"/>
      <c r="G37" s="768"/>
      <c r="H37" s="768"/>
      <c r="I37" s="768"/>
      <c r="J37" s="768"/>
      <c r="K37" s="768"/>
      <c r="L37" s="768"/>
      <c r="M37" s="768"/>
      <c r="N37" s="768"/>
      <c r="O37" s="768"/>
      <c r="P37" s="768"/>
      <c r="Q37" s="768"/>
      <c r="R37" s="768"/>
      <c r="S37" s="768"/>
      <c r="T37" s="768"/>
    </row>
    <row r="38" spans="1:20">
      <c r="A38" s="898" t="s">
        <v>85</v>
      </c>
      <c r="B38" s="898"/>
      <c r="C38" s="898"/>
      <c r="D38" s="898"/>
      <c r="E38" s="898"/>
      <c r="F38" s="898"/>
      <c r="G38" s="898"/>
      <c r="H38" s="898"/>
      <c r="I38" s="898"/>
      <c r="J38" s="898"/>
      <c r="K38" s="898"/>
      <c r="L38" s="898"/>
      <c r="M38" s="898"/>
      <c r="N38" s="898"/>
      <c r="O38" s="898"/>
      <c r="P38" s="898"/>
      <c r="Q38" s="898"/>
      <c r="R38" s="898"/>
      <c r="S38" s="898"/>
      <c r="T38" s="898"/>
    </row>
    <row r="40" spans="1:20">
      <c r="A40" s="1044"/>
      <c r="B40" s="1044"/>
      <c r="C40" s="1044"/>
      <c r="D40" s="1044"/>
      <c r="E40" s="1044"/>
      <c r="F40" s="1044"/>
      <c r="G40" s="1044"/>
      <c r="H40" s="1044"/>
      <c r="I40" s="1044"/>
      <c r="J40" s="1044"/>
      <c r="K40" s="1044"/>
      <c r="L40" s="1044"/>
      <c r="M40" s="1044"/>
      <c r="N40" s="1044"/>
      <c r="O40" s="1044"/>
      <c r="P40" s="1044"/>
      <c r="Q40" s="1044"/>
      <c r="R40" s="1044"/>
      <c r="S40" s="1044"/>
      <c r="T40" s="1044"/>
    </row>
  </sheetData>
  <mergeCells count="24">
    <mergeCell ref="A6:T6"/>
    <mergeCell ref="G1:I1"/>
    <mergeCell ref="S1:T1"/>
    <mergeCell ref="A2:T2"/>
    <mergeCell ref="A3:T3"/>
    <mergeCell ref="A4:R5"/>
    <mergeCell ref="L7:T7"/>
    <mergeCell ref="A8:A9"/>
    <mergeCell ref="B8:B9"/>
    <mergeCell ref="C8:G8"/>
    <mergeCell ref="H8:H9"/>
    <mergeCell ref="I8:L8"/>
    <mergeCell ref="M8:P8"/>
    <mergeCell ref="Q8:S8"/>
    <mergeCell ref="T8:T9"/>
    <mergeCell ref="A37:T37"/>
    <mergeCell ref="A38:T38"/>
    <mergeCell ref="A40:T40"/>
    <mergeCell ref="A18:T18"/>
    <mergeCell ref="A22:D22"/>
    <mergeCell ref="B24:E24"/>
    <mergeCell ref="B28:E28"/>
    <mergeCell ref="B29:R29"/>
    <mergeCell ref="A36:T36"/>
  </mergeCells>
  <printOptions horizontalCentered="1" verticalCentered="1"/>
  <pageMargins left="0.70866141732283505" right="0.70866141732283505" top="0.23622047244094499" bottom="0" header="0.31496062992126" footer="0.31496062992126"/>
  <pageSetup paperSize="9" scale="6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="90" zoomScaleNormal="90" zoomScaleSheetLayoutView="100" workbookViewId="0">
      <selection activeCell="G26" sqref="G26"/>
    </sheetView>
  </sheetViews>
  <sheetFormatPr defaultRowHeight="12.75"/>
  <cols>
    <col min="1" max="1" width="8.28515625" customWidth="1"/>
    <col min="2" max="2" width="15.5703125" customWidth="1"/>
    <col min="3" max="3" width="17.28515625" customWidth="1"/>
    <col min="4" max="4" width="21" customWidth="1"/>
    <col min="5" max="5" width="21.140625" customWidth="1"/>
    <col min="6" max="6" width="20.7109375" customWidth="1"/>
    <col min="7" max="7" width="23.5703125" customWidth="1"/>
    <col min="8" max="8" width="22.7109375" customWidth="1"/>
    <col min="9" max="9" width="9.85546875" customWidth="1"/>
  </cols>
  <sheetData>
    <row r="1" spans="1:9" ht="18">
      <c r="A1" s="831" t="s">
        <v>0</v>
      </c>
      <c r="B1" s="831"/>
      <c r="C1" s="831"/>
      <c r="D1" s="831"/>
      <c r="E1" s="831"/>
      <c r="F1" s="831"/>
      <c r="G1" s="831"/>
      <c r="H1" s="179" t="s">
        <v>266</v>
      </c>
    </row>
    <row r="2" spans="1:9" ht="21">
      <c r="A2" s="832" t="s">
        <v>656</v>
      </c>
      <c r="B2" s="832"/>
      <c r="C2" s="832"/>
      <c r="D2" s="832"/>
      <c r="E2" s="832"/>
      <c r="F2" s="832"/>
      <c r="G2" s="832"/>
      <c r="H2" s="832"/>
    </row>
    <row r="3" spans="1:9" ht="15">
      <c r="A3" s="181"/>
      <c r="B3" s="181"/>
    </row>
    <row r="4" spans="1:9" ht="18" customHeight="1">
      <c r="A4" s="833" t="s">
        <v>661</v>
      </c>
      <c r="B4" s="833"/>
      <c r="C4" s="833"/>
      <c r="D4" s="833"/>
      <c r="E4" s="833"/>
      <c r="F4" s="833"/>
      <c r="G4" s="833"/>
      <c r="H4" s="833"/>
    </row>
    <row r="5" spans="1:9">
      <c r="A5" s="746" t="s">
        <v>839</v>
      </c>
      <c r="B5" s="746"/>
      <c r="C5" s="746"/>
      <c r="D5" s="746"/>
      <c r="E5" s="746"/>
    </row>
    <row r="6" spans="1:9" ht="15">
      <c r="A6" s="182"/>
      <c r="B6" s="182"/>
      <c r="G6" s="834" t="s">
        <v>970</v>
      </c>
      <c r="H6" s="834"/>
      <c r="I6" s="114"/>
    </row>
    <row r="7" spans="1:9" ht="59.25" customHeight="1">
      <c r="A7" s="183" t="s">
        <v>2</v>
      </c>
      <c r="B7" s="183" t="s">
        <v>3</v>
      </c>
      <c r="C7" s="184" t="s">
        <v>267</v>
      </c>
      <c r="D7" s="184" t="s">
        <v>268</v>
      </c>
      <c r="E7" s="184" t="s">
        <v>269</v>
      </c>
      <c r="F7" s="184" t="s">
        <v>270</v>
      </c>
      <c r="G7" s="184" t="s">
        <v>271</v>
      </c>
      <c r="H7" s="184" t="s">
        <v>272</v>
      </c>
    </row>
    <row r="8" spans="1:9" s="179" customFormat="1" ht="15">
      <c r="A8" s="185" t="s">
        <v>273</v>
      </c>
      <c r="B8" s="185" t="s">
        <v>274</v>
      </c>
      <c r="C8" s="185" t="s">
        <v>275</v>
      </c>
      <c r="D8" s="185" t="s">
        <v>276</v>
      </c>
      <c r="E8" s="185" t="s">
        <v>277</v>
      </c>
      <c r="F8" s="185" t="s">
        <v>278</v>
      </c>
      <c r="G8" s="185" t="s">
        <v>279</v>
      </c>
      <c r="H8" s="185" t="s">
        <v>280</v>
      </c>
    </row>
    <row r="9" spans="1:9" ht="15">
      <c r="A9" s="319">
        <v>1</v>
      </c>
      <c r="B9" s="154" t="s">
        <v>844</v>
      </c>
      <c r="C9" s="333">
        <v>35</v>
      </c>
      <c r="D9" s="333">
        <v>30</v>
      </c>
      <c r="E9" s="333">
        <v>0</v>
      </c>
      <c r="F9" s="333">
        <v>65</v>
      </c>
      <c r="G9" s="333">
        <v>65</v>
      </c>
      <c r="H9" s="334" t="s">
        <v>846</v>
      </c>
    </row>
    <row r="10" spans="1:9" ht="15">
      <c r="A10" s="319">
        <v>2</v>
      </c>
      <c r="B10" s="154" t="s">
        <v>845</v>
      </c>
      <c r="C10" s="333">
        <v>18</v>
      </c>
      <c r="D10" s="333">
        <v>13</v>
      </c>
      <c r="E10" s="333">
        <v>0</v>
      </c>
      <c r="F10" s="333">
        <v>31</v>
      </c>
      <c r="G10" s="333">
        <v>31</v>
      </c>
      <c r="H10" s="334" t="s">
        <v>846</v>
      </c>
    </row>
    <row r="11" spans="1:9">
      <c r="A11" s="9"/>
      <c r="B11" s="9"/>
      <c r="C11" s="186"/>
      <c r="D11" s="186"/>
      <c r="E11" s="186"/>
      <c r="F11" s="186"/>
      <c r="G11" s="186"/>
      <c r="H11" s="9"/>
    </row>
    <row r="12" spans="1:9">
      <c r="A12" s="9"/>
      <c r="B12" s="9"/>
      <c r="C12" s="186"/>
      <c r="D12" s="186"/>
      <c r="E12" s="186"/>
      <c r="F12" s="186"/>
      <c r="G12" s="186"/>
      <c r="H12" s="9"/>
    </row>
    <row r="13" spans="1:9">
      <c r="A13" s="9"/>
      <c r="B13" s="9"/>
      <c r="C13" s="186"/>
      <c r="D13" s="186"/>
      <c r="E13" s="186"/>
      <c r="F13" s="186"/>
      <c r="G13" s="186"/>
      <c r="H13" s="9"/>
    </row>
    <row r="14" spans="1:9" s="337" customFormat="1" ht="15.75">
      <c r="A14" s="335" t="s">
        <v>18</v>
      </c>
      <c r="B14" s="335"/>
      <c r="C14" s="336">
        <f>SUM(C9:C13)</f>
        <v>53</v>
      </c>
      <c r="D14" s="336">
        <f t="shared" ref="D14:G14" si="0">SUM(D9:D13)</f>
        <v>43</v>
      </c>
      <c r="E14" s="336">
        <f t="shared" si="0"/>
        <v>0</v>
      </c>
      <c r="F14" s="336">
        <f t="shared" si="0"/>
        <v>96</v>
      </c>
      <c r="G14" s="336">
        <f t="shared" si="0"/>
        <v>96</v>
      </c>
      <c r="H14" s="335" t="s">
        <v>846</v>
      </c>
    </row>
    <row r="16" spans="1:9">
      <c r="A16" s="187" t="s">
        <v>281</v>
      </c>
    </row>
    <row r="19" spans="1:15" ht="15" customHeight="1">
      <c r="A19" s="188"/>
      <c r="B19" s="188"/>
      <c r="C19" s="188"/>
      <c r="D19" s="188"/>
      <c r="E19" s="188"/>
      <c r="F19" s="829" t="s">
        <v>13</v>
      </c>
      <c r="G19" s="829"/>
      <c r="H19" s="189"/>
      <c r="I19" s="189"/>
      <c r="J19" s="189"/>
      <c r="K19" s="189"/>
    </row>
    <row r="20" spans="1:15" ht="15" customHeight="1">
      <c r="A20" s="188"/>
      <c r="B20" s="188"/>
      <c r="C20" s="188"/>
      <c r="D20" s="188"/>
      <c r="E20" s="188"/>
      <c r="F20" s="829" t="s">
        <v>14</v>
      </c>
      <c r="G20" s="829"/>
      <c r="H20" s="829"/>
      <c r="I20" s="189"/>
      <c r="J20" s="189"/>
      <c r="K20" s="189"/>
    </row>
    <row r="21" spans="1:15" ht="15" customHeight="1">
      <c r="A21" s="188"/>
      <c r="B21" s="188"/>
      <c r="C21" s="188"/>
      <c r="D21" s="188"/>
      <c r="E21" s="188"/>
      <c r="F21" s="829" t="s">
        <v>981</v>
      </c>
      <c r="G21" s="829"/>
      <c r="H21" s="829"/>
      <c r="I21" s="189"/>
      <c r="J21" s="189"/>
      <c r="K21" s="189"/>
    </row>
    <row r="22" spans="1:15">
      <c r="A22" s="188" t="s">
        <v>12</v>
      </c>
      <c r="C22" s="188"/>
      <c r="D22" s="188"/>
      <c r="E22" s="188"/>
      <c r="F22" s="830" t="s">
        <v>85</v>
      </c>
      <c r="G22" s="830"/>
      <c r="H22" s="190"/>
      <c r="I22" s="190"/>
      <c r="J22" s="188"/>
      <c r="K22" s="188"/>
    </row>
    <row r="23" spans="1:15">
      <c r="A23" s="188"/>
      <c r="B23" s="188"/>
      <c r="C23" s="188"/>
      <c r="D23" s="195"/>
      <c r="E23" s="195"/>
      <c r="F23" s="195"/>
      <c r="G23" s="195"/>
      <c r="H23" s="188"/>
      <c r="I23" s="188"/>
      <c r="J23" s="188"/>
      <c r="K23" s="188"/>
      <c r="L23" s="188"/>
      <c r="M23" s="188"/>
      <c r="N23" s="188"/>
      <c r="O23" s="188"/>
    </row>
    <row r="24" spans="1:15">
      <c r="D24" s="14"/>
      <c r="E24" s="14"/>
      <c r="F24" s="14"/>
      <c r="G24" s="14"/>
    </row>
    <row r="25" spans="1:15">
      <c r="D25" s="14"/>
      <c r="E25" s="14"/>
      <c r="F25" s="14"/>
      <c r="G25" s="14"/>
    </row>
    <row r="26" spans="1:15">
      <c r="D26" s="14"/>
      <c r="E26" s="14"/>
      <c r="F26" s="14"/>
      <c r="G26" s="14"/>
    </row>
    <row r="27" spans="1:15">
      <c r="D27" s="14"/>
      <c r="E27" s="14"/>
      <c r="F27" s="14"/>
      <c r="G27" s="14"/>
    </row>
  </sheetData>
  <mergeCells count="9">
    <mergeCell ref="F21:H21"/>
    <mergeCell ref="F22:G22"/>
    <mergeCell ref="A1:G1"/>
    <mergeCell ref="A2:H2"/>
    <mergeCell ref="A4:H4"/>
    <mergeCell ref="G6:H6"/>
    <mergeCell ref="F19:G19"/>
    <mergeCell ref="F20:H20"/>
    <mergeCell ref="A5:E5"/>
  </mergeCells>
  <printOptions horizontalCentered="1" verticalCentered="1"/>
  <pageMargins left="0.70866141732283505" right="0.70866141732283505" top="0.23622047244094499" bottom="0" header="0.31496062992126" footer="0.31496062992126"/>
  <pageSetup paperSize="9" scale="89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workbookViewId="0">
      <selection activeCell="M24" sqref="M24"/>
    </sheetView>
  </sheetViews>
  <sheetFormatPr defaultColWidth="9.140625" defaultRowHeight="12.75"/>
  <cols>
    <col min="1" max="1" width="5.5703125" style="249" customWidth="1"/>
    <col min="2" max="2" width="8.85546875" style="249" customWidth="1"/>
    <col min="3" max="3" width="10.28515625" style="249" customWidth="1"/>
    <col min="4" max="4" width="8.42578125" style="249" customWidth="1"/>
    <col min="5" max="6" width="9.85546875" style="249" customWidth="1"/>
    <col min="7" max="7" width="10.85546875" style="249" customWidth="1"/>
    <col min="8" max="8" width="12.85546875" style="249" customWidth="1"/>
    <col min="9" max="10" width="8.7109375" style="238" customWidth="1"/>
    <col min="11" max="11" width="8" style="238" customWidth="1"/>
    <col min="12" max="16" width="8.140625" style="238" customWidth="1"/>
    <col min="17" max="17" width="8.85546875" style="238" customWidth="1"/>
    <col min="18" max="18" width="8.140625" style="238" customWidth="1"/>
    <col min="19" max="19" width="11" style="238" customWidth="1"/>
    <col min="20" max="20" width="12.85546875" style="238" customWidth="1"/>
    <col min="21" max="16384" width="9.140625" style="238"/>
  </cols>
  <sheetData>
    <row r="1" spans="1:21" ht="15">
      <c r="G1" s="1055"/>
      <c r="H1" s="1055"/>
      <c r="I1" s="1055"/>
      <c r="J1" s="249"/>
      <c r="K1" s="249"/>
      <c r="L1" s="249"/>
      <c r="M1" s="249"/>
      <c r="N1" s="249"/>
      <c r="O1" s="249"/>
      <c r="P1" s="249"/>
      <c r="Q1" s="249"/>
      <c r="R1" s="249"/>
      <c r="S1" s="1057" t="s">
        <v>552</v>
      </c>
      <c r="T1" s="1057"/>
    </row>
    <row r="2" spans="1:21" ht="15.75">
      <c r="A2" s="1053" t="s">
        <v>0</v>
      </c>
      <c r="B2" s="1053"/>
      <c r="C2" s="1053"/>
      <c r="D2" s="1053"/>
      <c r="E2" s="1053"/>
      <c r="F2" s="1053"/>
      <c r="G2" s="1053"/>
      <c r="H2" s="1053"/>
      <c r="I2" s="1053"/>
      <c r="J2" s="1053"/>
      <c r="K2" s="1053"/>
      <c r="L2" s="1053"/>
      <c r="M2" s="1053"/>
      <c r="N2" s="1053"/>
      <c r="O2" s="1053"/>
      <c r="P2" s="1053"/>
      <c r="Q2" s="1053"/>
      <c r="R2" s="1053"/>
      <c r="S2" s="1053"/>
      <c r="T2" s="1053"/>
    </row>
    <row r="3" spans="1:21" ht="18">
      <c r="A3" s="1054" t="s">
        <v>885</v>
      </c>
      <c r="B3" s="1054"/>
      <c r="C3" s="1054"/>
      <c r="D3" s="1054"/>
      <c r="E3" s="1054"/>
      <c r="F3" s="1054"/>
      <c r="G3" s="1054"/>
      <c r="H3" s="1054"/>
      <c r="I3" s="1054"/>
      <c r="J3" s="1054"/>
      <c r="K3" s="1054"/>
      <c r="L3" s="1054"/>
      <c r="M3" s="1054"/>
      <c r="N3" s="1054"/>
      <c r="O3" s="1054"/>
      <c r="P3" s="1054"/>
      <c r="Q3" s="1054"/>
      <c r="R3" s="1054"/>
      <c r="S3" s="1054"/>
      <c r="T3" s="1054"/>
    </row>
    <row r="4" spans="1:21" ht="12.75" customHeight="1">
      <c r="A4" s="1052" t="s">
        <v>914</v>
      </c>
      <c r="B4" s="1052"/>
      <c r="C4" s="1052"/>
      <c r="D4" s="1052"/>
      <c r="E4" s="1052"/>
      <c r="F4" s="1052"/>
      <c r="G4" s="1052"/>
      <c r="H4" s="1052"/>
      <c r="I4" s="1052"/>
      <c r="J4" s="1052"/>
      <c r="K4" s="1052"/>
      <c r="L4" s="1052"/>
      <c r="M4" s="1052"/>
      <c r="N4" s="1052"/>
      <c r="O4" s="1052"/>
      <c r="P4" s="1052"/>
      <c r="Q4" s="1052"/>
      <c r="R4" s="1052"/>
      <c r="S4" s="249"/>
      <c r="T4" s="249"/>
    </row>
    <row r="5" spans="1:21" s="239" customFormat="1" ht="7.5" customHeight="1">
      <c r="A5" s="1052"/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482"/>
      <c r="T5" s="482"/>
    </row>
    <row r="6" spans="1:21">
      <c r="A6" s="1056"/>
      <c r="B6" s="1056"/>
      <c r="C6" s="1056"/>
      <c r="D6" s="1056"/>
      <c r="E6" s="1056"/>
      <c r="F6" s="1056"/>
      <c r="G6" s="1056"/>
      <c r="H6" s="1056"/>
      <c r="I6" s="1056"/>
      <c r="J6" s="1056"/>
      <c r="K6" s="1056"/>
      <c r="L6" s="1056"/>
      <c r="M6" s="1056"/>
      <c r="N6" s="1056"/>
      <c r="O6" s="1056"/>
      <c r="P6" s="1056"/>
      <c r="Q6" s="1056"/>
      <c r="R6" s="1056"/>
      <c r="S6" s="1056"/>
      <c r="T6" s="1056"/>
    </row>
    <row r="7" spans="1:21">
      <c r="A7" s="558" t="s">
        <v>976</v>
      </c>
      <c r="B7" s="558"/>
      <c r="C7" s="558"/>
      <c r="H7" s="455"/>
      <c r="I7" s="249"/>
      <c r="J7" s="249"/>
      <c r="K7" s="249"/>
      <c r="L7" s="1045"/>
      <c r="M7" s="1045"/>
      <c r="N7" s="1045"/>
      <c r="O7" s="1045"/>
      <c r="P7" s="1045"/>
      <c r="Q7" s="1045"/>
      <c r="R7" s="1045"/>
      <c r="S7" s="1045"/>
      <c r="T7" s="1045"/>
    </row>
    <row r="8" spans="1:21" ht="30.75" customHeight="1">
      <c r="A8" s="1058" t="s">
        <v>2</v>
      </c>
      <c r="B8" s="1058" t="s">
        <v>887</v>
      </c>
      <c r="C8" s="1059" t="s">
        <v>503</v>
      </c>
      <c r="D8" s="1060"/>
      <c r="E8" s="1060"/>
      <c r="F8" s="1060"/>
      <c r="G8" s="1061"/>
      <c r="H8" s="1062" t="s">
        <v>86</v>
      </c>
      <c r="I8" s="1059" t="s">
        <v>87</v>
      </c>
      <c r="J8" s="1060"/>
      <c r="K8" s="1060"/>
      <c r="L8" s="1061"/>
      <c r="M8" s="1059" t="s">
        <v>888</v>
      </c>
      <c r="N8" s="1060"/>
      <c r="O8" s="1060"/>
      <c r="P8" s="1061"/>
      <c r="Q8" s="1062" t="s">
        <v>889</v>
      </c>
      <c r="R8" s="1133"/>
      <c r="S8" s="1134"/>
      <c r="T8" s="1058" t="s">
        <v>915</v>
      </c>
    </row>
    <row r="9" spans="1:21" ht="75" customHeight="1">
      <c r="A9" s="1058"/>
      <c r="B9" s="1058"/>
      <c r="C9" s="454" t="s">
        <v>5</v>
      </c>
      <c r="D9" s="454" t="s">
        <v>6</v>
      </c>
      <c r="E9" s="454" t="s">
        <v>372</v>
      </c>
      <c r="F9" s="456" t="s">
        <v>101</v>
      </c>
      <c r="G9" s="456" t="s">
        <v>233</v>
      </c>
      <c r="H9" s="1063"/>
      <c r="I9" s="454" t="s">
        <v>184</v>
      </c>
      <c r="J9" s="454" t="s">
        <v>118</v>
      </c>
      <c r="K9" s="454" t="s">
        <v>119</v>
      </c>
      <c r="L9" s="454" t="s">
        <v>454</v>
      </c>
      <c r="M9" s="454" t="s">
        <v>891</v>
      </c>
      <c r="N9" s="454" t="s">
        <v>892</v>
      </c>
      <c r="O9" s="454" t="s">
        <v>893</v>
      </c>
      <c r="P9" s="454" t="s">
        <v>894</v>
      </c>
      <c r="Q9" s="454" t="s">
        <v>895</v>
      </c>
      <c r="R9" s="456" t="s">
        <v>896</v>
      </c>
      <c r="S9" s="483" t="s">
        <v>18</v>
      </c>
      <c r="T9" s="1058"/>
    </row>
    <row r="10" spans="1:21" s="240" customFormat="1">
      <c r="A10" s="454">
        <v>1</v>
      </c>
      <c r="B10" s="454">
        <v>2</v>
      </c>
      <c r="C10" s="454">
        <v>3</v>
      </c>
      <c r="D10" s="454">
        <v>4</v>
      </c>
      <c r="E10" s="454">
        <v>5</v>
      </c>
      <c r="F10" s="454">
        <v>6</v>
      </c>
      <c r="G10" s="454">
        <v>7</v>
      </c>
      <c r="H10" s="454">
        <v>8</v>
      </c>
      <c r="I10" s="454">
        <v>9</v>
      </c>
      <c r="J10" s="454">
        <v>10</v>
      </c>
      <c r="K10" s="454">
        <v>11</v>
      </c>
      <c r="L10" s="454">
        <v>12</v>
      </c>
      <c r="M10" s="454">
        <v>13</v>
      </c>
      <c r="N10" s="454">
        <v>14</v>
      </c>
      <c r="O10" s="454">
        <v>15</v>
      </c>
      <c r="P10" s="454">
        <v>16</v>
      </c>
      <c r="Q10" s="454">
        <v>17</v>
      </c>
      <c r="R10" s="454">
        <v>18</v>
      </c>
      <c r="S10" s="454">
        <v>19</v>
      </c>
      <c r="T10" s="454">
        <v>20</v>
      </c>
    </row>
    <row r="11" spans="1:21" ht="14.25">
      <c r="A11" s="252">
        <v>1</v>
      </c>
      <c r="B11" s="252" t="s">
        <v>844</v>
      </c>
      <c r="C11" s="474">
        <v>3150</v>
      </c>
      <c r="D11" s="474">
        <v>1400</v>
      </c>
      <c r="E11" s="474">
        <v>0</v>
      </c>
      <c r="F11" s="474">
        <v>0</v>
      </c>
      <c r="G11" s="474">
        <f>SUM(C11:F11)</f>
        <v>4550</v>
      </c>
      <c r="H11" s="475">
        <v>233</v>
      </c>
      <c r="I11" s="470">
        <f>J11+K11+L11</f>
        <v>159.02250000000001</v>
      </c>
      <c r="J11" s="470">
        <f>G11*H11*150/1000000</f>
        <v>159.02250000000001</v>
      </c>
      <c r="K11" s="470">
        <v>0</v>
      </c>
      <c r="L11" s="470">
        <v>0</v>
      </c>
      <c r="M11" s="470">
        <f>N11+O11+P11</f>
        <v>4.8183817500000004</v>
      </c>
      <c r="N11" s="470">
        <f>J11*3030/100000</f>
        <v>4.8183817500000004</v>
      </c>
      <c r="O11" s="470">
        <f>K11*2020/100000</f>
        <v>0</v>
      </c>
      <c r="P11" s="470">
        <v>0</v>
      </c>
      <c r="Q11" s="470">
        <v>65.52</v>
      </c>
      <c r="R11" s="470">
        <v>86.93</v>
      </c>
      <c r="S11" s="470">
        <f>SUM(Q11:R11)</f>
        <v>152.44999999999999</v>
      </c>
      <c r="T11" s="493">
        <v>1.19</v>
      </c>
      <c r="U11" s="484">
        <v>0.72</v>
      </c>
    </row>
    <row r="12" spans="1:21" ht="14.25">
      <c r="A12" s="252">
        <v>2</v>
      </c>
      <c r="B12" s="252" t="s">
        <v>845</v>
      </c>
      <c r="C12" s="474">
        <v>1640</v>
      </c>
      <c r="D12" s="474">
        <v>410</v>
      </c>
      <c r="E12" s="494">
        <v>0</v>
      </c>
      <c r="F12" s="494">
        <v>0</v>
      </c>
      <c r="G12" s="474">
        <f>SUM(C12:F12)</f>
        <v>2050</v>
      </c>
      <c r="H12" s="475">
        <v>233</v>
      </c>
      <c r="I12" s="470">
        <f>J12+K12+L12</f>
        <v>47.77</v>
      </c>
      <c r="J12" s="470">
        <v>47.77</v>
      </c>
      <c r="K12" s="470">
        <v>0</v>
      </c>
      <c r="L12" s="470">
        <v>0</v>
      </c>
      <c r="M12" s="470">
        <f>N12+O12+P12</f>
        <v>1.4474310000000001</v>
      </c>
      <c r="N12" s="470">
        <f>J12*3030/100000</f>
        <v>1.4474310000000001</v>
      </c>
      <c r="O12" s="470">
        <f>K12*2020/100000</f>
        <v>0</v>
      </c>
      <c r="P12" s="470">
        <v>0</v>
      </c>
      <c r="Q12" s="470">
        <v>29.52</v>
      </c>
      <c r="R12" s="470">
        <v>39.17</v>
      </c>
      <c r="S12" s="470">
        <f>SUM(Q12:R12)</f>
        <v>68.69</v>
      </c>
      <c r="T12" s="495">
        <v>0.36</v>
      </c>
      <c r="U12" s="252">
        <v>0.21</v>
      </c>
    </row>
    <row r="13" spans="1:21" ht="14.25">
      <c r="A13" s="252">
        <v>3</v>
      </c>
      <c r="B13" s="253"/>
      <c r="C13" s="494"/>
      <c r="D13" s="494"/>
      <c r="E13" s="494"/>
      <c r="F13" s="494"/>
      <c r="G13" s="494"/>
      <c r="H13" s="496"/>
      <c r="I13" s="494"/>
      <c r="J13" s="494"/>
      <c r="K13" s="494"/>
      <c r="L13" s="494"/>
      <c r="M13" s="494"/>
      <c r="N13" s="494"/>
      <c r="O13" s="494"/>
      <c r="P13" s="494"/>
      <c r="Q13" s="494"/>
      <c r="R13" s="494"/>
      <c r="S13" s="494"/>
      <c r="T13" s="495"/>
    </row>
    <row r="14" spans="1:21" ht="14.25">
      <c r="A14" s="252">
        <v>4</v>
      </c>
      <c r="B14" s="253"/>
      <c r="C14" s="494"/>
      <c r="D14" s="494"/>
      <c r="E14" s="494"/>
      <c r="F14" s="494"/>
      <c r="G14" s="494"/>
      <c r="H14" s="496"/>
      <c r="I14" s="494"/>
      <c r="J14" s="494"/>
      <c r="K14" s="494"/>
      <c r="L14" s="494"/>
      <c r="M14" s="494"/>
      <c r="N14" s="494"/>
      <c r="O14" s="494"/>
      <c r="P14" s="494"/>
      <c r="Q14" s="494"/>
      <c r="R14" s="494"/>
      <c r="S14" s="494"/>
      <c r="T14" s="495"/>
    </row>
    <row r="15" spans="1:21" ht="14.25">
      <c r="A15" s="252">
        <v>5</v>
      </c>
      <c r="B15" s="253"/>
      <c r="C15" s="494"/>
      <c r="D15" s="494"/>
      <c r="E15" s="494"/>
      <c r="F15" s="494"/>
      <c r="G15" s="494"/>
      <c r="H15" s="496"/>
      <c r="I15" s="494"/>
      <c r="J15" s="494"/>
      <c r="K15" s="494"/>
      <c r="L15" s="494"/>
      <c r="M15" s="494"/>
      <c r="N15" s="494"/>
      <c r="O15" s="494"/>
      <c r="P15" s="494"/>
      <c r="Q15" s="494"/>
      <c r="R15" s="494"/>
      <c r="S15" s="494"/>
      <c r="T15" s="495"/>
    </row>
    <row r="16" spans="1:21" ht="14.25">
      <c r="A16" s="254" t="s">
        <v>7</v>
      </c>
      <c r="B16" s="253"/>
      <c r="C16" s="494"/>
      <c r="D16" s="494"/>
      <c r="E16" s="494"/>
      <c r="F16" s="494"/>
      <c r="G16" s="494"/>
      <c r="H16" s="496"/>
      <c r="I16" s="494"/>
      <c r="J16" s="494"/>
      <c r="K16" s="494"/>
      <c r="L16" s="494"/>
      <c r="M16" s="494"/>
      <c r="N16" s="494"/>
      <c r="O16" s="494"/>
      <c r="P16" s="494"/>
      <c r="Q16" s="494"/>
      <c r="R16" s="494"/>
      <c r="S16" s="494"/>
      <c r="T16" s="495"/>
    </row>
    <row r="17" spans="1:20" ht="14.25">
      <c r="A17" s="254" t="s">
        <v>7</v>
      </c>
      <c r="B17" s="253"/>
      <c r="C17" s="494"/>
      <c r="D17" s="494"/>
      <c r="E17" s="494"/>
      <c r="F17" s="494"/>
      <c r="G17" s="494"/>
      <c r="H17" s="496"/>
      <c r="I17" s="494"/>
      <c r="J17" s="494"/>
      <c r="K17" s="494"/>
      <c r="L17" s="494"/>
      <c r="M17" s="494"/>
      <c r="N17" s="494"/>
      <c r="O17" s="494"/>
      <c r="P17" s="494"/>
      <c r="Q17" s="494"/>
      <c r="R17" s="494"/>
      <c r="S17" s="494"/>
      <c r="T17" s="495"/>
    </row>
    <row r="18" spans="1:20" ht="14.25">
      <c r="A18" s="254" t="s">
        <v>7</v>
      </c>
      <c r="B18" s="253" t="s">
        <v>18</v>
      </c>
      <c r="C18" s="497">
        <f>SUM(C11:C17)</f>
        <v>4790</v>
      </c>
      <c r="D18" s="497">
        <f t="shared" ref="D18:T18" si="0">SUM(D11:D17)</f>
        <v>1810</v>
      </c>
      <c r="E18" s="497">
        <f t="shared" si="0"/>
        <v>0</v>
      </c>
      <c r="F18" s="497">
        <f t="shared" si="0"/>
        <v>0</v>
      </c>
      <c r="G18" s="497">
        <f t="shared" si="0"/>
        <v>6600</v>
      </c>
      <c r="H18" s="497">
        <f t="shared" si="0"/>
        <v>466</v>
      </c>
      <c r="I18" s="497">
        <f t="shared" si="0"/>
        <v>206.79250000000002</v>
      </c>
      <c r="J18" s="497">
        <f t="shared" si="0"/>
        <v>206.79250000000002</v>
      </c>
      <c r="K18" s="497">
        <f t="shared" si="0"/>
        <v>0</v>
      </c>
      <c r="L18" s="498">
        <f t="shared" si="0"/>
        <v>0</v>
      </c>
      <c r="M18" s="498">
        <f t="shared" si="0"/>
        <v>6.2658127500000003</v>
      </c>
      <c r="N18" s="498">
        <f t="shared" si="0"/>
        <v>6.2658127500000003</v>
      </c>
      <c r="O18" s="498">
        <f t="shared" si="0"/>
        <v>0</v>
      </c>
      <c r="P18" s="498">
        <f t="shared" si="0"/>
        <v>0</v>
      </c>
      <c r="Q18" s="499">
        <f t="shared" si="0"/>
        <v>95.039999999999992</v>
      </c>
      <c r="R18" s="499">
        <f t="shared" si="0"/>
        <v>126.10000000000001</v>
      </c>
      <c r="S18" s="470">
        <f t="shared" si="0"/>
        <v>221.14</v>
      </c>
      <c r="T18" s="470">
        <f t="shared" si="0"/>
        <v>1.5499999999999998</v>
      </c>
    </row>
    <row r="19" spans="1:20">
      <c r="A19" s="1135"/>
      <c r="B19" s="1135"/>
      <c r="C19" s="1135"/>
      <c r="D19" s="1135"/>
      <c r="E19" s="1135"/>
      <c r="F19" s="1135"/>
      <c r="G19" s="1135"/>
      <c r="H19" s="1135"/>
      <c r="I19" s="1135"/>
      <c r="J19" s="1135"/>
      <c r="K19" s="1135"/>
      <c r="L19" s="1135"/>
      <c r="M19" s="1135"/>
      <c r="N19" s="1135"/>
      <c r="O19" s="1135"/>
      <c r="P19" s="1135"/>
      <c r="Q19" s="1135"/>
      <c r="R19" s="1135"/>
      <c r="S19" s="1135"/>
      <c r="T19" s="1135"/>
    </row>
    <row r="20" spans="1:20">
      <c r="A20" s="489" t="s">
        <v>8</v>
      </c>
      <c r="B20" s="255"/>
      <c r="C20" s="255"/>
      <c r="D20" s="255"/>
      <c r="E20" s="255"/>
      <c r="F20" s="255"/>
      <c r="G20" s="255"/>
      <c r="H20" s="255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</row>
    <row r="21" spans="1:20">
      <c r="A21" s="249" t="s">
        <v>9</v>
      </c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</row>
    <row r="22" spans="1:20">
      <c r="A22" s="249" t="s">
        <v>10</v>
      </c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</row>
    <row r="23" spans="1:20">
      <c r="A23" s="1132" t="s">
        <v>897</v>
      </c>
      <c r="B23" s="1132"/>
      <c r="C23" s="1132"/>
      <c r="D23" s="1132"/>
      <c r="E23" s="255"/>
      <c r="F23" s="255"/>
      <c r="G23" s="255"/>
      <c r="I23" s="249"/>
      <c r="J23" s="249"/>
      <c r="K23" s="249"/>
      <c r="L23" s="255"/>
      <c r="M23" s="490"/>
      <c r="N23" s="490"/>
      <c r="O23" s="490"/>
      <c r="P23" s="490"/>
      <c r="Q23" s="490"/>
      <c r="R23" s="490"/>
      <c r="S23" s="255"/>
      <c r="T23" s="249"/>
    </row>
    <row r="24" spans="1:20">
      <c r="A24" s="489" t="s">
        <v>898</v>
      </c>
      <c r="B24" s="255" t="s">
        <v>899</v>
      </c>
      <c r="C24" s="255"/>
      <c r="D24" s="255"/>
      <c r="E24" s="255"/>
      <c r="F24" s="255"/>
      <c r="G24" s="255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</row>
    <row r="25" spans="1:20">
      <c r="A25" s="489"/>
      <c r="D25" s="255"/>
      <c r="E25" s="255"/>
      <c r="F25" s="255"/>
      <c r="G25" s="255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</row>
    <row r="26" spans="1:20">
      <c r="A26" s="489"/>
      <c r="D26" s="255"/>
      <c r="E26" s="255"/>
      <c r="F26" s="255"/>
      <c r="G26" s="255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</row>
    <row r="27" spans="1:20">
      <c r="A27" s="489"/>
      <c r="D27" s="255"/>
      <c r="E27" s="255"/>
      <c r="F27" s="255"/>
      <c r="G27" s="255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</row>
    <row r="28" spans="1:20">
      <c r="A28" s="489" t="s">
        <v>900</v>
      </c>
      <c r="B28" s="1131" t="s">
        <v>901</v>
      </c>
      <c r="C28" s="1131"/>
      <c r="D28" s="1131"/>
      <c r="E28" s="1131"/>
      <c r="F28" s="491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</row>
    <row r="29" spans="1:20">
      <c r="A29" s="249" t="s">
        <v>902</v>
      </c>
      <c r="B29" s="1131" t="s">
        <v>903</v>
      </c>
      <c r="C29" s="1131"/>
      <c r="D29" s="1131"/>
      <c r="E29" s="1131"/>
      <c r="F29" s="491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</row>
    <row r="30" spans="1:20">
      <c r="A30" s="249" t="s">
        <v>904</v>
      </c>
      <c r="B30" s="1131" t="s">
        <v>916</v>
      </c>
      <c r="C30" s="1131"/>
      <c r="D30" s="1131"/>
      <c r="E30" s="1131"/>
      <c r="F30" s="1131"/>
      <c r="G30" s="1131"/>
      <c r="H30" s="1131"/>
      <c r="I30" s="1131"/>
      <c r="J30" s="1131"/>
      <c r="K30" s="1131"/>
      <c r="L30" s="1131"/>
      <c r="M30" s="1131"/>
      <c r="N30" s="1131"/>
      <c r="O30" s="1131"/>
      <c r="P30" s="1131"/>
      <c r="Q30" s="1131"/>
      <c r="R30" s="1131"/>
      <c r="S30" s="249"/>
      <c r="T30" s="249"/>
    </row>
    <row r="31" spans="1:20">
      <c r="A31" s="249" t="s">
        <v>906</v>
      </c>
      <c r="B31" s="249" t="s">
        <v>907</v>
      </c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</row>
    <row r="32" spans="1:20">
      <c r="A32" s="249" t="s">
        <v>908</v>
      </c>
      <c r="B32" s="249" t="s">
        <v>909</v>
      </c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</row>
    <row r="33" spans="1:20">
      <c r="B33" s="249" t="s">
        <v>910</v>
      </c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</row>
    <row r="34" spans="1:20">
      <c r="A34" s="258"/>
      <c r="B34" s="258"/>
      <c r="C34" s="258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</row>
    <row r="35" spans="1:20">
      <c r="A35" s="258"/>
      <c r="B35" s="258"/>
      <c r="C35" s="258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</row>
    <row r="36" spans="1:20">
      <c r="A36" s="16" t="s">
        <v>911</v>
      </c>
      <c r="B36" s="16"/>
      <c r="C36" s="188"/>
      <c r="D36" s="188"/>
      <c r="E36"/>
      <c r="F36"/>
      <c r="G36"/>
      <c r="H36"/>
      <c r="I36"/>
      <c r="J36"/>
      <c r="K36" s="258"/>
      <c r="L36" s="258"/>
      <c r="M36" s="258"/>
      <c r="N36" s="258"/>
      <c r="O36" s="258"/>
      <c r="P36" s="258"/>
      <c r="Q36" s="258"/>
      <c r="R36" s="258"/>
      <c r="S36" s="500"/>
      <c r="T36" s="500"/>
    </row>
    <row r="37" spans="1:20">
      <c r="A37" s="768" t="s">
        <v>912</v>
      </c>
      <c r="B37" s="768"/>
      <c r="C37" s="768"/>
      <c r="D37" s="768"/>
      <c r="E37" s="768"/>
      <c r="F37" s="768"/>
      <c r="G37" s="768"/>
      <c r="H37" s="768"/>
      <c r="I37" s="768"/>
      <c r="J37" s="768"/>
      <c r="K37" s="768"/>
      <c r="L37" s="768"/>
      <c r="M37" s="768"/>
      <c r="N37" s="768"/>
      <c r="O37" s="768"/>
      <c r="P37" s="768"/>
      <c r="Q37" s="768"/>
      <c r="R37" s="768"/>
      <c r="S37" s="768"/>
      <c r="T37" s="768"/>
    </row>
    <row r="38" spans="1:20">
      <c r="A38" s="768" t="s">
        <v>913</v>
      </c>
      <c r="B38" s="768"/>
      <c r="C38" s="768"/>
      <c r="D38" s="768"/>
      <c r="E38" s="768"/>
      <c r="F38" s="768"/>
      <c r="G38" s="768"/>
      <c r="H38" s="768"/>
      <c r="I38" s="768"/>
      <c r="J38" s="768"/>
      <c r="K38" s="768"/>
      <c r="L38" s="768"/>
      <c r="M38" s="768"/>
      <c r="N38" s="768"/>
      <c r="O38" s="768"/>
      <c r="P38" s="768"/>
      <c r="Q38" s="768"/>
      <c r="R38" s="768"/>
      <c r="S38" s="768"/>
      <c r="T38" s="768"/>
    </row>
    <row r="39" spans="1:20">
      <c r="A39" s="898" t="s">
        <v>85</v>
      </c>
      <c r="B39" s="898"/>
      <c r="C39" s="898"/>
      <c r="D39" s="898"/>
      <c r="E39" s="898"/>
      <c r="F39" s="898"/>
      <c r="G39" s="898"/>
      <c r="H39" s="898"/>
      <c r="I39" s="898"/>
      <c r="J39" s="898"/>
      <c r="K39" s="898"/>
      <c r="L39" s="898"/>
      <c r="M39" s="898"/>
      <c r="N39" s="898"/>
      <c r="O39" s="898"/>
      <c r="P39" s="898"/>
      <c r="Q39" s="898"/>
      <c r="R39" s="898"/>
      <c r="S39" s="898"/>
      <c r="T39" s="898"/>
    </row>
    <row r="41" spans="1:20">
      <c r="A41" s="1044"/>
      <c r="B41" s="1044"/>
      <c r="C41" s="1044"/>
      <c r="D41" s="1044"/>
      <c r="E41" s="1044"/>
      <c r="F41" s="1044"/>
      <c r="G41" s="1044"/>
      <c r="H41" s="1044"/>
      <c r="I41" s="1044"/>
      <c r="J41" s="1044"/>
      <c r="K41" s="1044"/>
      <c r="L41" s="1044"/>
      <c r="M41" s="1044"/>
      <c r="N41" s="1044"/>
      <c r="O41" s="1044"/>
      <c r="P41" s="1044"/>
      <c r="Q41" s="1044"/>
      <c r="R41" s="1044"/>
      <c r="S41" s="1044"/>
      <c r="T41" s="1044"/>
    </row>
  </sheetData>
  <mergeCells count="24">
    <mergeCell ref="A6:T6"/>
    <mergeCell ref="G1:I1"/>
    <mergeCell ref="S1:T1"/>
    <mergeCell ref="A2:T2"/>
    <mergeCell ref="A3:T3"/>
    <mergeCell ref="A4:R5"/>
    <mergeCell ref="L7:T7"/>
    <mergeCell ref="A8:A9"/>
    <mergeCell ref="B8:B9"/>
    <mergeCell ref="C8:G8"/>
    <mergeCell ref="H8:H9"/>
    <mergeCell ref="I8:L8"/>
    <mergeCell ref="M8:P8"/>
    <mergeCell ref="Q8:S8"/>
    <mergeCell ref="T8:T9"/>
    <mergeCell ref="A38:T38"/>
    <mergeCell ref="A39:T39"/>
    <mergeCell ref="A41:T41"/>
    <mergeCell ref="A19:T19"/>
    <mergeCell ref="A23:D23"/>
    <mergeCell ref="B28:E28"/>
    <mergeCell ref="B29:E29"/>
    <mergeCell ref="B30:R30"/>
    <mergeCell ref="A37:T37"/>
  </mergeCells>
  <printOptions horizontalCentered="1" verticalCentered="1"/>
  <pageMargins left="0.70866141732283505" right="0.70866141732283505" top="0.23622047244094499" bottom="0" header="0.31496062992126" footer="0.31496062992126"/>
  <pageSetup paperSize="9" scale="69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opLeftCell="A19" workbookViewId="0">
      <selection activeCell="M39" sqref="M39"/>
    </sheetView>
  </sheetViews>
  <sheetFormatPr defaultRowHeight="12.75"/>
  <cols>
    <col min="1" max="1" width="14.85546875" customWidth="1"/>
    <col min="2" max="2" width="26" bestFit="1" customWidth="1"/>
    <col min="3" max="3" width="20.28515625" bestFit="1" customWidth="1"/>
    <col min="4" max="4" width="21.85546875" customWidth="1"/>
    <col min="5" max="5" width="16.42578125" bestFit="1" customWidth="1"/>
    <col min="6" max="6" width="14.42578125" customWidth="1"/>
    <col min="7" max="7" width="14.5703125" customWidth="1"/>
    <col min="8" max="8" width="12.42578125" customWidth="1"/>
    <col min="9" max="9" width="14.7109375" customWidth="1"/>
    <col min="10" max="10" width="13.140625" customWidth="1"/>
    <col min="13" max="13" width="15.85546875" customWidth="1"/>
    <col min="14" max="14" width="14.28515625" customWidth="1"/>
  </cols>
  <sheetData>
    <row r="1" spans="1:14" ht="21">
      <c r="A1" s="1142" t="s">
        <v>917</v>
      </c>
      <c r="B1" s="1142"/>
      <c r="C1" s="1142"/>
      <c r="D1" s="1142"/>
      <c r="E1" s="1142"/>
      <c r="F1" s="1142"/>
      <c r="G1" s="1142"/>
      <c r="H1" s="1142"/>
      <c r="I1" s="1142"/>
      <c r="J1" s="1142"/>
    </row>
    <row r="2" spans="1:14" s="224" customFormat="1" ht="24.75" customHeight="1">
      <c r="A2" s="1143" t="s">
        <v>918</v>
      </c>
      <c r="B2" s="1143"/>
      <c r="C2" s="1143"/>
      <c r="D2" s="1143"/>
      <c r="E2" s="1143"/>
      <c r="F2" s="1143"/>
      <c r="G2" s="1143"/>
      <c r="H2" s="1143"/>
      <c r="I2" s="1143"/>
      <c r="J2" s="1143"/>
    </row>
    <row r="3" spans="1:14" s="224" customFormat="1" ht="15.75">
      <c r="A3" s="1144" t="s">
        <v>76</v>
      </c>
      <c r="B3" s="1138" t="s">
        <v>919</v>
      </c>
      <c r="C3" s="1138"/>
      <c r="D3" s="1138"/>
      <c r="E3" s="1138"/>
      <c r="F3" s="501"/>
      <c r="G3" s="501"/>
      <c r="H3" s="501"/>
      <c r="I3" s="501"/>
    </row>
    <row r="4" spans="1:14" s="224" customFormat="1" ht="15.75">
      <c r="A4" s="1145"/>
      <c r="B4" s="502" t="s">
        <v>920</v>
      </c>
      <c r="C4" s="502" t="s">
        <v>921</v>
      </c>
      <c r="D4" s="502" t="s">
        <v>922</v>
      </c>
      <c r="E4" s="502" t="s">
        <v>923</v>
      </c>
      <c r="F4" s="503"/>
      <c r="G4" s="503"/>
      <c r="H4" s="503"/>
      <c r="I4" s="503"/>
    </row>
    <row r="5" spans="1:14" s="506" customFormat="1" ht="31.5">
      <c r="A5" s="1145"/>
      <c r="B5" s="502" t="s">
        <v>924</v>
      </c>
      <c r="C5" s="502" t="s">
        <v>925</v>
      </c>
      <c r="D5" s="504" t="s">
        <v>926</v>
      </c>
      <c r="E5" s="502" t="s">
        <v>927</v>
      </c>
      <c r="F5" s="505"/>
      <c r="G5" s="505"/>
      <c r="H5" s="505"/>
      <c r="I5" s="505"/>
    </row>
    <row r="6" spans="1:14" ht="20.100000000000001" customHeight="1">
      <c r="A6" s="507">
        <v>43191</v>
      </c>
      <c r="B6" s="508">
        <v>17</v>
      </c>
      <c r="C6" s="508">
        <v>6</v>
      </c>
      <c r="D6" s="508">
        <v>7</v>
      </c>
      <c r="E6" s="508">
        <v>2</v>
      </c>
      <c r="F6" s="509"/>
      <c r="G6" s="509"/>
      <c r="H6" s="509"/>
      <c r="I6" s="509"/>
    </row>
    <row r="7" spans="1:14" ht="20.100000000000001" customHeight="1">
      <c r="A7" s="507">
        <v>43252</v>
      </c>
      <c r="B7" s="508">
        <v>14</v>
      </c>
      <c r="C7" s="508">
        <v>2</v>
      </c>
      <c r="D7" s="508">
        <v>6</v>
      </c>
      <c r="E7" s="508">
        <v>2</v>
      </c>
      <c r="F7" s="509"/>
      <c r="G7" s="509"/>
      <c r="H7" s="509"/>
      <c r="I7" s="509"/>
      <c r="M7" s="503"/>
      <c r="N7" s="503"/>
    </row>
    <row r="8" spans="1:14" ht="20.100000000000001" customHeight="1">
      <c r="A8" s="507">
        <v>43282</v>
      </c>
      <c r="B8" s="508">
        <v>21</v>
      </c>
      <c r="C8" s="508">
        <v>5</v>
      </c>
      <c r="D8" s="508">
        <v>8</v>
      </c>
      <c r="E8" s="508">
        <v>4</v>
      </c>
      <c r="F8" s="510" t="s">
        <v>928</v>
      </c>
      <c r="G8" s="510"/>
      <c r="H8" s="510"/>
      <c r="I8" s="510"/>
    </row>
    <row r="9" spans="1:14" ht="20.100000000000001" customHeight="1">
      <c r="A9" s="507">
        <v>43313</v>
      </c>
      <c r="B9" s="508">
        <v>21</v>
      </c>
      <c r="C9" s="508">
        <v>4</v>
      </c>
      <c r="D9" s="508">
        <v>9</v>
      </c>
      <c r="E9" s="508">
        <v>4</v>
      </c>
      <c r="F9" s="510"/>
      <c r="G9" s="510"/>
      <c r="H9" s="510"/>
      <c r="I9" s="510"/>
    </row>
    <row r="10" spans="1:14" ht="20.100000000000001" customHeight="1">
      <c r="A10" s="507">
        <v>43344</v>
      </c>
      <c r="B10" s="508">
        <v>20</v>
      </c>
      <c r="C10" s="508">
        <v>3</v>
      </c>
      <c r="D10" s="508">
        <v>7</v>
      </c>
      <c r="E10" s="508">
        <v>5</v>
      </c>
      <c r="F10" s="511" t="s">
        <v>929</v>
      </c>
      <c r="G10" s="512"/>
      <c r="H10" s="512"/>
      <c r="I10" s="512"/>
    </row>
    <row r="11" spans="1:14" ht="20.100000000000001" customHeight="1">
      <c r="A11" s="507">
        <v>43374</v>
      </c>
      <c r="B11" s="508">
        <v>17</v>
      </c>
      <c r="C11" s="508">
        <v>4</v>
      </c>
      <c r="D11" s="508">
        <v>7</v>
      </c>
      <c r="E11" s="508">
        <v>4</v>
      </c>
      <c r="F11" s="1146" t="s">
        <v>930</v>
      </c>
      <c r="G11" s="1147"/>
      <c r="H11" s="1147"/>
      <c r="I11" s="1147"/>
      <c r="J11" s="1147"/>
    </row>
    <row r="12" spans="1:14" ht="20.100000000000001" customHeight="1">
      <c r="A12" s="507">
        <v>43405</v>
      </c>
      <c r="B12" s="508">
        <v>8</v>
      </c>
      <c r="C12" s="508">
        <v>2</v>
      </c>
      <c r="D12" s="508">
        <v>4</v>
      </c>
      <c r="E12" s="508">
        <v>1</v>
      </c>
      <c r="F12" s="1146"/>
      <c r="G12" s="1147"/>
      <c r="H12" s="1147"/>
      <c r="I12" s="1147"/>
      <c r="J12" s="1147"/>
    </row>
    <row r="13" spans="1:14" ht="20.100000000000001" customHeight="1">
      <c r="A13" s="507">
        <v>43435</v>
      </c>
      <c r="B13" s="508">
        <v>15</v>
      </c>
      <c r="C13" s="508">
        <v>3</v>
      </c>
      <c r="D13" s="508">
        <v>6</v>
      </c>
      <c r="E13" s="508">
        <v>3</v>
      </c>
      <c r="F13" s="509"/>
      <c r="G13" s="509"/>
      <c r="H13" s="509"/>
      <c r="I13" s="509"/>
    </row>
    <row r="14" spans="1:14" ht="20.100000000000001" customHeight="1">
      <c r="A14" s="507">
        <v>43466</v>
      </c>
      <c r="B14" s="508">
        <v>20</v>
      </c>
      <c r="C14" s="508">
        <v>4</v>
      </c>
      <c r="D14" s="508">
        <v>8</v>
      </c>
      <c r="E14" s="508">
        <v>4</v>
      </c>
      <c r="F14" s="509"/>
      <c r="G14" s="509"/>
      <c r="H14" s="509"/>
      <c r="I14" s="509"/>
    </row>
    <row r="15" spans="1:14" ht="20.100000000000001" customHeight="1">
      <c r="A15" s="507">
        <v>43497</v>
      </c>
      <c r="B15" s="508">
        <v>19</v>
      </c>
      <c r="C15" s="508">
        <v>4</v>
      </c>
      <c r="D15" s="508">
        <v>7</v>
      </c>
      <c r="E15" s="508">
        <v>4</v>
      </c>
      <c r="F15" s="509"/>
      <c r="G15" s="509"/>
      <c r="H15" s="509"/>
      <c r="I15" s="509"/>
    </row>
    <row r="16" spans="1:14" ht="20.100000000000001" customHeight="1">
      <c r="A16" s="507">
        <v>43525</v>
      </c>
      <c r="B16" s="508">
        <v>20</v>
      </c>
      <c r="C16" s="508">
        <v>4</v>
      </c>
      <c r="D16" s="508">
        <v>7</v>
      </c>
      <c r="E16" s="508">
        <v>5</v>
      </c>
      <c r="F16" s="509"/>
      <c r="G16" s="509"/>
      <c r="H16" s="509"/>
      <c r="I16" s="509"/>
    </row>
    <row r="17" spans="1:10" s="224" customFormat="1" ht="21">
      <c r="A17" s="502" t="s">
        <v>18</v>
      </c>
      <c r="B17" s="502">
        <f>SUM(B6:B16)</f>
        <v>192</v>
      </c>
      <c r="C17" s="502">
        <f t="shared" ref="C17:E17" si="0">SUM(C6:C16)</f>
        <v>41</v>
      </c>
      <c r="D17" s="502">
        <f t="shared" si="0"/>
        <v>76</v>
      </c>
      <c r="E17" s="502">
        <f t="shared" si="0"/>
        <v>38</v>
      </c>
      <c r="F17" s="503"/>
      <c r="G17" s="503"/>
      <c r="H17" s="503"/>
      <c r="I17" s="503"/>
      <c r="J17" s="513"/>
    </row>
    <row r="19" spans="1:10" ht="18.75">
      <c r="A19" s="1136" t="s">
        <v>931</v>
      </c>
      <c r="B19" s="1136"/>
      <c r="C19" s="1136"/>
      <c r="D19" s="1136"/>
      <c r="E19" s="1136"/>
      <c r="F19" s="1136"/>
      <c r="G19" s="1136"/>
      <c r="H19" s="1136"/>
      <c r="I19" s="1136"/>
      <c r="J19" s="1136"/>
    </row>
    <row r="20" spans="1:10" ht="15.75">
      <c r="A20" s="1137" t="s">
        <v>932</v>
      </c>
      <c r="B20" s="1137" t="s">
        <v>53</v>
      </c>
      <c r="C20" s="1137" t="s">
        <v>498</v>
      </c>
      <c r="D20" s="1137" t="s">
        <v>933</v>
      </c>
      <c r="E20" s="1139" t="s">
        <v>934</v>
      </c>
      <c r="F20" s="1140"/>
      <c r="G20" s="1141"/>
      <c r="H20" s="1139" t="s">
        <v>935</v>
      </c>
      <c r="I20" s="1140"/>
      <c r="J20" s="1141"/>
    </row>
    <row r="21" spans="1:10" ht="15.75">
      <c r="A21" s="1138"/>
      <c r="B21" s="1138"/>
      <c r="C21" s="1138"/>
      <c r="D21" s="1138"/>
      <c r="E21" s="504" t="s">
        <v>844</v>
      </c>
      <c r="F21" s="504" t="s">
        <v>845</v>
      </c>
      <c r="G21" s="504" t="s">
        <v>18</v>
      </c>
      <c r="H21" s="504" t="s">
        <v>844</v>
      </c>
      <c r="I21" s="504" t="s">
        <v>845</v>
      </c>
      <c r="J21" s="504" t="s">
        <v>18</v>
      </c>
    </row>
    <row r="22" spans="1:10" ht="15.75">
      <c r="A22" s="514">
        <v>1</v>
      </c>
      <c r="B22" s="515" t="s">
        <v>920</v>
      </c>
      <c r="C22" s="514">
        <v>192</v>
      </c>
      <c r="D22" s="596">
        <v>20</v>
      </c>
      <c r="E22" s="596">
        <v>7300</v>
      </c>
      <c r="F22" s="596">
        <v>2100</v>
      </c>
      <c r="G22" s="596">
        <f>SUM(E22:F22)</f>
        <v>9400</v>
      </c>
      <c r="H22" s="514">
        <f>E22*D22*C22/100000</f>
        <v>280.32</v>
      </c>
      <c r="I22" s="514">
        <f>F22*D22*C22/100000</f>
        <v>80.64</v>
      </c>
      <c r="J22" s="514">
        <f>SUM(H22:I22)</f>
        <v>360.96</v>
      </c>
    </row>
    <row r="23" spans="1:10" ht="15.75">
      <c r="A23" s="514">
        <v>2</v>
      </c>
      <c r="B23" s="515" t="s">
        <v>921</v>
      </c>
      <c r="C23" s="590">
        <v>41</v>
      </c>
      <c r="D23" s="514">
        <v>20</v>
      </c>
      <c r="E23" s="514">
        <v>7300</v>
      </c>
      <c r="F23" s="514">
        <v>2100</v>
      </c>
      <c r="G23" s="514">
        <f t="shared" ref="G23:G25" si="1">SUM(E23:F23)</f>
        <v>9400</v>
      </c>
      <c r="H23" s="615">
        <f t="shared" ref="H23:H25" si="2">E23*D23*C23/100000</f>
        <v>59.86</v>
      </c>
      <c r="I23" s="514">
        <f t="shared" ref="I23:I25" si="3">F23*D23*C23/100000</f>
        <v>17.22</v>
      </c>
      <c r="J23" s="514">
        <f t="shared" ref="J23:J25" si="4">SUM(H23:I23)</f>
        <v>77.08</v>
      </c>
    </row>
    <row r="24" spans="1:10" ht="15.75">
      <c r="A24" s="514">
        <v>3</v>
      </c>
      <c r="B24" s="515" t="s">
        <v>922</v>
      </c>
      <c r="C24" s="590">
        <v>76</v>
      </c>
      <c r="D24" s="514">
        <v>25</v>
      </c>
      <c r="E24" s="514">
        <v>7300</v>
      </c>
      <c r="F24" s="514">
        <v>2100</v>
      </c>
      <c r="G24" s="514">
        <f t="shared" si="1"/>
        <v>9400</v>
      </c>
      <c r="H24" s="594">
        <f t="shared" si="2"/>
        <v>138.69999999999999</v>
      </c>
      <c r="I24" s="514">
        <f t="shared" si="3"/>
        <v>39.9</v>
      </c>
      <c r="J24" s="514">
        <f t="shared" si="4"/>
        <v>178.6</v>
      </c>
    </row>
    <row r="25" spans="1:10" ht="15.75">
      <c r="A25" s="514">
        <v>4</v>
      </c>
      <c r="B25" s="515" t="s">
        <v>923</v>
      </c>
      <c r="C25" s="514">
        <v>38</v>
      </c>
      <c r="D25" s="601">
        <v>25</v>
      </c>
      <c r="E25" s="601">
        <v>7300</v>
      </c>
      <c r="F25" s="601">
        <v>2100</v>
      </c>
      <c r="G25" s="601">
        <f t="shared" si="1"/>
        <v>9400</v>
      </c>
      <c r="H25" s="516">
        <f t="shared" si="2"/>
        <v>69.349999999999994</v>
      </c>
      <c r="I25" s="514">
        <f t="shared" si="3"/>
        <v>19.95</v>
      </c>
      <c r="J25" s="516">
        <f t="shared" si="4"/>
        <v>89.3</v>
      </c>
    </row>
    <row r="26" spans="1:10" ht="15.75">
      <c r="A26" s="517"/>
      <c r="B26" s="517"/>
      <c r="C26" s="517"/>
      <c r="D26" s="517"/>
      <c r="E26" s="517"/>
      <c r="F26" s="517"/>
      <c r="G26" s="517"/>
      <c r="H26" s="517"/>
      <c r="I26" s="517"/>
      <c r="J26" s="517"/>
    </row>
    <row r="27" spans="1:10" ht="18.75">
      <c r="A27" s="1136" t="s">
        <v>936</v>
      </c>
      <c r="B27" s="1136"/>
      <c r="C27" s="1136"/>
      <c r="D27" s="1136"/>
      <c r="E27" s="1136"/>
      <c r="F27" s="1136"/>
      <c r="G27" s="1136"/>
      <c r="H27" s="1136"/>
      <c r="I27" s="1136"/>
      <c r="J27" s="1136"/>
    </row>
    <row r="28" spans="1:10" ht="15.75">
      <c r="A28" s="1137" t="s">
        <v>932</v>
      </c>
      <c r="B28" s="1137" t="s">
        <v>53</v>
      </c>
      <c r="C28" s="1137" t="s">
        <v>498</v>
      </c>
      <c r="D28" s="1137" t="s">
        <v>933</v>
      </c>
      <c r="E28" s="1139" t="s">
        <v>934</v>
      </c>
      <c r="F28" s="1140"/>
      <c r="G28" s="1141"/>
      <c r="H28" s="1139" t="s">
        <v>935</v>
      </c>
      <c r="I28" s="1140"/>
      <c r="J28" s="1141"/>
    </row>
    <row r="29" spans="1:10" ht="15.75">
      <c r="A29" s="1138"/>
      <c r="B29" s="1138"/>
      <c r="C29" s="1138"/>
      <c r="D29" s="1138"/>
      <c r="E29" s="504" t="s">
        <v>844</v>
      </c>
      <c r="F29" s="504" t="s">
        <v>845</v>
      </c>
      <c r="G29" s="504" t="s">
        <v>18</v>
      </c>
      <c r="H29" s="504" t="s">
        <v>844</v>
      </c>
      <c r="I29" s="504" t="s">
        <v>845</v>
      </c>
      <c r="J29" s="504" t="s">
        <v>18</v>
      </c>
    </row>
    <row r="30" spans="1:10" ht="15.75">
      <c r="A30" s="514">
        <v>1</v>
      </c>
      <c r="B30" s="515" t="s">
        <v>920</v>
      </c>
      <c r="C30" s="514">
        <v>192</v>
      </c>
      <c r="D30" s="514">
        <v>25</v>
      </c>
      <c r="E30" s="514">
        <v>4550</v>
      </c>
      <c r="F30" s="514">
        <v>2050</v>
      </c>
      <c r="G30" s="514">
        <f>SUM(E30:F30)</f>
        <v>6600</v>
      </c>
      <c r="H30" s="516">
        <f>E30*D30*C30/100000</f>
        <v>218.4</v>
      </c>
      <c r="I30" s="516">
        <f>F30*D30*C30/100000</f>
        <v>98.4</v>
      </c>
      <c r="J30" s="516">
        <f>SUM(H30:I30)</f>
        <v>316.8</v>
      </c>
    </row>
    <row r="31" spans="1:10" ht="15.75">
      <c r="A31" s="514">
        <v>2</v>
      </c>
      <c r="B31" s="515" t="s">
        <v>921</v>
      </c>
      <c r="C31" s="514">
        <v>41</v>
      </c>
      <c r="D31" s="514">
        <v>25</v>
      </c>
      <c r="E31" s="514">
        <v>4550</v>
      </c>
      <c r="F31" s="514">
        <v>2050</v>
      </c>
      <c r="G31" s="514">
        <f t="shared" ref="G31:G33" si="5">SUM(E31:F31)</f>
        <v>6600</v>
      </c>
      <c r="H31" s="516">
        <f t="shared" ref="H31:H33" si="6">E31*D31*C31/100000</f>
        <v>46.637500000000003</v>
      </c>
      <c r="I31" s="516">
        <f t="shared" ref="I31:I33" si="7">F31*D31*C31/100000</f>
        <v>21.012499999999999</v>
      </c>
      <c r="J31" s="516">
        <f t="shared" ref="J31:J33" si="8">SUM(H31:I31)</f>
        <v>67.650000000000006</v>
      </c>
    </row>
    <row r="32" spans="1:10" ht="15.75">
      <c r="A32" s="514">
        <v>3</v>
      </c>
      <c r="B32" s="515" t="s">
        <v>922</v>
      </c>
      <c r="C32" s="514">
        <v>76</v>
      </c>
      <c r="D32" s="514">
        <v>30</v>
      </c>
      <c r="E32" s="514">
        <v>4550</v>
      </c>
      <c r="F32" s="514">
        <v>2050</v>
      </c>
      <c r="G32" s="514">
        <f t="shared" si="5"/>
        <v>6600</v>
      </c>
      <c r="H32" s="516">
        <f t="shared" si="6"/>
        <v>103.74</v>
      </c>
      <c r="I32" s="516">
        <f t="shared" si="7"/>
        <v>46.74</v>
      </c>
      <c r="J32" s="516">
        <f t="shared" si="8"/>
        <v>150.47999999999999</v>
      </c>
    </row>
    <row r="33" spans="1:10" ht="15.75">
      <c r="A33" s="514">
        <v>4</v>
      </c>
      <c r="B33" s="515" t="s">
        <v>923</v>
      </c>
      <c r="C33" s="514">
        <v>38</v>
      </c>
      <c r="D33" s="514">
        <v>25</v>
      </c>
      <c r="E33" s="514">
        <v>4550</v>
      </c>
      <c r="F33" s="514">
        <v>2050</v>
      </c>
      <c r="G33" s="514">
        <f t="shared" si="5"/>
        <v>6600</v>
      </c>
      <c r="H33" s="516">
        <f t="shared" si="6"/>
        <v>43.225000000000001</v>
      </c>
      <c r="I33" s="516">
        <f t="shared" si="7"/>
        <v>19.475000000000001</v>
      </c>
      <c r="J33" s="516">
        <f t="shared" si="8"/>
        <v>62.7</v>
      </c>
    </row>
    <row r="35" spans="1:10" ht="18.75">
      <c r="A35" s="1136" t="s">
        <v>937</v>
      </c>
      <c r="B35" s="1136"/>
      <c r="C35" s="1136"/>
      <c r="D35" s="1136"/>
      <c r="E35" s="1136"/>
      <c r="F35" s="1136" t="s">
        <v>937</v>
      </c>
      <c r="G35" s="1136"/>
      <c r="H35" s="1136"/>
      <c r="I35" s="1136"/>
      <c r="J35" s="1136"/>
    </row>
    <row r="36" spans="1:10" ht="15.75">
      <c r="A36" s="1137" t="s">
        <v>932</v>
      </c>
      <c r="B36" s="1137" t="s">
        <v>53</v>
      </c>
      <c r="C36" s="1139" t="s">
        <v>938</v>
      </c>
      <c r="D36" s="1140"/>
      <c r="E36" s="1141"/>
      <c r="F36" s="1137" t="s">
        <v>932</v>
      </c>
      <c r="G36" s="1137" t="s">
        <v>53</v>
      </c>
      <c r="H36" s="1139" t="s">
        <v>939</v>
      </c>
      <c r="I36" s="1140"/>
      <c r="J36" s="1141"/>
    </row>
    <row r="37" spans="1:10" ht="15.75">
      <c r="A37" s="1138"/>
      <c r="B37" s="1138"/>
      <c r="C37" s="504" t="s">
        <v>844</v>
      </c>
      <c r="D37" s="518" t="s">
        <v>845</v>
      </c>
      <c r="E37" s="518" t="s">
        <v>18</v>
      </c>
      <c r="F37" s="1138"/>
      <c r="G37" s="1138"/>
      <c r="H37" s="504" t="s">
        <v>844</v>
      </c>
      <c r="I37" s="518" t="s">
        <v>845</v>
      </c>
      <c r="J37" s="518" t="s">
        <v>18</v>
      </c>
    </row>
    <row r="38" spans="1:10" ht="15.75">
      <c r="A38" s="514">
        <v>1</v>
      </c>
      <c r="B38" s="515" t="s">
        <v>920</v>
      </c>
      <c r="C38" s="519">
        <f t="shared" ref="C38:E40" si="9">H30+H22</f>
        <v>498.72</v>
      </c>
      <c r="D38" s="519">
        <f t="shared" si="9"/>
        <v>179.04000000000002</v>
      </c>
      <c r="E38" s="520">
        <f t="shared" si="9"/>
        <v>677.76</v>
      </c>
      <c r="F38" s="514">
        <v>1</v>
      </c>
      <c r="G38" s="515" t="s">
        <v>920</v>
      </c>
      <c r="H38" s="519">
        <f>C38/10</f>
        <v>49.872</v>
      </c>
      <c r="I38" s="519">
        <f t="shared" ref="I38:J41" si="10">D38/10</f>
        <v>17.904000000000003</v>
      </c>
      <c r="J38" s="520">
        <f t="shared" si="10"/>
        <v>67.775999999999996</v>
      </c>
    </row>
    <row r="39" spans="1:10" ht="15.75">
      <c r="A39" s="514">
        <v>2</v>
      </c>
      <c r="B39" s="515" t="s">
        <v>921</v>
      </c>
      <c r="C39" s="519">
        <f t="shared" si="9"/>
        <v>106.4975</v>
      </c>
      <c r="D39" s="519">
        <f t="shared" si="9"/>
        <v>38.232500000000002</v>
      </c>
      <c r="E39" s="520">
        <f t="shared" si="9"/>
        <v>144.73000000000002</v>
      </c>
      <c r="F39" s="514">
        <v>2</v>
      </c>
      <c r="G39" s="515" t="s">
        <v>921</v>
      </c>
      <c r="H39" s="519">
        <f t="shared" ref="H39:H41" si="11">C39/10</f>
        <v>10.649750000000001</v>
      </c>
      <c r="I39" s="519">
        <f t="shared" si="10"/>
        <v>3.8232500000000003</v>
      </c>
      <c r="J39" s="520">
        <f t="shared" si="10"/>
        <v>14.473000000000003</v>
      </c>
    </row>
    <row r="40" spans="1:10" ht="15.75">
      <c r="A40" s="514">
        <v>3</v>
      </c>
      <c r="B40" s="515" t="s">
        <v>922</v>
      </c>
      <c r="C40" s="519">
        <f t="shared" si="9"/>
        <v>242.44</v>
      </c>
      <c r="D40" s="519">
        <f t="shared" si="9"/>
        <v>86.64</v>
      </c>
      <c r="E40" s="520">
        <f t="shared" si="9"/>
        <v>329.08</v>
      </c>
      <c r="F40" s="514">
        <v>3</v>
      </c>
      <c r="G40" s="515" t="s">
        <v>922</v>
      </c>
      <c r="H40" s="519">
        <f t="shared" si="11"/>
        <v>24.244</v>
      </c>
      <c r="I40" s="519">
        <f t="shared" si="10"/>
        <v>8.6639999999999997</v>
      </c>
      <c r="J40" s="520">
        <f t="shared" si="10"/>
        <v>32.908000000000001</v>
      </c>
    </row>
    <row r="41" spans="1:10" ht="15.75">
      <c r="A41" s="514">
        <v>4</v>
      </c>
      <c r="B41" s="515" t="s">
        <v>923</v>
      </c>
      <c r="C41" s="519">
        <f t="shared" ref="C41" si="12">H33+H25</f>
        <v>112.57499999999999</v>
      </c>
      <c r="D41" s="519">
        <f t="shared" ref="D41:E41" si="13">I33+I25</f>
        <v>39.424999999999997</v>
      </c>
      <c r="E41" s="520">
        <f t="shared" si="13"/>
        <v>152</v>
      </c>
      <c r="F41" s="514">
        <v>4</v>
      </c>
      <c r="G41" s="515" t="s">
        <v>923</v>
      </c>
      <c r="H41" s="519">
        <f t="shared" si="11"/>
        <v>11.257499999999999</v>
      </c>
      <c r="I41" s="519">
        <f t="shared" si="10"/>
        <v>3.9424999999999999</v>
      </c>
      <c r="J41" s="520">
        <f t="shared" si="10"/>
        <v>15.2</v>
      </c>
    </row>
  </sheetData>
  <mergeCells count="27">
    <mergeCell ref="H20:J20"/>
    <mergeCell ref="A1:J1"/>
    <mergeCell ref="A2:J2"/>
    <mergeCell ref="A3:A5"/>
    <mergeCell ref="B3:E3"/>
    <mergeCell ref="F11:J12"/>
    <mergeCell ref="A19:J19"/>
    <mergeCell ref="A20:A21"/>
    <mergeCell ref="B20:B21"/>
    <mergeCell ref="C20:C21"/>
    <mergeCell ref="D20:D21"/>
    <mergeCell ref="E20:G20"/>
    <mergeCell ref="A27:J27"/>
    <mergeCell ref="A28:A29"/>
    <mergeCell ref="B28:B29"/>
    <mergeCell ref="C28:C29"/>
    <mergeCell ref="D28:D29"/>
    <mergeCell ref="E28:G28"/>
    <mergeCell ref="H28:J28"/>
    <mergeCell ref="A35:E35"/>
    <mergeCell ref="F35:J35"/>
    <mergeCell ref="A36:A37"/>
    <mergeCell ref="B36:B37"/>
    <mergeCell ref="C36:E36"/>
    <mergeCell ref="F36:F37"/>
    <mergeCell ref="G36:G37"/>
    <mergeCell ref="H36:J36"/>
  </mergeCells>
  <printOptions horizontalCentered="1" verticalCentered="1"/>
  <pageMargins left="0.70866141732283505" right="0.70866141732283505" top="0.23622047244094499" bottom="0" header="0.31496062992126" footer="0.31496062992126"/>
  <pageSetup paperSize="9" scale="79" orientation="landscape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K42"/>
  <sheetViews>
    <sheetView view="pageBreakPreview" topLeftCell="A25" zoomScale="60" workbookViewId="0">
      <selection activeCell="D11" sqref="D11"/>
    </sheetView>
  </sheetViews>
  <sheetFormatPr defaultRowHeight="15.75"/>
  <cols>
    <col min="1" max="1" width="8.140625" style="628" customWidth="1"/>
    <col min="2" max="2" width="71.7109375" style="628" customWidth="1"/>
    <col min="3" max="3" width="11" style="628" customWidth="1"/>
    <col min="4" max="6" width="9.42578125" style="628" customWidth="1"/>
    <col min="7" max="7" width="10.28515625" style="637" customWidth="1"/>
    <col min="8" max="16384" width="9.140625" style="628"/>
  </cols>
  <sheetData>
    <row r="1" spans="1:11" ht="54" customHeight="1">
      <c r="A1" s="1148" t="s">
        <v>984</v>
      </c>
      <c r="B1" s="1148"/>
      <c r="C1" s="1148"/>
      <c r="D1" s="1148"/>
      <c r="E1" s="1148"/>
      <c r="F1" s="1148"/>
      <c r="G1" s="1148"/>
      <c r="H1" s="627"/>
      <c r="I1" s="627"/>
      <c r="J1" s="627"/>
      <c r="K1" s="627"/>
    </row>
    <row r="2" spans="1:11" ht="31.5">
      <c r="A2" s="504" t="s">
        <v>1043</v>
      </c>
      <c r="B2" s="587" t="s">
        <v>985</v>
      </c>
      <c r="C2" s="508"/>
      <c r="D2" s="508"/>
      <c r="E2" s="514" t="s">
        <v>986</v>
      </c>
      <c r="F2" s="514" t="s">
        <v>987</v>
      </c>
      <c r="G2" s="504" t="s">
        <v>18</v>
      </c>
    </row>
    <row r="3" spans="1:11" s="631" customFormat="1" ht="24.95" customHeight="1">
      <c r="A3" s="587">
        <v>1</v>
      </c>
      <c r="B3" s="629" t="s">
        <v>988</v>
      </c>
      <c r="C3" s="630"/>
      <c r="D3" s="630"/>
      <c r="E3" s="630"/>
      <c r="F3" s="630"/>
      <c r="G3" s="508"/>
    </row>
    <row r="4" spans="1:11" s="631" customFormat="1" ht="24.95" customHeight="1">
      <c r="A4" s="508" t="s">
        <v>989</v>
      </c>
      <c r="B4" s="630" t="s">
        <v>990</v>
      </c>
      <c r="C4" s="630"/>
      <c r="D4" s="630"/>
      <c r="E4" s="632">
        <v>2</v>
      </c>
      <c r="F4" s="632">
        <v>0.5</v>
      </c>
      <c r="G4" s="632">
        <f>SUM(E4:F4)</f>
        <v>2.5</v>
      </c>
    </row>
    <row r="5" spans="1:11" s="631" customFormat="1" ht="24.95" customHeight="1">
      <c r="A5" s="508" t="s">
        <v>991</v>
      </c>
      <c r="B5" s="630" t="s">
        <v>992</v>
      </c>
      <c r="C5" s="630"/>
      <c r="D5" s="630"/>
      <c r="E5" s="632">
        <v>2</v>
      </c>
      <c r="F5" s="632">
        <v>0.5</v>
      </c>
      <c r="G5" s="632">
        <f t="shared" ref="G5:G13" si="0">SUM(E5:F5)</f>
        <v>2.5</v>
      </c>
    </row>
    <row r="6" spans="1:11" s="631" customFormat="1" ht="24.95" customHeight="1">
      <c r="A6" s="508" t="s">
        <v>993</v>
      </c>
      <c r="B6" s="630" t="s">
        <v>994</v>
      </c>
      <c r="C6" s="630"/>
      <c r="D6" s="630"/>
      <c r="E6" s="632">
        <v>2.5</v>
      </c>
      <c r="F6" s="632">
        <v>1</v>
      </c>
      <c r="G6" s="632">
        <f t="shared" si="0"/>
        <v>3.5</v>
      </c>
    </row>
    <row r="7" spans="1:11" s="631" customFormat="1" ht="24.95" customHeight="1">
      <c r="A7" s="508" t="s">
        <v>995</v>
      </c>
      <c r="B7" s="630" t="s">
        <v>996</v>
      </c>
      <c r="C7" s="630"/>
      <c r="D7" s="630"/>
      <c r="E7" s="632">
        <v>2.5</v>
      </c>
      <c r="F7" s="632">
        <v>0.5</v>
      </c>
      <c r="G7" s="632">
        <f t="shared" si="0"/>
        <v>3</v>
      </c>
    </row>
    <row r="8" spans="1:11" s="631" customFormat="1" ht="24.95" customHeight="1">
      <c r="A8" s="508" t="s">
        <v>997</v>
      </c>
      <c r="B8" s="630" t="s">
        <v>998</v>
      </c>
      <c r="C8" s="630"/>
      <c r="D8" s="630"/>
      <c r="E8" s="632">
        <v>1</v>
      </c>
      <c r="F8" s="632">
        <v>0.5</v>
      </c>
      <c r="G8" s="632">
        <f t="shared" si="0"/>
        <v>1.5</v>
      </c>
    </row>
    <row r="9" spans="1:11" s="631" customFormat="1" ht="24.95" customHeight="1">
      <c r="A9" s="508" t="s">
        <v>999</v>
      </c>
      <c r="B9" s="630" t="s">
        <v>1000</v>
      </c>
      <c r="C9" s="630"/>
      <c r="D9" s="630"/>
      <c r="E9" s="632">
        <v>2.5</v>
      </c>
      <c r="F9" s="632">
        <v>1.5</v>
      </c>
      <c r="G9" s="632">
        <f t="shared" si="0"/>
        <v>4</v>
      </c>
    </row>
    <row r="10" spans="1:11" s="631" customFormat="1" ht="24.95" customHeight="1">
      <c r="A10" s="508" t="s">
        <v>1001</v>
      </c>
      <c r="B10" s="630" t="s">
        <v>1002</v>
      </c>
      <c r="C10" s="630"/>
      <c r="D10" s="630"/>
      <c r="E10" s="632">
        <v>1.5</v>
      </c>
      <c r="F10" s="632">
        <v>1</v>
      </c>
      <c r="G10" s="632">
        <f t="shared" si="0"/>
        <v>2.5</v>
      </c>
    </row>
    <row r="11" spans="1:11" s="631" customFormat="1" ht="24.95" customHeight="1">
      <c r="A11" s="508" t="s">
        <v>1003</v>
      </c>
      <c r="B11" s="630" t="s">
        <v>1004</v>
      </c>
      <c r="C11" s="630"/>
      <c r="D11" s="630"/>
      <c r="E11" s="632">
        <v>2.5</v>
      </c>
      <c r="F11" s="632">
        <v>1</v>
      </c>
      <c r="G11" s="632">
        <f t="shared" si="0"/>
        <v>3.5</v>
      </c>
    </row>
    <row r="12" spans="1:11" s="631" customFormat="1" ht="24.95" customHeight="1">
      <c r="A12" s="508" t="s">
        <v>1005</v>
      </c>
      <c r="B12" s="630" t="s">
        <v>1006</v>
      </c>
      <c r="C12" s="630"/>
      <c r="D12" s="630"/>
      <c r="E12" s="632">
        <v>2.5</v>
      </c>
      <c r="F12" s="632">
        <v>1.5</v>
      </c>
      <c r="G12" s="632">
        <f t="shared" si="0"/>
        <v>4</v>
      </c>
    </row>
    <row r="13" spans="1:11" s="631" customFormat="1" ht="24.95" customHeight="1">
      <c r="A13" s="508" t="s">
        <v>1007</v>
      </c>
      <c r="B13" s="630" t="s">
        <v>1008</v>
      </c>
      <c r="C13" s="630"/>
      <c r="D13" s="630"/>
      <c r="E13" s="632">
        <v>2</v>
      </c>
      <c r="F13" s="632">
        <v>1</v>
      </c>
      <c r="G13" s="632">
        <f t="shared" si="0"/>
        <v>3</v>
      </c>
    </row>
    <row r="14" spans="1:11" s="631" customFormat="1" ht="24.95" customHeight="1">
      <c r="A14" s="630"/>
      <c r="B14" s="629" t="s">
        <v>18</v>
      </c>
      <c r="C14" s="630"/>
      <c r="D14" s="630"/>
      <c r="E14" s="633">
        <f>SUM(E4:E13)</f>
        <v>21</v>
      </c>
      <c r="F14" s="633">
        <f>SUM(F4:F13)</f>
        <v>9</v>
      </c>
      <c r="G14" s="633">
        <f>SUM(G4:G13)</f>
        <v>30</v>
      </c>
    </row>
    <row r="15" spans="1:11" s="631" customFormat="1" ht="24.95" customHeight="1">
      <c r="A15" s="630"/>
      <c r="B15" s="630"/>
      <c r="C15" s="630"/>
      <c r="D15" s="630"/>
      <c r="E15" s="632"/>
      <c r="F15" s="632"/>
      <c r="G15" s="508"/>
    </row>
    <row r="16" spans="1:11" s="631" customFormat="1" ht="36" customHeight="1">
      <c r="A16" s="587">
        <v>2</v>
      </c>
      <c r="B16" s="629" t="s">
        <v>1009</v>
      </c>
      <c r="C16" s="504" t="s">
        <v>1042</v>
      </c>
      <c r="D16" s="587" t="s">
        <v>1010</v>
      </c>
      <c r="E16" s="633" t="s">
        <v>1011</v>
      </c>
      <c r="F16" s="587" t="s">
        <v>1011</v>
      </c>
      <c r="G16" s="508"/>
    </row>
    <row r="17" spans="1:8" s="631" customFormat="1" ht="24.95" customHeight="1">
      <c r="A17" s="587" t="s">
        <v>1012</v>
      </c>
      <c r="B17" s="629" t="s">
        <v>1013</v>
      </c>
      <c r="C17" s="629"/>
      <c r="D17" s="629"/>
      <c r="E17" s="633"/>
      <c r="F17" s="633"/>
      <c r="G17" s="587"/>
    </row>
    <row r="18" spans="1:8" s="631" customFormat="1" ht="24.95" customHeight="1">
      <c r="A18" s="508" t="s">
        <v>989</v>
      </c>
      <c r="B18" s="630" t="s">
        <v>1014</v>
      </c>
      <c r="C18" s="508">
        <v>0.25</v>
      </c>
      <c r="D18" s="508">
        <v>2</v>
      </c>
      <c r="E18" s="632">
        <v>3</v>
      </c>
      <c r="F18" s="632">
        <v>3</v>
      </c>
      <c r="G18" s="632">
        <f>SUM(E18:F18)</f>
        <v>6</v>
      </c>
    </row>
    <row r="19" spans="1:8" s="631" customFormat="1" ht="24.95" customHeight="1">
      <c r="A19" s="508" t="s">
        <v>991</v>
      </c>
      <c r="B19" s="630" t="s">
        <v>1015</v>
      </c>
      <c r="C19" s="508">
        <v>0.15</v>
      </c>
      <c r="D19" s="508">
        <v>2</v>
      </c>
      <c r="E19" s="632">
        <v>1.8</v>
      </c>
      <c r="F19" s="632">
        <v>1.8</v>
      </c>
      <c r="G19" s="632">
        <f t="shared" ref="G19:G20" si="1">SUM(E19:F19)</f>
        <v>3.6</v>
      </c>
    </row>
    <row r="20" spans="1:8" s="631" customFormat="1" ht="24.95" customHeight="1">
      <c r="A20" s="508" t="s">
        <v>993</v>
      </c>
      <c r="B20" s="630" t="s">
        <v>1016</v>
      </c>
      <c r="C20" s="632">
        <v>0.1</v>
      </c>
      <c r="D20" s="508">
        <v>2</v>
      </c>
      <c r="E20" s="632">
        <v>1.2</v>
      </c>
      <c r="F20" s="632">
        <v>1.2</v>
      </c>
      <c r="G20" s="632">
        <f t="shared" si="1"/>
        <v>2.4</v>
      </c>
    </row>
    <row r="21" spans="1:8" s="631" customFormat="1" ht="24.95" customHeight="1">
      <c r="A21" s="587" t="s">
        <v>1012</v>
      </c>
      <c r="B21" s="629" t="s">
        <v>1017</v>
      </c>
      <c r="C21" s="630"/>
      <c r="D21" s="630"/>
      <c r="E21" s="632"/>
      <c r="F21" s="632"/>
      <c r="G21" s="508"/>
    </row>
    <row r="22" spans="1:8" s="631" customFormat="1" ht="36.75" customHeight="1">
      <c r="A22" s="587" t="s">
        <v>989</v>
      </c>
      <c r="B22" s="634" t="s">
        <v>1018</v>
      </c>
      <c r="C22" s="630"/>
      <c r="D22" s="630"/>
      <c r="E22" s="632">
        <v>1</v>
      </c>
      <c r="F22" s="632">
        <v>1</v>
      </c>
      <c r="G22" s="632">
        <f>SUM(E22:F22)</f>
        <v>2</v>
      </c>
    </row>
    <row r="23" spans="1:8" s="631" customFormat="1" ht="24.95" customHeight="1">
      <c r="A23" s="508" t="s">
        <v>991</v>
      </c>
      <c r="B23" s="630" t="s">
        <v>1019</v>
      </c>
      <c r="C23" s="630"/>
      <c r="D23" s="630"/>
      <c r="E23" s="632">
        <v>1</v>
      </c>
      <c r="F23" s="632">
        <v>1</v>
      </c>
      <c r="G23" s="632">
        <f t="shared" ref="G23:G34" si="2">SUM(E23:F23)</f>
        <v>2</v>
      </c>
    </row>
    <row r="24" spans="1:8" s="631" customFormat="1" ht="24.95" customHeight="1">
      <c r="A24" s="508" t="s">
        <v>993</v>
      </c>
      <c r="B24" s="630" t="s">
        <v>992</v>
      </c>
      <c r="C24" s="630"/>
      <c r="D24" s="630"/>
      <c r="E24" s="632">
        <v>1</v>
      </c>
      <c r="F24" s="632">
        <v>1</v>
      </c>
      <c r="G24" s="632">
        <f t="shared" si="2"/>
        <v>2</v>
      </c>
    </row>
    <row r="25" spans="1:8" s="631" customFormat="1" ht="24.95" customHeight="1">
      <c r="A25" s="508" t="s">
        <v>995</v>
      </c>
      <c r="B25" s="630" t="s">
        <v>1020</v>
      </c>
      <c r="C25" s="630"/>
      <c r="D25" s="630"/>
      <c r="E25" s="632">
        <v>0.25</v>
      </c>
      <c r="F25" s="632">
        <v>0.25</v>
      </c>
      <c r="G25" s="632">
        <f t="shared" si="2"/>
        <v>0.5</v>
      </c>
    </row>
    <row r="26" spans="1:8" s="631" customFormat="1" ht="24.95" customHeight="1">
      <c r="A26" s="508" t="s">
        <v>997</v>
      </c>
      <c r="B26" s="630" t="s">
        <v>1021</v>
      </c>
      <c r="C26" s="630"/>
      <c r="D26" s="630"/>
      <c r="E26" s="632">
        <v>0.25</v>
      </c>
      <c r="F26" s="632">
        <v>0.25</v>
      </c>
      <c r="G26" s="632">
        <f t="shared" si="2"/>
        <v>0.5</v>
      </c>
    </row>
    <row r="27" spans="1:8" s="631" customFormat="1" ht="24.95" customHeight="1">
      <c r="A27" s="508" t="s">
        <v>999</v>
      </c>
      <c r="B27" s="630" t="s">
        <v>1022</v>
      </c>
      <c r="C27" s="630"/>
      <c r="D27" s="630"/>
      <c r="E27" s="632">
        <v>0.5</v>
      </c>
      <c r="F27" s="632">
        <v>0.5</v>
      </c>
      <c r="G27" s="632">
        <f t="shared" si="2"/>
        <v>1</v>
      </c>
    </row>
    <row r="28" spans="1:8" s="631" customFormat="1" ht="24.95" customHeight="1">
      <c r="A28" s="508" t="s">
        <v>1001</v>
      </c>
      <c r="B28" s="630" t="s">
        <v>1023</v>
      </c>
      <c r="C28" s="630"/>
      <c r="D28" s="630"/>
      <c r="E28" s="632">
        <v>0.5</v>
      </c>
      <c r="F28" s="632">
        <v>0.5</v>
      </c>
      <c r="G28" s="632">
        <f t="shared" si="2"/>
        <v>1</v>
      </c>
    </row>
    <row r="29" spans="1:8" s="631" customFormat="1" ht="24.95" customHeight="1">
      <c r="A29" s="508" t="s">
        <v>1003</v>
      </c>
      <c r="B29" s="630" t="s">
        <v>1024</v>
      </c>
      <c r="C29" s="630"/>
      <c r="D29" s="630"/>
      <c r="E29" s="632">
        <v>1</v>
      </c>
      <c r="F29" s="632">
        <v>1</v>
      </c>
      <c r="G29" s="632">
        <f t="shared" si="2"/>
        <v>2</v>
      </c>
    </row>
    <row r="30" spans="1:8" s="631" customFormat="1" ht="24.95" customHeight="1">
      <c r="A30" s="508" t="s">
        <v>1005</v>
      </c>
      <c r="B30" s="630" t="s">
        <v>1025</v>
      </c>
      <c r="C30" s="630"/>
      <c r="D30" s="630"/>
      <c r="E30" s="632">
        <v>0.5</v>
      </c>
      <c r="F30" s="632">
        <v>0.5</v>
      </c>
      <c r="G30" s="632">
        <f t="shared" si="2"/>
        <v>1</v>
      </c>
      <c r="H30" s="631" t="s">
        <v>11</v>
      </c>
    </row>
    <row r="31" spans="1:8" s="631" customFormat="1" ht="37.5" customHeight="1">
      <c r="A31" s="508" t="s">
        <v>1007</v>
      </c>
      <c r="B31" s="634" t="s">
        <v>1026</v>
      </c>
      <c r="C31" s="630"/>
      <c r="D31" s="630"/>
      <c r="E31" s="632">
        <v>0.5</v>
      </c>
      <c r="F31" s="632">
        <v>0.5</v>
      </c>
      <c r="G31" s="632">
        <f t="shared" si="2"/>
        <v>1</v>
      </c>
    </row>
    <row r="32" spans="1:8" s="631" customFormat="1" ht="24.95" customHeight="1">
      <c r="A32" s="508" t="s">
        <v>1027</v>
      </c>
      <c r="B32" s="630" t="s">
        <v>1028</v>
      </c>
      <c r="C32" s="630"/>
      <c r="D32" s="630"/>
      <c r="E32" s="632">
        <v>0.5</v>
      </c>
      <c r="F32" s="632">
        <v>0.5</v>
      </c>
      <c r="G32" s="632">
        <f t="shared" si="2"/>
        <v>1</v>
      </c>
    </row>
    <row r="33" spans="1:10" s="631" customFormat="1" ht="24.95" customHeight="1">
      <c r="A33" s="508" t="s">
        <v>1029</v>
      </c>
      <c r="B33" s="630" t="s">
        <v>1030</v>
      </c>
      <c r="C33" s="630"/>
      <c r="D33" s="630"/>
      <c r="E33" s="632">
        <v>1</v>
      </c>
      <c r="F33" s="632">
        <v>1</v>
      </c>
      <c r="G33" s="632">
        <f t="shared" si="2"/>
        <v>2</v>
      </c>
    </row>
    <row r="34" spans="1:10" s="631" customFormat="1" ht="24.95" customHeight="1">
      <c r="A34" s="508" t="s">
        <v>1031</v>
      </c>
      <c r="B34" s="630" t="s">
        <v>1032</v>
      </c>
      <c r="C34" s="630"/>
      <c r="D34" s="630"/>
      <c r="E34" s="632">
        <v>1</v>
      </c>
      <c r="F34" s="632">
        <v>1</v>
      </c>
      <c r="G34" s="632">
        <f t="shared" si="2"/>
        <v>2</v>
      </c>
    </row>
    <row r="35" spans="1:10" ht="24.95" customHeight="1">
      <c r="A35" s="635"/>
      <c r="B35" s="690" t="s">
        <v>18</v>
      </c>
      <c r="C35" s="691"/>
      <c r="D35" s="691"/>
      <c r="E35" s="692">
        <f>SUM(E18:E34)</f>
        <v>15</v>
      </c>
      <c r="F35" s="692">
        <f>SUM(F18:F34)</f>
        <v>15</v>
      </c>
      <c r="G35" s="692">
        <f>SUM(G18:G34)</f>
        <v>30</v>
      </c>
    </row>
    <row r="36" spans="1:10" ht="24.95" customHeight="1">
      <c r="A36" s="636"/>
      <c r="B36" s="690" t="s">
        <v>1033</v>
      </c>
      <c r="C36" s="691"/>
      <c r="D36" s="691"/>
      <c r="E36" s="693">
        <f>E35+E14</f>
        <v>36</v>
      </c>
      <c r="F36" s="693">
        <f>F35+F14</f>
        <v>24</v>
      </c>
      <c r="G36" s="693">
        <f>G35+G14</f>
        <v>60</v>
      </c>
    </row>
    <row r="38" spans="1:10">
      <c r="G38" s="680"/>
    </row>
    <row r="39" spans="1:10">
      <c r="B39" s="1149"/>
      <c r="C39" s="1149"/>
      <c r="D39" s="1149"/>
      <c r="E39" s="1149"/>
      <c r="F39" s="1149"/>
      <c r="G39" s="1149"/>
    </row>
    <row r="40" spans="1:10">
      <c r="B40" s="829" t="s">
        <v>1034</v>
      </c>
      <c r="C40" s="829"/>
      <c r="D40" s="829"/>
      <c r="E40" s="829"/>
      <c r="F40" s="829"/>
      <c r="G40" s="829"/>
      <c r="H40" s="580"/>
      <c r="I40" s="580"/>
      <c r="J40" s="573"/>
    </row>
    <row r="41" spans="1:10">
      <c r="B41" s="829" t="s">
        <v>1035</v>
      </c>
      <c r="C41" s="829"/>
      <c r="D41" s="829"/>
      <c r="E41" s="829"/>
      <c r="F41" s="829"/>
      <c r="G41" s="829"/>
      <c r="H41" s="580"/>
      <c r="I41" s="580"/>
      <c r="J41" s="573"/>
    </row>
    <row r="42" spans="1:10">
      <c r="B42" s="829" t="s">
        <v>1036</v>
      </c>
      <c r="C42" s="829"/>
      <c r="D42" s="829"/>
      <c r="E42" s="829"/>
      <c r="F42" s="829"/>
      <c r="G42" s="829"/>
      <c r="H42" s="580"/>
      <c r="I42" s="580"/>
      <c r="J42" s="580"/>
    </row>
  </sheetData>
  <mergeCells count="5">
    <mergeCell ref="A1:G1"/>
    <mergeCell ref="B39:G39"/>
    <mergeCell ref="B40:G40"/>
    <mergeCell ref="B41:G41"/>
    <mergeCell ref="B42:G42"/>
  </mergeCells>
  <pageMargins left="0.7" right="0.7" top="0.75" bottom="0.75" header="0.3" footer="0.3"/>
  <pageSetup paperSize="9" scale="69" orientation="portrait" r:id="rId1"/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topLeftCell="A7" zoomScaleSheetLayoutView="85" workbookViewId="0">
      <selection activeCell="Q12" sqref="Q12"/>
    </sheetView>
  </sheetViews>
  <sheetFormatPr defaultRowHeight="12.75"/>
  <cols>
    <col min="1" max="1" width="6.7109375" customWidth="1"/>
    <col min="2" max="2" width="8.5703125" customWidth="1"/>
    <col min="3" max="3" width="9.7109375" customWidth="1"/>
    <col min="5" max="5" width="9.5703125" customWidth="1"/>
    <col min="6" max="6" width="9.7109375" customWidth="1"/>
    <col min="7" max="7" width="10" customWidth="1"/>
    <col min="8" max="8" width="9.85546875" customWidth="1"/>
    <col min="10" max="10" width="10.7109375" customWidth="1"/>
    <col min="11" max="11" width="8.85546875" customWidth="1"/>
    <col min="12" max="12" width="9.85546875" customWidth="1"/>
    <col min="13" max="13" width="8.85546875" customWidth="1"/>
    <col min="14" max="14" width="15.5703125" customWidth="1"/>
  </cols>
  <sheetData>
    <row r="1" spans="1:19" ht="12.75" customHeight="1">
      <c r="D1" s="747"/>
      <c r="E1" s="747"/>
      <c r="F1" s="747"/>
      <c r="G1" s="747"/>
      <c r="H1" s="747"/>
      <c r="I1" s="747"/>
      <c r="L1" s="837" t="s">
        <v>89</v>
      </c>
      <c r="M1" s="837"/>
    </row>
    <row r="2" spans="1:19" ht="15.75">
      <c r="A2" s="743" t="s">
        <v>0</v>
      </c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743"/>
    </row>
    <row r="3" spans="1:19" ht="20.25">
      <c r="A3" s="744" t="s">
        <v>656</v>
      </c>
      <c r="B3" s="744"/>
      <c r="C3" s="744"/>
      <c r="D3" s="744"/>
      <c r="E3" s="744"/>
      <c r="F3" s="744"/>
      <c r="G3" s="744"/>
      <c r="H3" s="744"/>
      <c r="I3" s="744"/>
      <c r="J3" s="744"/>
      <c r="K3" s="744"/>
      <c r="L3" s="744"/>
      <c r="M3" s="744"/>
    </row>
    <row r="4" spans="1:19" ht="11.25" customHeight="1"/>
    <row r="5" spans="1:19" ht="15.75">
      <c r="A5" s="743" t="s">
        <v>663</v>
      </c>
      <c r="B5" s="743"/>
      <c r="C5" s="743"/>
      <c r="D5" s="743"/>
      <c r="E5" s="743"/>
      <c r="F5" s="743"/>
      <c r="G5" s="743"/>
      <c r="H5" s="743"/>
      <c r="I5" s="743"/>
      <c r="J5" s="743"/>
      <c r="K5" s="743"/>
      <c r="L5" s="743"/>
      <c r="M5" s="743"/>
    </row>
    <row r="7" spans="1:19">
      <c r="A7" s="746" t="s">
        <v>839</v>
      </c>
      <c r="B7" s="746"/>
      <c r="C7" s="746"/>
      <c r="D7" s="746"/>
      <c r="E7" s="746"/>
      <c r="K7" s="114"/>
      <c r="L7" s="835" t="s">
        <v>970</v>
      </c>
      <c r="M7" s="835"/>
      <c r="N7" s="835"/>
    </row>
    <row r="8" spans="1:19">
      <c r="A8" s="33"/>
      <c r="B8" s="33"/>
      <c r="K8" s="105"/>
      <c r="L8" s="130"/>
      <c r="M8" s="137"/>
      <c r="N8" s="130"/>
    </row>
    <row r="9" spans="1:19" ht="15.75" customHeight="1">
      <c r="A9" s="763" t="s">
        <v>2</v>
      </c>
      <c r="B9" s="763" t="s">
        <v>3</v>
      </c>
      <c r="C9" s="706" t="s">
        <v>4</v>
      </c>
      <c r="D9" s="706"/>
      <c r="E9" s="706"/>
      <c r="F9" s="708"/>
      <c r="G9" s="842"/>
      <c r="H9" s="717" t="s">
        <v>103</v>
      </c>
      <c r="I9" s="717"/>
      <c r="J9" s="717"/>
      <c r="K9" s="717"/>
      <c r="L9" s="717"/>
      <c r="M9" s="763" t="s">
        <v>138</v>
      </c>
      <c r="N9" s="721" t="s">
        <v>139</v>
      </c>
    </row>
    <row r="10" spans="1:19" ht="51">
      <c r="A10" s="836"/>
      <c r="B10" s="836"/>
      <c r="C10" s="5" t="s">
        <v>5</v>
      </c>
      <c r="D10" s="5" t="s">
        <v>6</v>
      </c>
      <c r="E10" s="5" t="s">
        <v>372</v>
      </c>
      <c r="F10" s="7" t="s">
        <v>101</v>
      </c>
      <c r="G10" s="6" t="s">
        <v>373</v>
      </c>
      <c r="H10" s="5" t="s">
        <v>5</v>
      </c>
      <c r="I10" s="5" t="s">
        <v>6</v>
      </c>
      <c r="J10" s="5" t="s">
        <v>372</v>
      </c>
      <c r="K10" s="7" t="s">
        <v>101</v>
      </c>
      <c r="L10" s="7" t="s">
        <v>374</v>
      </c>
      <c r="M10" s="836"/>
      <c r="N10" s="721"/>
      <c r="R10" s="14"/>
      <c r="S10" s="14"/>
    </row>
    <row r="11" spans="1:19" s="16" customForma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</row>
    <row r="12" spans="1:19" ht="15">
      <c r="A12" s="319">
        <v>1</v>
      </c>
      <c r="B12" s="334" t="s">
        <v>844</v>
      </c>
      <c r="C12" s="334">
        <v>32</v>
      </c>
      <c r="D12" s="334">
        <v>3</v>
      </c>
      <c r="E12" s="334">
        <v>0</v>
      </c>
      <c r="F12" s="338">
        <v>0</v>
      </c>
      <c r="G12" s="339">
        <f>C12+D12+E12+F12</f>
        <v>35</v>
      </c>
      <c r="H12" s="334">
        <v>32</v>
      </c>
      <c r="I12" s="334">
        <v>3</v>
      </c>
      <c r="J12" s="334">
        <v>0</v>
      </c>
      <c r="K12" s="334">
        <v>0</v>
      </c>
      <c r="L12" s="334">
        <v>35</v>
      </c>
      <c r="M12" s="334">
        <f>G12-L12</f>
        <v>0</v>
      </c>
      <c r="N12" s="843"/>
    </row>
    <row r="13" spans="1:19" ht="15">
      <c r="A13" s="319">
        <v>2</v>
      </c>
      <c r="B13" s="334" t="s">
        <v>845</v>
      </c>
      <c r="C13" s="334">
        <v>18</v>
      </c>
      <c r="D13" s="334">
        <v>0</v>
      </c>
      <c r="E13" s="334">
        <v>0</v>
      </c>
      <c r="F13" s="338">
        <v>0</v>
      </c>
      <c r="G13" s="339">
        <f>C13+D13+E13+F13</f>
        <v>18</v>
      </c>
      <c r="H13" s="334">
        <v>18</v>
      </c>
      <c r="I13" s="334">
        <v>0</v>
      </c>
      <c r="J13" s="334">
        <v>0</v>
      </c>
      <c r="K13" s="334">
        <v>0</v>
      </c>
      <c r="L13" s="334">
        <v>18</v>
      </c>
      <c r="M13" s="334">
        <f>G13-L13</f>
        <v>0</v>
      </c>
      <c r="N13" s="844"/>
    </row>
    <row r="14" spans="1:19">
      <c r="A14" s="8">
        <v>3</v>
      </c>
      <c r="B14" s="9"/>
      <c r="C14" s="9"/>
      <c r="D14" s="9"/>
      <c r="E14" s="9"/>
      <c r="F14" s="72"/>
      <c r="G14" s="10"/>
      <c r="H14" s="9"/>
      <c r="I14" s="9"/>
      <c r="J14" s="9"/>
      <c r="K14" s="9"/>
      <c r="L14" s="9"/>
      <c r="M14" s="9"/>
      <c r="N14" s="844"/>
    </row>
    <row r="15" spans="1:19">
      <c r="A15" s="11" t="s">
        <v>7</v>
      </c>
      <c r="B15" s="9"/>
      <c r="C15" s="9"/>
      <c r="D15" s="9"/>
      <c r="E15" s="9"/>
      <c r="F15" s="72"/>
      <c r="G15" s="10"/>
      <c r="H15" s="9"/>
      <c r="I15" s="9"/>
      <c r="J15" s="9"/>
      <c r="K15" s="9"/>
      <c r="L15" s="9"/>
      <c r="M15" s="9"/>
      <c r="N15" s="844"/>
    </row>
    <row r="16" spans="1:19">
      <c r="A16" s="11" t="s">
        <v>7</v>
      </c>
      <c r="B16" s="9"/>
      <c r="C16" s="9"/>
      <c r="D16" s="9"/>
      <c r="E16" s="9"/>
      <c r="F16" s="72"/>
      <c r="G16" s="10"/>
      <c r="H16" s="9"/>
      <c r="I16" s="9"/>
      <c r="J16" s="9"/>
      <c r="K16" s="9"/>
      <c r="L16" s="9"/>
      <c r="M16" s="9"/>
      <c r="N16" s="844"/>
    </row>
    <row r="17" spans="1:15" ht="15.75">
      <c r="A17" s="3" t="s">
        <v>18</v>
      </c>
      <c r="B17" s="9"/>
      <c r="C17" s="335">
        <f>SUM(C12:C16)</f>
        <v>50</v>
      </c>
      <c r="D17" s="335">
        <f t="shared" ref="D17:M17" si="0">SUM(D12:D16)</f>
        <v>3</v>
      </c>
      <c r="E17" s="335">
        <f t="shared" si="0"/>
        <v>0</v>
      </c>
      <c r="F17" s="335">
        <f t="shared" si="0"/>
        <v>0</v>
      </c>
      <c r="G17" s="335">
        <f t="shared" si="0"/>
        <v>53</v>
      </c>
      <c r="H17" s="335">
        <f t="shared" si="0"/>
        <v>50</v>
      </c>
      <c r="I17" s="335">
        <f t="shared" si="0"/>
        <v>3</v>
      </c>
      <c r="J17" s="335">
        <f t="shared" si="0"/>
        <v>0</v>
      </c>
      <c r="K17" s="335">
        <f t="shared" si="0"/>
        <v>0</v>
      </c>
      <c r="L17" s="335">
        <f t="shared" si="0"/>
        <v>53</v>
      </c>
      <c r="M17" s="335">
        <f t="shared" si="0"/>
        <v>0</v>
      </c>
      <c r="N17" s="845"/>
    </row>
    <row r="18" spans="1:15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5">
      <c r="A19" s="12" t="s">
        <v>8</v>
      </c>
    </row>
    <row r="20" spans="1:15">
      <c r="A20" t="s">
        <v>9</v>
      </c>
    </row>
    <row r="21" spans="1:15">
      <c r="A21" t="s">
        <v>10</v>
      </c>
      <c r="J21" s="13" t="s">
        <v>11</v>
      </c>
      <c r="K21" s="13"/>
      <c r="L21" s="13" t="s">
        <v>11</v>
      </c>
    </row>
    <row r="22" spans="1:15">
      <c r="A22" s="17" t="s">
        <v>443</v>
      </c>
      <c r="J22" s="13"/>
      <c r="K22" s="13"/>
      <c r="L22" s="13"/>
    </row>
    <row r="23" spans="1:15">
      <c r="C23" s="23" t="s">
        <v>444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5">
      <c r="C24" s="23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5">
      <c r="C25" s="23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5">
      <c r="C26" s="576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1:15">
      <c r="C27" s="576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5" ht="15.6" customHeight="1">
      <c r="A28" s="15" t="s">
        <v>12</v>
      </c>
      <c r="B28" s="15"/>
      <c r="C28" s="15"/>
      <c r="D28" s="15"/>
      <c r="E28" s="15"/>
      <c r="F28" s="15"/>
      <c r="G28" s="15"/>
      <c r="J28" s="16"/>
      <c r="K28" s="839"/>
      <c r="L28" s="840"/>
      <c r="M28" s="841" t="s">
        <v>13</v>
      </c>
      <c r="N28" s="841"/>
      <c r="O28" s="841"/>
    </row>
    <row r="29" spans="1:15" ht="15.6" customHeight="1">
      <c r="A29" s="839" t="s">
        <v>14</v>
      </c>
      <c r="B29" s="839"/>
      <c r="C29" s="839"/>
      <c r="D29" s="839"/>
      <c r="E29" s="839"/>
      <c r="F29" s="839"/>
      <c r="G29" s="839"/>
      <c r="H29" s="839"/>
      <c r="I29" s="839"/>
      <c r="J29" s="839"/>
      <c r="K29" s="839"/>
      <c r="L29" s="839"/>
      <c r="M29" s="839"/>
      <c r="N29" s="839"/>
    </row>
    <row r="30" spans="1:15" ht="15.75">
      <c r="A30" s="839" t="s">
        <v>980</v>
      </c>
      <c r="B30" s="839"/>
      <c r="C30" s="839"/>
      <c r="D30" s="839"/>
      <c r="E30" s="839"/>
      <c r="F30" s="839"/>
      <c r="G30" s="839"/>
      <c r="H30" s="839"/>
      <c r="I30" s="839"/>
      <c r="J30" s="839"/>
      <c r="K30" s="839"/>
      <c r="L30" s="839"/>
      <c r="M30" s="839"/>
      <c r="N30" s="839"/>
    </row>
    <row r="31" spans="1:15">
      <c r="K31" s="746" t="s">
        <v>85</v>
      </c>
      <c r="L31" s="746"/>
      <c r="M31" s="746"/>
      <c r="N31" s="746"/>
    </row>
    <row r="32" spans="1:15">
      <c r="A32" s="838"/>
      <c r="B32" s="838"/>
      <c r="C32" s="838"/>
      <c r="D32" s="838"/>
      <c r="E32" s="838"/>
      <c r="F32" s="838"/>
      <c r="G32" s="838"/>
      <c r="H32" s="838"/>
      <c r="I32" s="838"/>
      <c r="J32" s="838"/>
      <c r="K32" s="838"/>
      <c r="L32" s="838"/>
      <c r="M32" s="838"/>
    </row>
  </sheetData>
  <mergeCells count="20">
    <mergeCell ref="A32:M32"/>
    <mergeCell ref="K28:L28"/>
    <mergeCell ref="A30:N30"/>
    <mergeCell ref="A29:N29"/>
    <mergeCell ref="H9:L9"/>
    <mergeCell ref="M28:O28"/>
    <mergeCell ref="C9:G9"/>
    <mergeCell ref="K31:N31"/>
    <mergeCell ref="N9:N10"/>
    <mergeCell ref="N12:N17"/>
    <mergeCell ref="L7:N7"/>
    <mergeCell ref="M9:M10"/>
    <mergeCell ref="D1:I1"/>
    <mergeCell ref="A5:M5"/>
    <mergeCell ref="A3:M3"/>
    <mergeCell ref="A2:M2"/>
    <mergeCell ref="L1:M1"/>
    <mergeCell ref="B9:B10"/>
    <mergeCell ref="A9:A10"/>
    <mergeCell ref="A7:E7"/>
  </mergeCells>
  <phoneticPr fontId="0" type="noConversion"/>
  <printOptions horizontalCentered="1" verticalCentered="1"/>
  <pageMargins left="0.70866141732283505" right="0.70866141732283505" top="0.23622047244094499" bottom="0" header="0.31496062992126" footer="0.31496062992126"/>
  <pageSetup paperSize="9" scale="9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SheetLayoutView="90" workbookViewId="0">
      <selection activeCell="O23" sqref="O23"/>
    </sheetView>
  </sheetViews>
  <sheetFormatPr defaultRowHeight="12.75"/>
  <cols>
    <col min="1" max="1" width="7.5703125" customWidth="1"/>
    <col min="2" max="2" width="10.7109375" customWidth="1"/>
    <col min="3" max="3" width="9.7109375" customWidth="1"/>
    <col min="5" max="5" width="9.5703125" customWidth="1"/>
    <col min="6" max="6" width="7.5703125" customWidth="1"/>
    <col min="7" max="7" width="8.42578125" customWidth="1"/>
    <col min="8" max="8" width="10.5703125" customWidth="1"/>
    <col min="9" max="9" width="9.85546875" customWidth="1"/>
    <col min="12" max="12" width="7.5703125" customWidth="1"/>
    <col min="13" max="13" width="12.28515625" customWidth="1"/>
    <col min="14" max="14" width="15.85546875" customWidth="1"/>
  </cols>
  <sheetData>
    <row r="1" spans="1:19" ht="12.75" customHeight="1">
      <c r="D1" s="747"/>
      <c r="E1" s="747"/>
      <c r="F1" s="747"/>
      <c r="G1" s="747"/>
      <c r="H1" s="747"/>
      <c r="I1" s="747"/>
      <c r="J1" s="747"/>
      <c r="K1" s="1"/>
      <c r="M1" s="107" t="s">
        <v>90</v>
      </c>
    </row>
    <row r="2" spans="1:19" ht="15">
      <c r="A2" s="846" t="s">
        <v>0</v>
      </c>
      <c r="B2" s="846"/>
      <c r="C2" s="846"/>
      <c r="D2" s="846"/>
      <c r="E2" s="846"/>
      <c r="F2" s="846"/>
      <c r="G2" s="846"/>
      <c r="H2" s="846"/>
      <c r="I2" s="846"/>
      <c r="J2" s="846"/>
      <c r="K2" s="846"/>
      <c r="L2" s="846"/>
      <c r="M2" s="846"/>
      <c r="N2" s="846"/>
    </row>
    <row r="3" spans="1:19" ht="20.25">
      <c r="A3" s="744" t="s">
        <v>656</v>
      </c>
      <c r="B3" s="744"/>
      <c r="C3" s="744"/>
      <c r="D3" s="744"/>
      <c r="E3" s="744"/>
      <c r="F3" s="744"/>
      <c r="G3" s="744"/>
      <c r="H3" s="744"/>
      <c r="I3" s="744"/>
      <c r="J3" s="744"/>
      <c r="K3" s="744"/>
      <c r="L3" s="744"/>
      <c r="M3" s="744"/>
      <c r="N3" s="744"/>
    </row>
    <row r="4" spans="1:19" ht="11.25" customHeight="1"/>
    <row r="5" spans="1:19" ht="15.75">
      <c r="A5" s="745" t="s">
        <v>664</v>
      </c>
      <c r="B5" s="745"/>
      <c r="C5" s="745"/>
      <c r="D5" s="745"/>
      <c r="E5" s="745"/>
      <c r="F5" s="745"/>
      <c r="G5" s="745"/>
      <c r="H5" s="745"/>
      <c r="I5" s="745"/>
      <c r="J5" s="745"/>
      <c r="K5" s="745"/>
      <c r="L5" s="745"/>
      <c r="M5" s="745"/>
      <c r="N5" s="745"/>
    </row>
    <row r="7" spans="1:19">
      <c r="A7" s="746" t="s">
        <v>839</v>
      </c>
      <c r="B7" s="746"/>
      <c r="C7" s="746"/>
      <c r="D7" s="746"/>
      <c r="E7" s="746"/>
      <c r="L7" s="835" t="s">
        <v>970</v>
      </c>
      <c r="M7" s="835"/>
      <c r="N7" s="835"/>
    </row>
    <row r="8" spans="1:19" ht="15.75" customHeight="1">
      <c r="A8" s="763" t="s">
        <v>2</v>
      </c>
      <c r="B8" s="763" t="s">
        <v>3</v>
      </c>
      <c r="C8" s="706" t="s">
        <v>4</v>
      </c>
      <c r="D8" s="706"/>
      <c r="E8" s="706"/>
      <c r="F8" s="706"/>
      <c r="G8" s="706"/>
      <c r="H8" s="706" t="s">
        <v>103</v>
      </c>
      <c r="I8" s="706"/>
      <c r="J8" s="706"/>
      <c r="K8" s="706"/>
      <c r="L8" s="706"/>
      <c r="M8" s="763" t="s">
        <v>138</v>
      </c>
      <c r="N8" s="721" t="s">
        <v>139</v>
      </c>
    </row>
    <row r="9" spans="1:19" ht="63.75">
      <c r="A9" s="836"/>
      <c r="B9" s="836"/>
      <c r="C9" s="5" t="s">
        <v>5</v>
      </c>
      <c r="D9" s="5" t="s">
        <v>6</v>
      </c>
      <c r="E9" s="5" t="s">
        <v>372</v>
      </c>
      <c r="F9" s="5" t="s">
        <v>101</v>
      </c>
      <c r="G9" s="5" t="s">
        <v>212</v>
      </c>
      <c r="H9" s="5" t="s">
        <v>5</v>
      </c>
      <c r="I9" s="5" t="s">
        <v>6</v>
      </c>
      <c r="J9" s="5" t="s">
        <v>372</v>
      </c>
      <c r="K9" s="5" t="s">
        <v>101</v>
      </c>
      <c r="L9" s="5" t="s">
        <v>211</v>
      </c>
      <c r="M9" s="836"/>
      <c r="N9" s="721"/>
      <c r="R9" s="9"/>
      <c r="S9" s="14"/>
    </row>
    <row r="10" spans="1:19" s="16" customForma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</row>
    <row r="11" spans="1:19" ht="15">
      <c r="A11" s="8">
        <v>1</v>
      </c>
      <c r="B11" s="20" t="s">
        <v>844</v>
      </c>
      <c r="C11" s="334">
        <v>0</v>
      </c>
      <c r="D11" s="334">
        <v>0</v>
      </c>
      <c r="E11" s="334">
        <v>0</v>
      </c>
      <c r="F11" s="334">
        <v>0</v>
      </c>
      <c r="G11" s="334">
        <v>0</v>
      </c>
      <c r="H11" s="334">
        <v>0</v>
      </c>
      <c r="I11" s="334">
        <v>0</v>
      </c>
      <c r="J11" s="334">
        <v>0</v>
      </c>
      <c r="K11" s="334">
        <v>0</v>
      </c>
      <c r="L11" s="334">
        <v>0</v>
      </c>
      <c r="M11" s="334">
        <v>0</v>
      </c>
      <c r="N11" s="9"/>
    </row>
    <row r="12" spans="1:19" ht="15">
      <c r="A12" s="8">
        <v>2</v>
      </c>
      <c r="B12" s="20" t="s">
        <v>845</v>
      </c>
      <c r="C12" s="342">
        <v>0</v>
      </c>
      <c r="D12" s="342">
        <v>0</v>
      </c>
      <c r="E12" s="342">
        <v>0</v>
      </c>
      <c r="F12" s="342">
        <v>0</v>
      </c>
      <c r="G12" s="342">
        <v>0</v>
      </c>
      <c r="H12" s="342">
        <v>0</v>
      </c>
      <c r="I12" s="342">
        <v>0</v>
      </c>
      <c r="J12" s="342">
        <v>0</v>
      </c>
      <c r="K12" s="342">
        <v>0</v>
      </c>
      <c r="L12" s="342">
        <v>0</v>
      </c>
      <c r="M12" s="342">
        <v>0</v>
      </c>
      <c r="N12" s="9"/>
    </row>
    <row r="13" spans="1:19">
      <c r="A13" s="8">
        <v>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9">
      <c r="A14" s="11" t="s">
        <v>7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9">
      <c r="A15" s="11" t="s">
        <v>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9" ht="15.75">
      <c r="A16" s="3" t="s">
        <v>18</v>
      </c>
      <c r="B16" s="9"/>
      <c r="C16" s="335">
        <f>SUM(C11:C15)</f>
        <v>0</v>
      </c>
      <c r="D16" s="335">
        <f t="shared" ref="D16:M16" si="0">SUM(D11:D15)</f>
        <v>0</v>
      </c>
      <c r="E16" s="335">
        <f t="shared" si="0"/>
        <v>0</v>
      </c>
      <c r="F16" s="335">
        <f t="shared" si="0"/>
        <v>0</v>
      </c>
      <c r="G16" s="335">
        <f t="shared" si="0"/>
        <v>0</v>
      </c>
      <c r="H16" s="335">
        <f t="shared" si="0"/>
        <v>0</v>
      </c>
      <c r="I16" s="335">
        <f t="shared" si="0"/>
        <v>0</v>
      </c>
      <c r="J16" s="335">
        <f t="shared" si="0"/>
        <v>0</v>
      </c>
      <c r="K16" s="335">
        <f t="shared" si="0"/>
        <v>0</v>
      </c>
      <c r="L16" s="335">
        <f t="shared" si="0"/>
        <v>0</v>
      </c>
      <c r="M16" s="335">
        <f t="shared" si="0"/>
        <v>0</v>
      </c>
      <c r="N16" s="9"/>
    </row>
    <row r="17" spans="1:14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>
      <c r="A18" s="12" t="s">
        <v>8</v>
      </c>
    </row>
    <row r="19" spans="1:14">
      <c r="A19" t="s">
        <v>9</v>
      </c>
    </row>
    <row r="20" spans="1:14">
      <c r="A20" t="s">
        <v>10</v>
      </c>
      <c r="L20" s="13" t="s">
        <v>11</v>
      </c>
      <c r="M20" s="13"/>
      <c r="N20" s="13" t="s">
        <v>11</v>
      </c>
    </row>
    <row r="21" spans="1:14">
      <c r="A21" s="17" t="s">
        <v>443</v>
      </c>
      <c r="J21" s="13"/>
      <c r="K21" s="13"/>
      <c r="L21" s="13"/>
    </row>
    <row r="22" spans="1:14">
      <c r="C22" s="17" t="s">
        <v>444</v>
      </c>
      <c r="E22" s="14"/>
      <c r="F22" s="14"/>
      <c r="G22" s="14"/>
      <c r="H22" s="14"/>
      <c r="I22" s="14"/>
      <c r="J22" s="14"/>
      <c r="K22" s="14"/>
      <c r="L22" s="14"/>
      <c r="M22" s="14"/>
    </row>
    <row r="23" spans="1:14"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5.75" customHeight="1">
      <c r="A28" s="15" t="s">
        <v>12</v>
      </c>
      <c r="B28" s="15"/>
      <c r="C28" s="15"/>
      <c r="D28" s="15"/>
      <c r="E28" s="15"/>
      <c r="F28" s="15"/>
      <c r="G28" s="15"/>
      <c r="H28" s="15"/>
      <c r="L28" s="839" t="s">
        <v>13</v>
      </c>
      <c r="M28" s="839"/>
      <c r="N28" s="839"/>
    </row>
    <row r="29" spans="1:14" ht="15.75" customHeight="1">
      <c r="A29" s="839" t="s">
        <v>14</v>
      </c>
      <c r="B29" s="839"/>
      <c r="C29" s="839"/>
      <c r="D29" s="839"/>
      <c r="E29" s="839"/>
      <c r="F29" s="839"/>
      <c r="G29" s="839"/>
      <c r="H29" s="839"/>
      <c r="I29" s="839"/>
      <c r="J29" s="839"/>
      <c r="K29" s="839"/>
      <c r="L29" s="839"/>
      <c r="M29" s="839"/>
      <c r="N29" s="839"/>
    </row>
    <row r="30" spans="1:14" ht="15.75">
      <c r="A30" s="839" t="s">
        <v>980</v>
      </c>
      <c r="B30" s="839"/>
      <c r="C30" s="839"/>
      <c r="D30" s="839"/>
      <c r="E30" s="839"/>
      <c r="F30" s="839"/>
      <c r="G30" s="839"/>
      <c r="H30" s="839"/>
      <c r="I30" s="839"/>
      <c r="J30" s="839"/>
      <c r="K30" s="839"/>
      <c r="L30" s="839"/>
      <c r="M30" s="839"/>
      <c r="N30" s="839"/>
    </row>
    <row r="31" spans="1:14">
      <c r="L31" s="746"/>
      <c r="M31" s="746"/>
      <c r="N31" s="746"/>
    </row>
    <row r="32" spans="1:14">
      <c r="A32" s="838"/>
      <c r="B32" s="838"/>
      <c r="C32" s="838"/>
      <c r="D32" s="838"/>
      <c r="E32" s="838"/>
      <c r="F32" s="838"/>
      <c r="G32" s="838"/>
      <c r="H32" s="838"/>
      <c r="I32" s="838"/>
      <c r="J32" s="838"/>
      <c r="K32" s="838"/>
      <c r="L32" s="838"/>
      <c r="M32" s="838"/>
      <c r="N32" s="838"/>
    </row>
  </sheetData>
  <mergeCells count="17">
    <mergeCell ref="A32:N32"/>
    <mergeCell ref="L28:N28"/>
    <mergeCell ref="A29:N29"/>
    <mergeCell ref="M8:M9"/>
    <mergeCell ref="N8:N9"/>
    <mergeCell ref="L31:N31"/>
    <mergeCell ref="A30:N30"/>
    <mergeCell ref="A8:A9"/>
    <mergeCell ref="B8:B9"/>
    <mergeCell ref="C8:G8"/>
    <mergeCell ref="H8:L8"/>
    <mergeCell ref="D1:J1"/>
    <mergeCell ref="A2:N2"/>
    <mergeCell ref="A3:N3"/>
    <mergeCell ref="A5:N5"/>
    <mergeCell ref="L7:N7"/>
    <mergeCell ref="A7:E7"/>
  </mergeCells>
  <phoneticPr fontId="0" type="noConversion"/>
  <printOptions horizontalCentered="1" verticalCentered="1"/>
  <pageMargins left="0.70866141732283505" right="0.70866141732283505" top="0.23622047244094499" bottom="0" header="0.31496062992126" footer="0.31496062992126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72</vt:i4>
      </vt:variant>
      <vt:variant>
        <vt:lpstr>Named Ranges</vt:lpstr>
      </vt:variant>
      <vt:variant>
        <vt:i4>59</vt:i4>
      </vt:variant>
    </vt:vector>
  </HeadingPairs>
  <TitlesOfParts>
    <vt:vector size="131" baseType="lpstr">
      <vt:lpstr>First-Page</vt:lpstr>
      <vt:lpstr>Contents</vt:lpstr>
      <vt:lpstr>Sheet1</vt:lpstr>
      <vt:lpstr>AT-1-Gen_Info </vt:lpstr>
      <vt:lpstr>AT-2-S1 BUDGET</vt:lpstr>
      <vt:lpstr>AT_2A_fundflow</vt:lpstr>
      <vt:lpstr>AT-3</vt:lpstr>
      <vt:lpstr>AT3A_cvrg(Insti)_PY</vt:lpstr>
      <vt:lpstr>AT3B_cvrg(Insti)_UPY </vt:lpstr>
      <vt:lpstr>AT3C_cvrg(Insti)_UPY </vt:lpstr>
      <vt:lpstr>enrolment vs availed_PY</vt:lpstr>
      <vt:lpstr>enrolment vs availed_UPY</vt:lpstr>
      <vt:lpstr>AT-4B</vt:lpstr>
      <vt:lpstr>T5_PLAN_vs_PRFM</vt:lpstr>
      <vt:lpstr>T5A_PLAN_vs_PRFM </vt:lpstr>
      <vt:lpstr>T5B_PLAN_vs_PRFM  (2)</vt:lpstr>
      <vt:lpstr>T5C_Drought_PLAN_vs_PRFM </vt:lpstr>
      <vt:lpstr>T5D_Drought_PLAN_vs_PRFM  </vt:lpstr>
      <vt:lpstr>T6_FG_py_Utlsn</vt:lpstr>
      <vt:lpstr>T6A_FG_Upy_Utlsn </vt:lpstr>
      <vt:lpstr>T6B_Pay_FG_FCI_Pry</vt:lpstr>
      <vt:lpstr>T6C_Coarse_Grain</vt:lpstr>
      <vt:lpstr>T7_CC_PY_Utlsn</vt:lpstr>
      <vt:lpstr>T7ACC_UPY_Utlsn </vt:lpstr>
      <vt:lpstr>AT-8_Hon_CCH_Pry</vt:lpstr>
      <vt:lpstr>AT-8A_Hon_CCH_UPry</vt:lpstr>
      <vt:lpstr>AT9_TA</vt:lpstr>
      <vt:lpstr>AT10_MME</vt:lpstr>
      <vt:lpstr>AT10A_</vt:lpstr>
      <vt:lpstr>AT-10 B</vt:lpstr>
      <vt:lpstr>AT-10 C</vt:lpstr>
      <vt:lpstr>AT-10D</vt:lpstr>
      <vt:lpstr>AT-10 E</vt:lpstr>
      <vt:lpstr>AT-10 F</vt:lpstr>
      <vt:lpstr>AT11_KS Year wise</vt:lpstr>
      <vt:lpstr>AT11A_KS-District wise</vt:lpstr>
      <vt:lpstr>AT12_KD-New</vt:lpstr>
      <vt:lpstr>AT12A_KD-Replacement</vt:lpstr>
      <vt:lpstr>Mode of cooking</vt:lpstr>
      <vt:lpstr>AT-14</vt:lpstr>
      <vt:lpstr>AT-14 A</vt:lpstr>
      <vt:lpstr>AT-15</vt:lpstr>
      <vt:lpstr>AT-16</vt:lpstr>
      <vt:lpstr>AT_17_Coverage-RBSK </vt:lpstr>
      <vt:lpstr>AT18_Details_Community </vt:lpstr>
      <vt:lpstr>AT_19_Impl_Agency</vt:lpstr>
      <vt:lpstr>AT_20_CentralCookingagency </vt:lpstr>
      <vt:lpstr>AT-21</vt:lpstr>
      <vt:lpstr>AT-22</vt:lpstr>
      <vt:lpstr>AT-23 MIS</vt:lpstr>
      <vt:lpstr>AT-23A _AMS</vt:lpstr>
      <vt:lpstr>AT-24</vt:lpstr>
      <vt:lpstr>AT-25</vt:lpstr>
      <vt:lpstr>Sheet1 (2)</vt:lpstr>
      <vt:lpstr>AT26_NoWD</vt:lpstr>
      <vt:lpstr>AT26A_NoWD</vt:lpstr>
      <vt:lpstr>AT27_Req_FG_CA_Pry</vt:lpstr>
      <vt:lpstr>AT27A_Req_FG_CA_U Pry </vt:lpstr>
      <vt:lpstr>AT27B_Req_FG_CA_N CLP</vt:lpstr>
      <vt:lpstr>AT27C_Req_FG_Drought -Pry </vt:lpstr>
      <vt:lpstr>AT27D_Req_FG_Drought -UPry </vt:lpstr>
      <vt:lpstr>AT_28_RqmtKitchen</vt:lpstr>
      <vt:lpstr>AT-28A_RqmtPlinthArea</vt:lpstr>
      <vt:lpstr>AT29_K_D</vt:lpstr>
      <vt:lpstr>AT-30_Coook-cum-Helper</vt:lpstr>
      <vt:lpstr>AT_31_Budget_provision </vt:lpstr>
      <vt:lpstr>AT32_Drought Pry Util</vt:lpstr>
      <vt:lpstr>AT-32A Drought UPry Util</vt:lpstr>
      <vt:lpstr>Pry. </vt:lpstr>
      <vt:lpstr>U.Pry.</vt:lpstr>
      <vt:lpstr>NAFED</vt:lpstr>
      <vt:lpstr>MME Plan</vt:lpstr>
      <vt:lpstr>'AT_17_Coverage-RBSK '!Print_Area</vt:lpstr>
      <vt:lpstr>AT_19_Impl_Agency!Print_Area</vt:lpstr>
      <vt:lpstr>'AT_20_CentralCookingagency '!Print_Area</vt:lpstr>
      <vt:lpstr>AT_28_RqmtKitchen!Print_Area</vt:lpstr>
      <vt:lpstr>AT_2A_fundflow!Print_Area</vt:lpstr>
      <vt:lpstr>'AT_31_Budget_provision '!Print_Area</vt:lpstr>
      <vt:lpstr>'AT-10 B'!Print_Area</vt:lpstr>
      <vt:lpstr>'AT-10 C'!Print_Area</vt:lpstr>
      <vt:lpstr>'AT-10 E'!Print_Area</vt:lpstr>
      <vt:lpstr>AT10_MME!Print_Area</vt:lpstr>
      <vt:lpstr>AT10A_!Print_Area</vt:lpstr>
      <vt:lpstr>'AT-10D'!Print_Area</vt:lpstr>
      <vt:lpstr>'AT11_KS Year wise'!Print_Area</vt:lpstr>
      <vt:lpstr>'AT11A_KS-District wise'!Print_Area</vt:lpstr>
      <vt:lpstr>'AT12_KD-New'!Print_Area</vt:lpstr>
      <vt:lpstr>'AT12A_KD-Replacement'!Print_Area</vt:lpstr>
      <vt:lpstr>'AT-14'!Print_Area</vt:lpstr>
      <vt:lpstr>'AT-14 A'!Print_Area</vt:lpstr>
      <vt:lpstr>'AT-15'!Print_Area</vt:lpstr>
      <vt:lpstr>'AT-16'!Print_Area</vt:lpstr>
      <vt:lpstr>'AT18_Details_Community '!Print_Area</vt:lpstr>
      <vt:lpstr>'AT-1-Gen_Info '!Print_Area</vt:lpstr>
      <vt:lpstr>'AT-24'!Print_Area</vt:lpstr>
      <vt:lpstr>AT26_NoWD!Print_Area</vt:lpstr>
      <vt:lpstr>AT26A_NoWD!Print_Area</vt:lpstr>
      <vt:lpstr>AT27_Req_FG_CA_Pry!Print_Area</vt:lpstr>
      <vt:lpstr>'AT27A_Req_FG_CA_U Pry '!Print_Area</vt:lpstr>
      <vt:lpstr>'AT27B_Req_FG_CA_N CLP'!Print_Area</vt:lpstr>
      <vt:lpstr>'AT27C_Req_FG_Drought -Pry '!Print_Area</vt:lpstr>
      <vt:lpstr>'AT27D_Req_FG_Drought -UPry '!Print_Area</vt:lpstr>
      <vt:lpstr>'AT-28A_RqmtPlinthArea'!Print_Area</vt:lpstr>
      <vt:lpstr>AT29_K_D!Print_Area</vt:lpstr>
      <vt:lpstr>'AT-2-S1 BUDGET'!Print_Area</vt:lpstr>
      <vt:lpstr>'AT-30_Coook-cum-Helper'!Print_Area</vt:lpstr>
      <vt:lpstr>'AT32_Drought Pry Util'!Print_Area</vt:lpstr>
      <vt:lpstr>'AT-32A Drought UPry Util'!Print_Area</vt:lpstr>
      <vt:lpstr>'AT3A_cvrg(Insti)_PY'!Print_Area</vt:lpstr>
      <vt:lpstr>'AT3B_cvrg(Insti)_UPY '!Print_Area</vt:lpstr>
      <vt:lpstr>'AT3C_cvrg(Insti)_UPY '!Print_Area</vt:lpstr>
      <vt:lpstr>'AT-8_Hon_CCH_Pry'!Print_Area</vt:lpstr>
      <vt:lpstr>'AT-8A_Hon_CCH_UPry'!Print_Area</vt:lpstr>
      <vt:lpstr>AT9_TA!Print_Area</vt:lpstr>
      <vt:lpstr>Contents!Print_Area</vt:lpstr>
      <vt:lpstr>'enrolment vs availed_PY'!Print_Area</vt:lpstr>
      <vt:lpstr>'enrolment vs availed_UPY'!Print_Area</vt:lpstr>
      <vt:lpstr>'Mode of cooking'!Print_Area</vt:lpstr>
      <vt:lpstr>Sheet1!Print_Area</vt:lpstr>
      <vt:lpstr>'Sheet1 (2)'!Print_Area</vt:lpstr>
      <vt:lpstr>T5_PLAN_vs_PRFM!Print_Area</vt:lpstr>
      <vt:lpstr>'T5A_PLAN_vs_PRFM '!Print_Area</vt:lpstr>
      <vt:lpstr>'T5B_PLAN_vs_PRFM  (2)'!Print_Area</vt:lpstr>
      <vt:lpstr>'T5C_Drought_PLAN_vs_PRFM '!Print_Area</vt:lpstr>
      <vt:lpstr>'T5D_Drought_PLAN_vs_PRFM  '!Print_Area</vt:lpstr>
      <vt:lpstr>T6_FG_py_Utlsn!Print_Area</vt:lpstr>
      <vt:lpstr>'T6A_FG_Upy_Utlsn '!Print_Area</vt:lpstr>
      <vt:lpstr>T6B_Pay_FG_FCI_Pry!Print_Area</vt:lpstr>
      <vt:lpstr>T6C_Coarse_Grain!Print_Area</vt:lpstr>
      <vt:lpstr>T7_CC_PY_Utlsn!Print_Area</vt:lpstr>
      <vt:lpstr>'T7ACC_UPY_Utlsn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</cp:lastModifiedBy>
  <cp:lastPrinted>2018-05-09T04:36:01Z</cp:lastPrinted>
  <dcterms:created xsi:type="dcterms:W3CDTF">1996-10-14T23:33:28Z</dcterms:created>
  <dcterms:modified xsi:type="dcterms:W3CDTF">2018-05-09T04:40:38Z</dcterms:modified>
</cp:coreProperties>
</file>