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95" windowWidth="15600" windowHeight="6675" activeTab="0"/>
  </bookViews>
  <sheets>
    <sheet name="Haryana" sheetId="1" r:id="rId1"/>
    <sheet name="Sheet1" sheetId="2" r:id="rId2"/>
  </sheets>
  <definedNames>
    <definedName name="_xlnm.Print_Area" localSheetId="0">'Haryana'!$A$1:$H$818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E76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pl chek</t>
        </r>
      </text>
    </comment>
  </commentList>
</comments>
</file>

<file path=xl/sharedStrings.xml><?xml version="1.0" encoding="utf-8"?>
<sst xmlns="http://schemas.openxmlformats.org/spreadsheetml/2006/main" count="1028" uniqueCount="262">
  <si>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</si>
  <si>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</si>
  <si>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</si>
  <si>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</si>
  <si>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</si>
  <si>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</si>
  <si>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</si>
  <si>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</si>
  <si>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</si>
  <si>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</si>
  <si>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</si>
  <si>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</si>
  <si>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</si>
  <si>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</si>
  <si>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</si>
  <si>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</si>
  <si>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</si>
  <si>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</si>
  <si>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</si>
  <si>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</si>
  <si>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</si>
  <si>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>PY</t>
  </si>
  <si>
    <t>U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</si>
  <si>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</si>
  <si>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</si>
  <si>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</si>
  <si>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</si>
  <si>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</si>
  <si>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</si>
  <si>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</si>
  <si>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</si>
  <si>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</si>
  <si>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</si>
  <si>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</si>
  <si>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</si>
  <si>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</si>
  <si>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</si>
  <si>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</si>
  <si>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</si>
  <si>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</si>
  <si>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</si>
  <si>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</si>
  <si>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</si>
  <si>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</si>
  <si>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</si>
  <si>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</si>
  <si>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</si>
  <si>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</si>
  <si>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</si>
  <si>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</si>
  <si>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</si>
  <si>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</si>
  <si>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</si>
  <si>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</si>
  <si>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</si>
  <si>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</si>
  <si>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</si>
  <si>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</si>
  <si>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4.2) Cooking cost allocation and disbursed to Dists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</si>
  <si>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</si>
  <si>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</si>
  <si>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</si>
  <si>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</si>
  <si>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</si>
  <si>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</si>
  <si>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</si>
  <si>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</si>
  <si>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</si>
  <si>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</si>
  <si>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</si>
  <si>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</si>
  <si>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</si>
  <si>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</si>
  <si>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</si>
  <si>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</si>
  <si>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</si>
  <si>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</si>
  <si>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</si>
  <si>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</si>
  <si>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</si>
  <si>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</si>
  <si>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</si>
  <si>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</si>
  <si>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</si>
  <si>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</si>
  <si>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</si>
  <si>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</si>
  <si>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</si>
  <si>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</si>
  <si>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</si>
  <si>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</si>
  <si>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</si>
  <si>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</si>
  <si>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</si>
  <si>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</si>
  <si>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</si>
  <si>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</si>
  <si>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</si>
  <si>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</si>
  <si>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</si>
  <si>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</si>
  <si>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</si>
  <si>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</si>
  <si>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</si>
  <si>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</si>
  <si>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</si>
  <si>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</si>
  <si>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</si>
  <si>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</si>
  <si>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</si>
  <si>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</si>
  <si>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</si>
  <si>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</si>
  <si>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</si>
  <si>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</si>
  <si>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</si>
  <si>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</si>
  <si>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</si>
  <si>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</si>
  <si>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</si>
  <si>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</si>
  <si>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</si>
  <si>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</si>
  <si>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</si>
  <si>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</si>
  <si>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</si>
  <si>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>Bench mark (85%)</t>
  </si>
  <si>
    <t xml:space="preserve">Payment to FCI </t>
  </si>
  <si>
    <t>5. Reconciliation of Utilisation and Performance during 2016-17 [PRIMARY+ UPPER PRIMARY]</t>
  </si>
  <si>
    <t>NCLP</t>
  </si>
  <si>
    <t xml:space="preserve">Total </t>
  </si>
  <si>
    <t>Schools</t>
  </si>
  <si>
    <t>Installment</t>
  </si>
  <si>
    <t>Dated</t>
  </si>
  <si>
    <t>Units</t>
  </si>
  <si>
    <t>Amount              (in lakh)</t>
  </si>
  <si>
    <t xml:space="preserve">Allocation for 2016-17              </t>
  </si>
  <si>
    <t xml:space="preserve">Unspent Balance as on 31.12.2016                                                  </t>
  </si>
  <si>
    <t>% of UB on allocation 2016-17</t>
  </si>
  <si>
    <t>5.3 Reconciliation of Cooking Cost utilisation during 2016-17 (Source data: para 2.5 and 4.7 above)</t>
  </si>
  <si>
    <t>Total available</t>
  </si>
  <si>
    <t>% available</t>
  </si>
  <si>
    <t>Ambala</t>
  </si>
  <si>
    <t>Bhiwani</t>
  </si>
  <si>
    <t>Faridabad</t>
  </si>
  <si>
    <t>Fatehabad</t>
  </si>
  <si>
    <t>Gurgaon</t>
  </si>
  <si>
    <t>Jhajjar</t>
  </si>
  <si>
    <t>Jind</t>
  </si>
  <si>
    <t>Kaithal</t>
  </si>
  <si>
    <t>Kurukshetra</t>
  </si>
  <si>
    <t>Mahendargarh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</si>
  <si>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</si>
  <si>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</si>
  <si>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</si>
  <si>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</si>
  <si>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</si>
  <si>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</si>
  <si>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</si>
  <si>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</si>
  <si>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State : Haryana</t>
  </si>
  <si>
    <t xml:space="preserve">9.1)    Kitchen cum stores  </t>
  </si>
  <si>
    <t>9.1.1) Releasing details</t>
  </si>
  <si>
    <t xml:space="preserve">Year </t>
  </si>
  <si>
    <t>Amount (in lakh)</t>
  </si>
  <si>
    <t>PY&amp; UPY</t>
  </si>
  <si>
    <t>(2006-07)</t>
  </si>
  <si>
    <t>(2007-08)</t>
  </si>
  <si>
    <t>(2008-09)</t>
  </si>
  <si>
    <t>(2009-10)</t>
  </si>
  <si>
    <t>(2010-11)</t>
  </si>
  <si>
    <t>(2011-12)</t>
  </si>
  <si>
    <t>(2012-13)</t>
  </si>
  <si>
    <t>(2013-14)</t>
  </si>
  <si>
    <t>(2014-15)</t>
  </si>
  <si>
    <t>9.1.3) Achievement ( under MDM Funds)</t>
  </si>
  <si>
    <t xml:space="preserve">9.2 Kitchen Devices </t>
  </si>
  <si>
    <t>9.2.1) Releasing details</t>
  </si>
  <si>
    <t>PY &amp; UPY</t>
  </si>
  <si>
    <t>9.2.3) Achievement ( under MDM Funds)</t>
  </si>
  <si>
    <t>Annual Work Plan &amp; Budget  (AWP&amp;B) 2018-19</t>
  </si>
  <si>
    <t>Section-A : REVIEW OF IMPLEMENTATION OF MDM SCHEME DURING 2017-18 (1.4.17 to 31.03.18)</t>
  </si>
  <si>
    <t>MDM PAB Approval for 2017-18</t>
  </si>
  <si>
    <t>Average number of children availed MDM during 1.4.17 to 31.03.18 (AT-5&amp;5A)</t>
  </si>
  <si>
    <t>i) Base period 01.04.17 to 31.03.18</t>
  </si>
  <si>
    <t>No. of Meals as per PAB approval (01.04.17 to 31.3.18)</t>
  </si>
  <si>
    <t xml:space="preserve">ii) Base period 01.04.17 to 31.03.18 (As per PAB aaproval = 242 days for Py &amp; U Py and 302 for NCLP ) </t>
  </si>
  <si>
    <t>2.1  Institutions- (Primary) (Source data : Table AT-3A of AWP&amp;B 2018-19)</t>
  </si>
  <si>
    <t>2.2  Institutions- (Primary with Upper Primary) (Source data : Table AT-3B of AWP&amp;B 2018-19)</t>
  </si>
  <si>
    <t>2.2A  Institutions- (Upper Primary) (Source data : Table AT-3C of AWP&amp;B 2018-19)</t>
  </si>
  <si>
    <t>2.3  Coverage Chidlren vs. Enrolment ( Primary) (Source data : Table AT-4 &amp; 5  of AWP&amp;B 2018-19)</t>
  </si>
  <si>
    <t>Enrolment as on 30.9.2017</t>
  </si>
  <si>
    <t>2.4  Coverage Chidlren vs. Enrolment  ( Upper Primary) (Source data : Table AT- 4A &amp; 5-A of AWP&amp;B 2018-19)</t>
  </si>
  <si>
    <t>Gurugram</t>
  </si>
  <si>
    <t>Hissar</t>
  </si>
  <si>
    <t>jind</t>
  </si>
  <si>
    <t>karnal</t>
  </si>
  <si>
    <t>Mahendergarh</t>
  </si>
  <si>
    <t>sirsa</t>
  </si>
  <si>
    <t>Yamunanagar</t>
  </si>
  <si>
    <t>2.5  No. of children  ( Primary) (Source data : Table AT-5  of AWP&amp;B 2018-19)</t>
  </si>
  <si>
    <t>No. of children as per PAB Approval for  2017-18</t>
  </si>
  <si>
    <t>2.6  No. of children  ( Upper Primary) (Source data : Table AT-5-A of AWP&amp;B 2018-19)</t>
  </si>
  <si>
    <t>2.7 Number of meal to be served and  actual  number of meal served during 2017-18 (Source data: Table AT-5 &amp; 5A of AWP&amp;B 2018-19)</t>
  </si>
  <si>
    <t>No of meals to be served during 1.4.17 to 31.03.18</t>
  </si>
  <si>
    <t>No of meal served during 1.4.17 to 31.03.18</t>
  </si>
  <si>
    <t>Opening Stock as on 1.4.2017</t>
  </si>
  <si>
    <t>Allocation for 2017-18</t>
  </si>
  <si>
    <t>Lifting as on 31.03.2018</t>
  </si>
  <si>
    <t xml:space="preserve"> 3.2) District-wise opening balance as on 1.4.2017 (Source data: Table AT-6 &amp; 6A of AWP&amp;B 2018-19)</t>
  </si>
  <si>
    <t xml:space="preserve">Allocation for 2017-18              </t>
  </si>
  <si>
    <t xml:space="preserve">Opening Stock as on 1.4.2017                                                  </t>
  </si>
  <si>
    <t>% of OS on allocation 2017-18</t>
  </si>
  <si>
    <t xml:space="preserve"> 3.3) District-wise unspent balance as on 31.03.2018 (Source data: Table AT-6 &amp; 6A of AWP&amp;B 2018-19)</t>
  </si>
  <si>
    <t xml:space="preserve">Unspent Balance as on 31.03.2018                                                  </t>
  </si>
  <si>
    <t>% of UB on allocation 2017-18</t>
  </si>
  <si>
    <t>Unspent balance as on 31.3.18</t>
  </si>
  <si>
    <t>Lifting upto 31.03.18</t>
  </si>
  <si>
    <t>3.5) District-wise Foodgrains availability  as on 31.03.18 (Source data: Table AT-6 &amp; 6A of AWP&amp;B 2018-19)</t>
  </si>
  <si>
    <t>OB as on 1.4.2017</t>
  </si>
  <si>
    <t>3.7)  District-wise Utilisation of foodgrains (Source data: Table AT-6 &amp; 6A of AWP&amp;B 2018-19)</t>
  </si>
  <si>
    <t xml:space="preserve"> 4.1.1) District-wise opening balance as on 1.4.2017 (Source data: Table AT-7 &amp; 7A of AWP&amp;B 2018-19)</t>
  </si>
  <si>
    <t xml:space="preserve">Allocation for 2017-18                                        </t>
  </si>
  <si>
    <t xml:space="preserve">Opening Balance as on 1.4.2017                                             </t>
  </si>
  <si>
    <t>% of OB on allocation 2017-18</t>
  </si>
  <si>
    <t xml:space="preserve"> 4.1.2) District-wise unspent  balance as on 31.03.2017 Source data: Table AT-7 &amp; 7A of AWP&amp;B 2018-19)</t>
  </si>
  <si>
    <t xml:space="preserve">Allocation for 2017-18                                  </t>
  </si>
  <si>
    <t xml:space="preserve">Unspent Balance as on 31.03.2018                                                      </t>
  </si>
  <si>
    <t>OB as on 1.4.17</t>
  </si>
  <si>
    <t>4.3)  District-wise Cooking Cost availability (Source data: Table AT-7 &amp; 7A of AWP&amp;B 2018-19)</t>
  </si>
  <si>
    <t xml:space="preserve">Allocation for 2017-18                                         </t>
  </si>
  <si>
    <t xml:space="preserve">Opening Balance as on 1.4.2017                                                      </t>
  </si>
  <si>
    <t>4.5)  District-wise Utilisation of Cooking cost (Source data: Table AT-7 &amp; 7A of AWP&amp;B 2018-19)</t>
  </si>
  <si>
    <t xml:space="preserve">Allocation for 2017-18                                   </t>
  </si>
  <si>
    <t>5.2 Reconciliation of Food grains utilisation during 2017-18 (Source data: para 2.7 and 3.7 above)</t>
  </si>
  <si>
    <t>No. of Meals served during 01.4.17 to 31.03.18</t>
  </si>
  <si>
    <t>(Refer table AT_8 and AT-8A,AWP&amp;B, 2018-19)</t>
  </si>
  <si>
    <t>PAB Approval for 2017-18</t>
  </si>
  <si>
    <t xml:space="preserve">Allocation for 2017-18                            </t>
  </si>
  <si>
    <t>Opening Balance as on 1.4.2017</t>
  </si>
  <si>
    <t>Refer table AT_8 and AT-8A,AWP&amp;B, 2018-19</t>
  </si>
  <si>
    <t xml:space="preserve">Allocation for 2017-18                           </t>
  </si>
  <si>
    <t>Unspent balance as on 31.03.2018</t>
  </si>
  <si>
    <t>% of UB as on Allocation 2017-18</t>
  </si>
  <si>
    <t>Released during 2017-18</t>
  </si>
  <si>
    <t>7.2) Utilisation of MME during 2017-18 (Source data: Table AT-10 of AWP&amp;B 2018-19)</t>
  </si>
  <si>
    <t>Allocated for 2017-18</t>
  </si>
  <si>
    <t>8.2) Utilisation of TA during 2017-18 (Source data: Table AT-9 of AWP&amp;B 2018-19)</t>
  </si>
  <si>
    <t>9. INFRASTRUCTURE DEVELOPMENT DURING 2017-18 (Primary + Upper primary)</t>
  </si>
  <si>
    <t>Releases for Kitchen sheds by GoI as on 31.03.2018</t>
  </si>
  <si>
    <t>2006-17</t>
  </si>
  <si>
    <t>Sanctioned by GoI during 2006-17</t>
  </si>
  <si>
    <t>Releases for Kitchen devices by GoI as on 31.03.2018</t>
  </si>
  <si>
    <t>9.2.2) Reconciliation of amount sanctioned (Refer AT-11, AWP&amp;B, 2018-19</t>
  </si>
  <si>
    <t>2006-2017</t>
  </si>
  <si>
    <t>Sanctioned during 2006-07 to 2017</t>
  </si>
  <si>
    <t>Achievement (C+IP) upto 31..03.2018</t>
  </si>
  <si>
    <t>9.  INFRASTRUCTURE DEVELOPMENT DURING 2017-18</t>
  </si>
  <si>
    <t>9.1.2) Reconciliation of amount sanctioned (Refer AT-11, AWP&amp;B, 2018-19)</t>
  </si>
  <si>
    <t>Achievement (C)  upto 31.03.2018</t>
  </si>
  <si>
    <t>N</t>
  </si>
  <si>
    <t>R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</si>
</sst>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  <numFmt numFmtId="191" formatCode="0.00000000"/>
  </numFmts>
  <fonts count="7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Cambria"/>
      <family val="1"/>
    </font>
    <font>
      <sz val="11"/>
      <name val="Times New Roman"/>
      <family val="1"/>
    </font>
    <font>
      <b/>
      <sz val="12"/>
      <name val="Cambria"/>
      <family val="1"/>
    </font>
    <font>
      <b/>
      <sz val="11"/>
      <name val="Times New Roman"/>
      <family val="1"/>
    </font>
    <font>
      <b/>
      <sz val="10"/>
      <name val="Bookman Old Style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i/>
      <sz val="12"/>
      <name val="Cambria"/>
      <family val="1"/>
    </font>
    <font>
      <sz val="12"/>
      <color indexed="10"/>
      <name val="Cambria"/>
      <family val="1"/>
    </font>
    <font>
      <b/>
      <u val="single"/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i/>
      <sz val="12"/>
      <name val="Cambria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mbria"/>
      <family val="1"/>
    </font>
    <font>
      <sz val="12"/>
      <color theme="1"/>
      <name val="Cambria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66" applyFont="1" applyFill="1" applyBorder="1" applyAlignment="1">
      <alignment horizontal="left" vertical="top" wrapText="1"/>
      <protection/>
    </xf>
    <xf numFmtId="2" fontId="6" fillId="0" borderId="0" xfId="8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8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83" applyFont="1" applyBorder="1" applyAlignment="1">
      <alignment/>
    </xf>
    <xf numFmtId="0" fontId="2" fillId="0" borderId="10" xfId="0" applyFont="1" applyBorder="1" applyAlignment="1">
      <alignment horizontal="center" wrapText="1"/>
    </xf>
    <xf numFmtId="9" fontId="2" fillId="0" borderId="10" xfId="83" applyFont="1" applyBorder="1" applyAlignment="1">
      <alignment horizontal="center"/>
    </xf>
    <xf numFmtId="9" fontId="2" fillId="0" borderId="10" xfId="8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8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8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8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83" applyFont="1" applyBorder="1" applyAlignment="1">
      <alignment/>
    </xf>
    <xf numFmtId="9" fontId="2" fillId="0" borderId="10" xfId="8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8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66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8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83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8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8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8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8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83" applyNumberFormat="1" applyFont="1" applyBorder="1" applyAlignment="1">
      <alignment horizontal="right" vertical="center" wrapText="1"/>
    </xf>
    <xf numFmtId="2" fontId="3" fillId="0" borderId="10" xfId="8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8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83" applyFont="1" applyBorder="1" applyAlignment="1" quotePrefix="1">
      <alignment horizontal="right"/>
    </xf>
    <xf numFmtId="9" fontId="3" fillId="0" borderId="0" xfId="8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66" applyFont="1">
      <alignment/>
      <protection/>
    </xf>
    <xf numFmtId="0" fontId="4" fillId="0" borderId="0" xfId="66" applyFont="1">
      <alignment/>
      <protection/>
    </xf>
    <xf numFmtId="0" fontId="14" fillId="0" borderId="10" xfId="66" applyFont="1" applyFill="1" applyBorder="1" applyAlignment="1">
      <alignment horizontal="center" wrapText="1"/>
      <protection/>
    </xf>
    <xf numFmtId="2" fontId="5" fillId="0" borderId="0" xfId="66" applyNumberFormat="1" applyFont="1" applyBorder="1" applyAlignment="1">
      <alignment wrapText="1"/>
      <protection/>
    </xf>
    <xf numFmtId="0" fontId="5" fillId="0" borderId="0" xfId="66" applyFont="1" applyBorder="1">
      <alignment/>
      <protection/>
    </xf>
    <xf numFmtId="2" fontId="5" fillId="0" borderId="0" xfId="66" applyNumberFormat="1" applyFont="1" applyBorder="1">
      <alignment/>
      <protection/>
    </xf>
    <xf numFmtId="2" fontId="15" fillId="0" borderId="0" xfId="66" applyNumberFormat="1" applyFont="1">
      <alignment/>
      <protection/>
    </xf>
    <xf numFmtId="0" fontId="15" fillId="0" borderId="0" xfId="66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66" applyNumberFormat="1" applyFont="1" applyBorder="1" applyAlignment="1">
      <alignment horizontal="center" vertical="center"/>
      <protection/>
    </xf>
    <xf numFmtId="9" fontId="2" fillId="0" borderId="10" xfId="83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2" fontId="8" fillId="0" borderId="10" xfId="66" applyNumberFormat="1" applyFont="1" applyBorder="1" applyAlignment="1">
      <alignment horizontal="center" vertical="center"/>
      <protection/>
    </xf>
    <xf numFmtId="2" fontId="4" fillId="0" borderId="0" xfId="66" applyNumberFormat="1" applyFont="1" applyBorder="1" applyAlignment="1">
      <alignment vertical="center" wrapText="1"/>
      <protection/>
    </xf>
    <xf numFmtId="0" fontId="4" fillId="0" borderId="0" xfId="66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8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66" applyNumberFormat="1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 wrapText="1"/>
      <protection/>
    </xf>
    <xf numFmtId="2" fontId="4" fillId="0" borderId="0" xfId="66" applyNumberFormat="1" applyFont="1" applyBorder="1" applyAlignment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83" applyFont="1" applyBorder="1" applyAlignment="1">
      <alignment horizontal="center" vertical="center"/>
    </xf>
    <xf numFmtId="9" fontId="2" fillId="0" borderId="10" xfId="83" applyFont="1" applyBorder="1" applyAlignment="1">
      <alignment horizontal="center" vertical="center" wrapText="1"/>
    </xf>
    <xf numFmtId="9" fontId="3" fillId="0" borderId="10" xfId="83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8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center" vertical="center" wrapText="1"/>
    </xf>
    <xf numFmtId="9" fontId="0" fillId="0" borderId="10" xfId="83" applyFont="1" applyBorder="1" applyAlignment="1">
      <alignment horizontal="right" vertical="center" wrapText="1"/>
    </xf>
    <xf numFmtId="9" fontId="21" fillId="0" borderId="10" xfId="8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4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4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8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9" fontId="0" fillId="0" borderId="10" xfId="8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66" applyFont="1" applyFill="1" applyBorder="1" applyAlignment="1">
      <alignment horizontal="center" wrapText="1"/>
      <protection/>
    </xf>
    <xf numFmtId="0" fontId="5" fillId="0" borderId="0" xfId="66" applyFont="1" applyFill="1" applyBorder="1" applyAlignment="1">
      <alignment horizontal="center" wrapText="1"/>
      <protection/>
    </xf>
    <xf numFmtId="9" fontId="0" fillId="0" borderId="0" xfId="83" applyFont="1" applyBorder="1" applyAlignment="1">
      <alignment/>
    </xf>
    <xf numFmtId="9" fontId="21" fillId="0" borderId="0" xfId="8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66" applyFont="1" applyBorder="1" applyAlignment="1">
      <alignment horizont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 quotePrefix="1">
      <alignment horizontal="center"/>
    </xf>
    <xf numFmtId="9" fontId="2" fillId="33" borderId="10" xfId="8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8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9" fontId="2" fillId="33" borderId="10" xfId="83" applyFont="1" applyFill="1" applyBorder="1" applyAlignment="1">
      <alignment/>
    </xf>
    <xf numFmtId="0" fontId="53" fillId="33" borderId="10" xfId="73" applyFill="1" applyBorder="1" applyAlignment="1">
      <alignment horizontal="left" vertical="center"/>
      <protection/>
    </xf>
    <xf numFmtId="9" fontId="3" fillId="33" borderId="10" xfId="8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83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2" fillId="33" borderId="10" xfId="83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9" fontId="3" fillId="33" borderId="0" xfId="83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8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" fontId="17" fillId="0" borderId="10" xfId="0" applyNumberFormat="1" applyFont="1" applyBorder="1" applyAlignment="1">
      <alignment horizontal="right"/>
    </xf>
    <xf numFmtId="0" fontId="72" fillId="0" borderId="0" xfId="0" applyFont="1" applyAlignment="1">
      <alignment horizontal="right"/>
    </xf>
    <xf numFmtId="1" fontId="17" fillId="0" borderId="10" xfId="78" applyNumberFormat="1" applyFont="1" applyBorder="1" applyAlignment="1">
      <alignment horizontal="right" vertical="top"/>
      <protection/>
    </xf>
    <xf numFmtId="1" fontId="17" fillId="0" borderId="15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 horizontal="center"/>
    </xf>
    <xf numFmtId="9" fontId="0" fillId="33" borderId="10" xfId="83" applyFont="1" applyFill="1" applyBorder="1" applyAlignment="1">
      <alignment horizontal="center"/>
    </xf>
    <xf numFmtId="9" fontId="21" fillId="0" borderId="10" xfId="83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83" applyFont="1" applyBorder="1" applyAlignment="1">
      <alignment horizontal="center"/>
    </xf>
    <xf numFmtId="2" fontId="2" fillId="0" borderId="10" xfId="83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9" fontId="22" fillId="0" borderId="0" xfId="83" applyFont="1" applyFill="1" applyAlignment="1">
      <alignment horizontal="left"/>
    </xf>
    <xf numFmtId="2" fontId="22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46" fillId="0" borderId="0" xfId="83" applyFont="1" applyFill="1" applyBorder="1" applyAlignment="1">
      <alignment horizontal="left" vertical="center"/>
    </xf>
    <xf numFmtId="2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/>
    </xf>
    <xf numFmtId="2" fontId="47" fillId="0" borderId="0" xfId="0" applyNumberFormat="1" applyFont="1" applyFill="1" applyBorder="1" applyAlignment="1">
      <alignment/>
    </xf>
    <xf numFmtId="0" fontId="22" fillId="0" borderId="10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9" fontId="24" fillId="0" borderId="0" xfId="83" applyFont="1" applyFill="1" applyBorder="1" applyAlignment="1">
      <alignment wrapText="1"/>
    </xf>
    <xf numFmtId="2" fontId="22" fillId="36" borderId="0" xfId="0" applyNumberFormat="1" applyFont="1" applyFill="1" applyBorder="1" applyAlignment="1">
      <alignment horizontal="center"/>
    </xf>
    <xf numFmtId="2" fontId="24" fillId="36" borderId="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9" fontId="24" fillId="36" borderId="10" xfId="83" applyFont="1" applyFill="1" applyBorder="1" applyAlignment="1">
      <alignment horizontal="center"/>
    </xf>
    <xf numFmtId="9" fontId="22" fillId="0" borderId="0" xfId="83" applyFont="1" applyFill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9" fontId="22" fillId="0" borderId="0" xfId="83" applyFont="1" applyFill="1" applyAlignment="1">
      <alignment/>
    </xf>
    <xf numFmtId="0" fontId="22" fillId="0" borderId="0" xfId="0" applyFont="1" applyAlignment="1">
      <alignment/>
    </xf>
    <xf numFmtId="0" fontId="2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9" fontId="24" fillId="0" borderId="10" xfId="83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1" fontId="24" fillId="0" borderId="10" xfId="8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9" fontId="24" fillId="34" borderId="0" xfId="83" applyFont="1" applyFill="1" applyBorder="1" applyAlignment="1">
      <alignment vertical="center"/>
    </xf>
    <xf numFmtId="0" fontId="48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2" fontId="22" fillId="0" borderId="0" xfId="0" applyNumberFormat="1" applyFont="1" applyFill="1" applyBorder="1" applyAlignment="1">
      <alignment horizontal="right"/>
    </xf>
    <xf numFmtId="0" fontId="24" fillId="36" borderId="1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73" fillId="0" borderId="10" xfId="63" applyFont="1" applyFill="1" applyBorder="1">
      <alignment/>
      <protection/>
    </xf>
    <xf numFmtId="0" fontId="73" fillId="0" borderId="0" xfId="63" applyFont="1" applyBorder="1">
      <alignment/>
      <protection/>
    </xf>
    <xf numFmtId="0" fontId="49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/>
    </xf>
    <xf numFmtId="9" fontId="24" fillId="36" borderId="10" xfId="83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36" borderId="10" xfId="0" applyFont="1" applyFill="1" applyBorder="1" applyAlignment="1">
      <alignment horizontal="center" wrapText="1"/>
    </xf>
    <xf numFmtId="9" fontId="24" fillId="36" borderId="10" xfId="83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9" fontId="24" fillId="0" borderId="10" xfId="83" applyFont="1" applyFill="1" applyBorder="1" applyAlignment="1">
      <alignment horizontal="center"/>
    </xf>
    <xf numFmtId="9" fontId="48" fillId="0" borderId="0" xfId="83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2" fontId="22" fillId="0" borderId="0" xfId="0" applyNumberFormat="1" applyFont="1" applyAlignment="1">
      <alignment/>
    </xf>
    <xf numFmtId="0" fontId="2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9" fontId="21" fillId="33" borderId="10" xfId="83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9" fontId="3" fillId="33" borderId="10" xfId="83" applyFont="1" applyFill="1" applyBorder="1" applyAlignment="1">
      <alignment horizontal="center"/>
    </xf>
    <xf numFmtId="2" fontId="23" fillId="33" borderId="10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6" fillId="0" borderId="10" xfId="66" applyFont="1" applyFill="1" applyBorder="1" applyAlignment="1">
      <alignment horizontal="center" vertical="top" wrapText="1"/>
      <protection/>
    </xf>
    <xf numFmtId="2" fontId="26" fillId="0" borderId="10" xfId="66" applyNumberFormat="1" applyFont="1" applyBorder="1" applyAlignment="1">
      <alignment horizontal="center" vertical="top" wrapText="1"/>
      <protection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16" fillId="0" borderId="0" xfId="0" applyFont="1" applyFill="1" applyAlignment="1">
      <alignment/>
    </xf>
    <xf numFmtId="0" fontId="5" fillId="0" borderId="10" xfId="66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3" fillId="0" borderId="10" xfId="67" applyFont="1" applyBorder="1" applyAlignment="1">
      <alignment horizontal="center"/>
      <protection/>
    </xf>
    <xf numFmtId="2" fontId="24" fillId="33" borderId="10" xfId="0" applyNumberFormat="1" applyFont="1" applyFill="1" applyBorder="1" applyAlignment="1">
      <alignment horizontal="center" vertical="center"/>
    </xf>
    <xf numFmtId="9" fontId="24" fillId="0" borderId="10" xfId="83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center"/>
    </xf>
    <xf numFmtId="2" fontId="24" fillId="36" borderId="10" xfId="0" applyNumberFormat="1" applyFont="1" applyFill="1" applyBorder="1" applyAlignment="1">
      <alignment horizontal="center"/>
    </xf>
    <xf numFmtId="9" fontId="22" fillId="0" borderId="10" xfId="83" applyFont="1" applyFill="1" applyBorder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9" fontId="24" fillId="36" borderId="10" xfId="83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2" fontId="24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83" applyNumberFormat="1" applyFont="1" applyBorder="1" applyAlignment="1">
      <alignment horizontal="center"/>
    </xf>
    <xf numFmtId="9" fontId="22" fillId="0" borderId="10" xfId="83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/>
    </xf>
    <xf numFmtId="9" fontId="24" fillId="34" borderId="10" xfId="83" applyFont="1" applyFill="1" applyBorder="1" applyAlignment="1">
      <alignment horizontal="center"/>
    </xf>
    <xf numFmtId="2" fontId="5" fillId="0" borderId="10" xfId="66" applyNumberFormat="1" applyFont="1" applyBorder="1" applyAlignment="1">
      <alignment vertical="center" wrapText="1"/>
      <protection/>
    </xf>
    <xf numFmtId="0" fontId="24" fillId="37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2" fontId="4" fillId="0" borderId="15" xfId="66" applyNumberFormat="1" applyFont="1" applyBorder="1" applyAlignment="1">
      <alignment horizontal="center" vertical="center"/>
      <protection/>
    </xf>
    <xf numFmtId="2" fontId="4" fillId="0" borderId="17" xfId="66" applyNumberFormat="1" applyFont="1" applyBorder="1" applyAlignment="1">
      <alignment horizontal="center" vertical="center"/>
      <protection/>
    </xf>
    <xf numFmtId="0" fontId="51" fillId="37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4" fillId="38" borderId="0" xfId="0" applyFont="1" applyFill="1" applyBorder="1" applyAlignment="1">
      <alignment wrapText="1"/>
    </xf>
    <xf numFmtId="0" fontId="51" fillId="3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1" fontId="4" fillId="0" borderId="2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3" xfId="66"/>
    <cellStyle name="Normal 3 2" xfId="67"/>
    <cellStyle name="Normal 3 2 2" xfId="68"/>
    <cellStyle name="Normal 3 3" xfId="69"/>
    <cellStyle name="Normal 34" xfId="70"/>
    <cellStyle name="Normal 4" xfId="71"/>
    <cellStyle name="Normal 4 2" xfId="72"/>
    <cellStyle name="Normal 6" xfId="73"/>
    <cellStyle name="Normal 7" xfId="74"/>
    <cellStyle name="Normal 7 2" xfId="75"/>
    <cellStyle name="Normal 88" xfId="76"/>
    <cellStyle name="Normal 89" xfId="77"/>
    <cellStyle name="Normal 9" xfId="78"/>
    <cellStyle name="Normal 90" xfId="79"/>
    <cellStyle name="Normal_calculation -utt" xfId="80"/>
    <cellStyle name="Note" xfId="81"/>
    <cellStyle name="Output" xfId="82"/>
    <cellStyle name="Percent" xfId="83"/>
    <cellStyle name="Percent 2" xfId="84"/>
    <cellStyle name="Percent 2 2" xfId="85"/>
    <cellStyle name="Percent 2 2 2" xfId="86"/>
    <cellStyle name="Percent 2 3" xfId="87"/>
    <cellStyle name="Percent 2 3 2" xfId="88"/>
    <cellStyle name="Percent 6" xfId="89"/>
    <cellStyle name="Percent 6 2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325</xdr:row>
      <xdr:rowOff>0</xdr:rowOff>
    </xdr:from>
    <xdr:to>
      <xdr:col>6</xdr:col>
      <xdr:colOff>533400</xdr:colOff>
      <xdr:row>325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438775" y="62855475"/>
          <a:ext cx="160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325</xdr:row>
      <xdr:rowOff>0</xdr:rowOff>
    </xdr:from>
    <xdr:to>
      <xdr:col>3</xdr:col>
      <xdr:colOff>333375</xdr:colOff>
      <xdr:row>325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2847975" y="6285547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325</xdr:row>
      <xdr:rowOff>0</xdr:rowOff>
    </xdr:from>
    <xdr:to>
      <xdr:col>5</xdr:col>
      <xdr:colOff>295275</xdr:colOff>
      <xdr:row>325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238750" y="6285547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3"/>
  <sheetViews>
    <sheetView tabSelected="1" view="pageBreakPreview" zoomScaleNormal="106" zoomScaleSheetLayoutView="100" zoomScalePageLayoutView="0" workbookViewId="0" topLeftCell="A1">
      <selection activeCell="D591" sqref="D591:E591"/>
    </sheetView>
  </sheetViews>
  <sheetFormatPr defaultColWidth="9.140625" defaultRowHeight="12.75"/>
  <cols>
    <col min="1" max="1" width="13.28125" style="10" customWidth="1"/>
    <col min="2" max="2" width="20.00390625" style="10" customWidth="1"/>
    <col min="3" max="3" width="17.7109375" style="10" customWidth="1"/>
    <col min="4" max="4" width="16.00390625" style="10" customWidth="1"/>
    <col min="5" max="5" width="13.5742187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63" t="s">
        <v>0</v>
      </c>
      <c r="B1" s="364"/>
      <c r="C1" s="364"/>
      <c r="D1" s="364"/>
      <c r="E1" s="364"/>
      <c r="F1" s="364"/>
      <c r="G1" s="364"/>
      <c r="H1" s="365"/>
    </row>
    <row r="2" spans="1:8" ht="14.25">
      <c r="A2" s="366" t="s">
        <v>1</v>
      </c>
      <c r="B2" s="367"/>
      <c r="C2" s="367"/>
      <c r="D2" s="367"/>
      <c r="E2" s="367"/>
      <c r="F2" s="367"/>
      <c r="G2" s="367"/>
      <c r="H2" s="368"/>
    </row>
    <row r="3" spans="1:8" ht="14.25">
      <c r="A3" s="366" t="s">
        <v>180</v>
      </c>
      <c r="B3" s="367"/>
      <c r="C3" s="367"/>
      <c r="D3" s="367"/>
      <c r="E3" s="367"/>
      <c r="F3" s="367"/>
      <c r="G3" s="367"/>
      <c r="H3" s="368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4.25">
      <c r="A5" s="369" t="s">
        <v>160</v>
      </c>
      <c r="B5" s="370"/>
      <c r="C5" s="370"/>
      <c r="D5" s="370"/>
      <c r="E5" s="370"/>
      <c r="F5" s="370"/>
      <c r="G5" s="370"/>
      <c r="H5" s="371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72" t="s">
        <v>2</v>
      </c>
      <c r="B7" s="372"/>
      <c r="C7" s="372"/>
      <c r="D7" s="372"/>
      <c r="E7" s="372"/>
      <c r="F7" s="372"/>
      <c r="G7" s="372"/>
      <c r="H7" s="372"/>
    </row>
    <row r="8" ht="4.5" customHeight="1"/>
    <row r="9" spans="1:8" ht="14.25">
      <c r="A9" s="372" t="s">
        <v>181</v>
      </c>
      <c r="B9" s="372"/>
      <c r="C9" s="372"/>
      <c r="D9" s="372"/>
      <c r="E9" s="372"/>
      <c r="F9" s="372"/>
      <c r="G9" s="372"/>
      <c r="H9" s="372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58" t="s">
        <v>4</v>
      </c>
      <c r="B13" s="358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86.25" customHeight="1">
      <c r="A15" s="15" t="s">
        <v>5</v>
      </c>
      <c r="B15" s="16" t="s">
        <v>182</v>
      </c>
      <c r="C15" s="16" t="s">
        <v>183</v>
      </c>
      <c r="D15" s="16" t="s">
        <v>6</v>
      </c>
      <c r="E15" s="15" t="s">
        <v>7</v>
      </c>
      <c r="F15" s="11"/>
      <c r="G15" s="11"/>
      <c r="H15" s="11"/>
    </row>
    <row r="16" spans="1:8" ht="14.25" customHeight="1">
      <c r="A16" s="17">
        <v>1</v>
      </c>
      <c r="B16" s="18">
        <v>2</v>
      </c>
      <c r="C16" s="18">
        <v>3</v>
      </c>
      <c r="D16" s="18" t="s">
        <v>8</v>
      </c>
      <c r="E16" s="17" t="s">
        <v>9</v>
      </c>
      <c r="F16" s="11"/>
      <c r="G16" s="11"/>
      <c r="H16" s="11"/>
    </row>
    <row r="17" spans="1:5" ht="14.25">
      <c r="A17" s="19" t="s">
        <v>10</v>
      </c>
      <c r="B17" s="230">
        <v>841135</v>
      </c>
      <c r="C17" s="230">
        <v>927837</v>
      </c>
      <c r="D17" s="208">
        <f>C17-B17</f>
        <v>86702</v>
      </c>
      <c r="E17" s="21">
        <f>D17/B17</f>
        <v>0.10307738947969113</v>
      </c>
    </row>
    <row r="18" spans="1:8" ht="14.25">
      <c r="A18" s="19" t="s">
        <v>11</v>
      </c>
      <c r="B18" s="231">
        <v>579943</v>
      </c>
      <c r="C18" s="232">
        <v>621827</v>
      </c>
      <c r="D18" s="208">
        <f>C18-B18</f>
        <v>41884</v>
      </c>
      <c r="E18" s="21">
        <f>D18/B18</f>
        <v>0.07222089067373863</v>
      </c>
      <c r="F18" s="11"/>
      <c r="G18" s="13"/>
      <c r="H18" s="13"/>
    </row>
    <row r="19" spans="1:8" ht="14.25">
      <c r="A19" s="19" t="s">
        <v>129</v>
      </c>
      <c r="B19" s="233">
        <v>5415</v>
      </c>
      <c r="C19" s="234">
        <v>1675</v>
      </c>
      <c r="D19" s="208">
        <f>C19-B19</f>
        <v>-3740</v>
      </c>
      <c r="E19" s="21">
        <f>D19/B19</f>
        <v>-0.6906740535549399</v>
      </c>
      <c r="F19" s="11"/>
      <c r="G19" s="13"/>
      <c r="H19" s="13"/>
    </row>
    <row r="20" spans="1:7" ht="14.25">
      <c r="A20" s="19" t="s">
        <v>12</v>
      </c>
      <c r="B20" s="174">
        <f>SUM(B17:B19)</f>
        <v>1426493</v>
      </c>
      <c r="C20" s="174">
        <f>SUM(C17:C19)</f>
        <v>1551339</v>
      </c>
      <c r="D20" s="208">
        <f>C20-B20</f>
        <v>124846</v>
      </c>
      <c r="E20" s="21">
        <f>D20/B20</f>
        <v>0.08751953216735028</v>
      </c>
      <c r="G20" s="128"/>
    </row>
    <row r="21" spans="7:8" ht="13.5" customHeight="1">
      <c r="G21" s="32"/>
      <c r="H21" s="32"/>
    </row>
    <row r="22" spans="1:4" ht="15.75" customHeight="1">
      <c r="A22" s="358" t="s">
        <v>13</v>
      </c>
      <c r="B22" s="358"/>
      <c r="C22" s="358"/>
      <c r="D22" s="358"/>
    </row>
    <row r="23" spans="1:4" ht="13.5" customHeight="1">
      <c r="A23" s="22"/>
      <c r="B23" s="22"/>
      <c r="C23" s="22"/>
      <c r="D23" s="22"/>
    </row>
    <row r="24" spans="1:7" ht="15" customHeight="1">
      <c r="A24" s="23" t="s">
        <v>15</v>
      </c>
      <c r="B24" s="235">
        <v>242</v>
      </c>
      <c r="C24" s="235">
        <v>225</v>
      </c>
      <c r="D24" s="20">
        <f>C24-B24</f>
        <v>-17</v>
      </c>
      <c r="E24" s="21">
        <f>D24/B24</f>
        <v>-0.07024793388429752</v>
      </c>
      <c r="G24" s="10" t="s">
        <v>14</v>
      </c>
    </row>
    <row r="25" spans="1:7" ht="15" customHeight="1">
      <c r="A25" s="23" t="s">
        <v>16</v>
      </c>
      <c r="B25" s="235">
        <v>242</v>
      </c>
      <c r="C25" s="235">
        <v>225</v>
      </c>
      <c r="D25" s="20">
        <f>C25-B25</f>
        <v>-17</v>
      </c>
      <c r="E25" s="21">
        <f>D25/B25</f>
        <v>-0.07024793388429752</v>
      </c>
      <c r="G25" s="10" t="s">
        <v>14</v>
      </c>
    </row>
    <row r="26" spans="1:5" ht="15" customHeight="1">
      <c r="A26" s="23" t="s">
        <v>129</v>
      </c>
      <c r="B26" s="235">
        <v>302</v>
      </c>
      <c r="C26" s="235">
        <v>235</v>
      </c>
      <c r="D26" s="20">
        <f>C26-B26</f>
        <v>-67</v>
      </c>
      <c r="E26" s="21">
        <f>D26/B26</f>
        <v>-0.22185430463576158</v>
      </c>
    </row>
    <row r="27" spans="1:5" ht="15" customHeight="1">
      <c r="A27" s="358"/>
      <c r="B27" s="358"/>
      <c r="C27" s="358"/>
      <c r="D27" s="358"/>
      <c r="E27" s="27"/>
    </row>
    <row r="28" spans="1:5" ht="16.5" customHeight="1">
      <c r="A28" s="373" t="s">
        <v>184</v>
      </c>
      <c r="B28" s="373"/>
      <c r="C28" s="373"/>
      <c r="D28" s="373"/>
      <c r="E28" s="27"/>
    </row>
    <row r="29" spans="1:7" ht="57.75" customHeight="1">
      <c r="A29" s="16" t="s">
        <v>5</v>
      </c>
      <c r="B29" s="28" t="s">
        <v>17</v>
      </c>
      <c r="C29" s="28" t="s">
        <v>18</v>
      </c>
      <c r="D29" s="16" t="s">
        <v>19</v>
      </c>
      <c r="E29" s="29" t="s">
        <v>7</v>
      </c>
      <c r="G29" s="10" t="s">
        <v>14</v>
      </c>
    </row>
    <row r="30" spans="1:8" ht="14.25">
      <c r="A30" s="19" t="s">
        <v>15</v>
      </c>
      <c r="B30" s="24">
        <f>B17*B24</f>
        <v>203554670</v>
      </c>
      <c r="C30" s="235">
        <v>208369711</v>
      </c>
      <c r="D30" s="20">
        <f>C30-B30</f>
        <v>4815041</v>
      </c>
      <c r="E30" s="21">
        <f>D30/B30</f>
        <v>0.023654780310370674</v>
      </c>
      <c r="G30" s="10" t="s">
        <v>14</v>
      </c>
      <c r="H30" s="10" t="s">
        <v>14</v>
      </c>
    </row>
    <row r="31" spans="1:8" ht="14.25">
      <c r="A31" s="19" t="s">
        <v>20</v>
      </c>
      <c r="B31" s="24">
        <f>B18*B25</f>
        <v>140346206</v>
      </c>
      <c r="C31" s="235">
        <v>139911022.575</v>
      </c>
      <c r="D31" s="20">
        <f>C31-B31</f>
        <v>-435183.4250000119</v>
      </c>
      <c r="E31" s="21">
        <f>D31/B31</f>
        <v>-0.00310078510423012</v>
      </c>
      <c r="G31" s="10" t="s">
        <v>14</v>
      </c>
      <c r="H31" s="10" t="s">
        <v>14</v>
      </c>
    </row>
    <row r="32" spans="1:7" ht="14.25">
      <c r="A32" s="19" t="s">
        <v>129</v>
      </c>
      <c r="B32" s="24">
        <f>B19*B26</f>
        <v>1635330</v>
      </c>
      <c r="C32" s="235">
        <v>393678</v>
      </c>
      <c r="D32" s="20">
        <f>C32-B32</f>
        <v>-1241652</v>
      </c>
      <c r="E32" s="21">
        <f>D32/B32</f>
        <v>-0.7592669369485058</v>
      </c>
      <c r="G32" s="128"/>
    </row>
    <row r="33" spans="1:7" ht="17.25" customHeight="1">
      <c r="A33" s="19" t="s">
        <v>12</v>
      </c>
      <c r="B33" s="24">
        <f>SUM(B30:B32)</f>
        <v>345536206</v>
      </c>
      <c r="C33" s="24">
        <f>C30+C31+C32</f>
        <v>348674411.575</v>
      </c>
      <c r="D33" s="20">
        <f>C33-B33</f>
        <v>3138205.574999988</v>
      </c>
      <c r="E33" s="21">
        <f>D33/B33</f>
        <v>0.009082132409012988</v>
      </c>
      <c r="G33" s="10" t="s">
        <v>14</v>
      </c>
    </row>
    <row r="34" spans="1:7" ht="14.25">
      <c r="A34" s="14"/>
      <c r="B34" s="14"/>
      <c r="C34" s="14"/>
      <c r="D34" s="14"/>
      <c r="E34" s="27"/>
      <c r="G34" s="10" t="s">
        <v>14</v>
      </c>
    </row>
    <row r="35" spans="1:7" ht="36" customHeight="1">
      <c r="A35" s="358" t="s">
        <v>186</v>
      </c>
      <c r="B35" s="358"/>
      <c r="C35" s="358"/>
      <c r="D35" s="358"/>
      <c r="E35" s="358"/>
      <c r="F35" s="358"/>
      <c r="G35" s="10" t="s">
        <v>14</v>
      </c>
    </row>
    <row r="36" spans="1:7" ht="55.5" customHeight="1">
      <c r="A36" s="16" t="s">
        <v>5</v>
      </c>
      <c r="B36" s="16" t="s">
        <v>185</v>
      </c>
      <c r="C36" s="374" t="s">
        <v>18</v>
      </c>
      <c r="D36" s="374"/>
      <c r="E36" s="15" t="s">
        <v>7</v>
      </c>
      <c r="G36" s="10" t="s">
        <v>14</v>
      </c>
    </row>
    <row r="37" spans="1:7" ht="21" customHeight="1">
      <c r="A37" s="18" t="s">
        <v>21</v>
      </c>
      <c r="B37" s="148">
        <f aca="true" t="shared" si="0" ref="B37:C39">B30</f>
        <v>203554670</v>
      </c>
      <c r="C37" s="378">
        <f t="shared" si="0"/>
        <v>208369711</v>
      </c>
      <c r="D37" s="379"/>
      <c r="E37" s="30">
        <f>C37/B37</f>
        <v>1.0236547803103706</v>
      </c>
      <c r="G37" s="10" t="s">
        <v>14</v>
      </c>
    </row>
    <row r="38" spans="1:7" ht="21" customHeight="1">
      <c r="A38" s="18" t="s">
        <v>22</v>
      </c>
      <c r="B38" s="148">
        <f t="shared" si="0"/>
        <v>140346206</v>
      </c>
      <c r="C38" s="375">
        <f t="shared" si="0"/>
        <v>139911022.575</v>
      </c>
      <c r="D38" s="376"/>
      <c r="E38" s="30">
        <f>C38/B38</f>
        <v>0.9968992148957698</v>
      </c>
      <c r="G38" s="10" t="s">
        <v>14</v>
      </c>
    </row>
    <row r="39" spans="1:7" ht="21" customHeight="1">
      <c r="A39" s="35" t="s">
        <v>129</v>
      </c>
      <c r="B39" s="148">
        <f t="shared" si="0"/>
        <v>1635330</v>
      </c>
      <c r="C39" s="375">
        <f t="shared" si="0"/>
        <v>393678</v>
      </c>
      <c r="D39" s="376"/>
      <c r="E39" s="30">
        <f>C39/B39</f>
        <v>0.2407330630514942</v>
      </c>
      <c r="G39" s="10" t="s">
        <v>14</v>
      </c>
    </row>
    <row r="40" spans="1:7" ht="18" customHeight="1">
      <c r="A40" s="35" t="s">
        <v>130</v>
      </c>
      <c r="B40" s="31">
        <f>SUM(B37:B38)</f>
        <v>343900876</v>
      </c>
      <c r="C40" s="375">
        <f>SUM(C37:C38)</f>
        <v>348280733.575</v>
      </c>
      <c r="D40" s="376"/>
      <c r="E40" s="30">
        <f>C40/B40</f>
        <v>1.0127358139529716</v>
      </c>
      <c r="G40" s="32" t="s">
        <v>14</v>
      </c>
    </row>
    <row r="41" spans="1:7" ht="18" customHeight="1">
      <c r="A41" s="377" t="s">
        <v>23</v>
      </c>
      <c r="B41" s="377"/>
      <c r="C41" s="377"/>
      <c r="D41" s="33"/>
      <c r="E41" s="34"/>
      <c r="G41" s="32"/>
    </row>
    <row r="42" spans="1:7" ht="18" customHeight="1">
      <c r="A42" s="358" t="s">
        <v>187</v>
      </c>
      <c r="B42" s="358"/>
      <c r="C42" s="358"/>
      <c r="D42" s="358"/>
      <c r="E42" s="358"/>
      <c r="F42" s="358"/>
      <c r="G42" s="358"/>
    </row>
    <row r="43" spans="1:7" ht="43.5" customHeight="1">
      <c r="A43" s="16" t="s">
        <v>24</v>
      </c>
      <c r="B43" s="16" t="s">
        <v>25</v>
      </c>
      <c r="C43" s="16" t="s">
        <v>26</v>
      </c>
      <c r="D43" s="16" t="s">
        <v>27</v>
      </c>
      <c r="E43" s="30" t="s">
        <v>28</v>
      </c>
      <c r="F43" s="16" t="s">
        <v>29</v>
      </c>
      <c r="G43" s="32"/>
    </row>
    <row r="44" spans="1:7" ht="12.75" customHeight="1">
      <c r="A44" s="16">
        <v>1</v>
      </c>
      <c r="B44" s="16">
        <v>2</v>
      </c>
      <c r="C44" s="16">
        <v>3</v>
      </c>
      <c r="D44" s="16">
        <v>4</v>
      </c>
      <c r="E44" s="16" t="s">
        <v>30</v>
      </c>
      <c r="F44" s="16">
        <v>6</v>
      </c>
      <c r="G44" s="32"/>
    </row>
    <row r="45" spans="1:7" ht="12.75" customHeight="1">
      <c r="A45" s="185">
        <v>1</v>
      </c>
      <c r="B45" s="325" t="s">
        <v>142</v>
      </c>
      <c r="C45" s="185">
        <v>503</v>
      </c>
      <c r="D45" s="185">
        <v>503</v>
      </c>
      <c r="E45" s="185">
        <f>C45-D45</f>
        <v>0</v>
      </c>
      <c r="F45" s="201">
        <f>E45/C45</f>
        <v>0</v>
      </c>
      <c r="G45" s="32"/>
    </row>
    <row r="46" spans="1:7" ht="12.75" customHeight="1">
      <c r="A46" s="185">
        <v>2</v>
      </c>
      <c r="B46" s="325" t="s">
        <v>143</v>
      </c>
      <c r="C46" s="185">
        <v>656</v>
      </c>
      <c r="D46" s="185">
        <v>656</v>
      </c>
      <c r="E46" s="185">
        <f aca="true" t="shared" si="1" ref="E46:E66">C46-D46</f>
        <v>0</v>
      </c>
      <c r="F46" s="201">
        <f aca="true" t="shared" si="2" ref="F46:F66">E46/C46</f>
        <v>0</v>
      </c>
      <c r="G46" s="32"/>
    </row>
    <row r="47" spans="1:7" ht="12.75" customHeight="1">
      <c r="A47" s="185">
        <v>3</v>
      </c>
      <c r="B47" s="325" t="s">
        <v>144</v>
      </c>
      <c r="C47" s="185">
        <v>247</v>
      </c>
      <c r="D47" s="185">
        <v>247</v>
      </c>
      <c r="E47" s="185">
        <f t="shared" si="1"/>
        <v>0</v>
      </c>
      <c r="F47" s="201">
        <f t="shared" si="2"/>
        <v>0</v>
      </c>
      <c r="G47" s="32"/>
    </row>
    <row r="48" spans="1:7" ht="12.75" customHeight="1">
      <c r="A48" s="185">
        <v>4</v>
      </c>
      <c r="B48" s="326" t="s">
        <v>145</v>
      </c>
      <c r="C48" s="185">
        <v>387</v>
      </c>
      <c r="D48" s="185">
        <v>387</v>
      </c>
      <c r="E48" s="185">
        <f t="shared" si="1"/>
        <v>0</v>
      </c>
      <c r="F48" s="201">
        <f t="shared" si="2"/>
        <v>0</v>
      </c>
      <c r="G48" s="32"/>
    </row>
    <row r="49" spans="1:7" ht="12.75" customHeight="1">
      <c r="A49" s="185">
        <v>5</v>
      </c>
      <c r="B49" s="326" t="s">
        <v>193</v>
      </c>
      <c r="C49" s="185">
        <v>392</v>
      </c>
      <c r="D49" s="185">
        <v>392</v>
      </c>
      <c r="E49" s="185">
        <f t="shared" si="1"/>
        <v>0</v>
      </c>
      <c r="F49" s="201">
        <f t="shared" si="2"/>
        <v>0</v>
      </c>
      <c r="G49" s="32"/>
    </row>
    <row r="50" spans="1:7" ht="12.75" customHeight="1">
      <c r="A50" s="185">
        <v>6</v>
      </c>
      <c r="B50" s="326" t="s">
        <v>194</v>
      </c>
      <c r="C50" s="185">
        <v>509</v>
      </c>
      <c r="D50" s="185">
        <v>509</v>
      </c>
      <c r="E50" s="185">
        <f t="shared" si="1"/>
        <v>0</v>
      </c>
      <c r="F50" s="201">
        <f t="shared" si="2"/>
        <v>0</v>
      </c>
      <c r="G50" s="32"/>
    </row>
    <row r="51" spans="1:7" ht="12.75" customHeight="1">
      <c r="A51" s="185">
        <v>7</v>
      </c>
      <c r="B51" s="326" t="s">
        <v>147</v>
      </c>
      <c r="C51" s="185">
        <v>301</v>
      </c>
      <c r="D51" s="185">
        <v>301</v>
      </c>
      <c r="E51" s="185">
        <f t="shared" si="1"/>
        <v>0</v>
      </c>
      <c r="F51" s="201">
        <f t="shared" si="2"/>
        <v>0</v>
      </c>
      <c r="G51" s="32"/>
    </row>
    <row r="52" spans="1:7" ht="12.75" customHeight="1">
      <c r="A52" s="185">
        <v>8</v>
      </c>
      <c r="B52" s="326" t="s">
        <v>195</v>
      </c>
      <c r="C52" s="185">
        <v>432</v>
      </c>
      <c r="D52" s="185">
        <v>432</v>
      </c>
      <c r="E52" s="185">
        <f t="shared" si="1"/>
        <v>0</v>
      </c>
      <c r="F52" s="201">
        <f t="shared" si="2"/>
        <v>0</v>
      </c>
      <c r="G52" s="32"/>
    </row>
    <row r="53" spans="1:7" ht="12.75" customHeight="1">
      <c r="A53" s="185">
        <v>9</v>
      </c>
      <c r="B53" s="326" t="s">
        <v>149</v>
      </c>
      <c r="C53" s="185">
        <v>373</v>
      </c>
      <c r="D53" s="185">
        <v>373</v>
      </c>
      <c r="E53" s="185">
        <f t="shared" si="1"/>
        <v>0</v>
      </c>
      <c r="F53" s="201">
        <f t="shared" si="2"/>
        <v>0</v>
      </c>
      <c r="G53" s="32"/>
    </row>
    <row r="54" spans="1:7" ht="12.75" customHeight="1">
      <c r="A54" s="185">
        <v>10</v>
      </c>
      <c r="B54" s="326" t="s">
        <v>196</v>
      </c>
      <c r="C54" s="185">
        <v>489</v>
      </c>
      <c r="D54" s="185">
        <v>489</v>
      </c>
      <c r="E54" s="185">
        <f t="shared" si="1"/>
        <v>0</v>
      </c>
      <c r="F54" s="201">
        <f t="shared" si="2"/>
        <v>0</v>
      </c>
      <c r="G54" s="32"/>
    </row>
    <row r="55" spans="1:7" ht="12.75" customHeight="1">
      <c r="A55" s="185">
        <v>11</v>
      </c>
      <c r="B55" s="326" t="s">
        <v>150</v>
      </c>
      <c r="C55" s="185">
        <v>492</v>
      </c>
      <c r="D55" s="185">
        <v>492</v>
      </c>
      <c r="E55" s="185">
        <f t="shared" si="1"/>
        <v>0</v>
      </c>
      <c r="F55" s="201">
        <f t="shared" si="2"/>
        <v>0</v>
      </c>
      <c r="G55" s="32"/>
    </row>
    <row r="56" spans="1:7" ht="12.75" customHeight="1">
      <c r="A56" s="185">
        <v>12</v>
      </c>
      <c r="B56" s="326" t="s">
        <v>197</v>
      </c>
      <c r="C56" s="185">
        <v>476</v>
      </c>
      <c r="D56" s="185">
        <v>476</v>
      </c>
      <c r="E56" s="185">
        <f t="shared" si="1"/>
        <v>0</v>
      </c>
      <c r="F56" s="201">
        <f t="shared" si="2"/>
        <v>0</v>
      </c>
      <c r="G56" s="32"/>
    </row>
    <row r="57" spans="1:7" ht="12.75" customHeight="1">
      <c r="A57" s="185">
        <v>13</v>
      </c>
      <c r="B57" s="326" t="s">
        <v>152</v>
      </c>
      <c r="C57" s="185">
        <v>482</v>
      </c>
      <c r="D57" s="185">
        <v>482</v>
      </c>
      <c r="E57" s="185">
        <f t="shared" si="1"/>
        <v>0</v>
      </c>
      <c r="F57" s="201">
        <f t="shared" si="2"/>
        <v>0</v>
      </c>
      <c r="G57" s="32"/>
    </row>
    <row r="58" spans="1:7" ht="12.75" customHeight="1">
      <c r="A58" s="185">
        <v>14</v>
      </c>
      <c r="B58" s="326" t="s">
        <v>153</v>
      </c>
      <c r="C58" s="185">
        <v>360</v>
      </c>
      <c r="D58" s="185">
        <v>360</v>
      </c>
      <c r="E58" s="185">
        <f t="shared" si="1"/>
        <v>0</v>
      </c>
      <c r="F58" s="201">
        <f t="shared" si="2"/>
        <v>0</v>
      </c>
      <c r="G58" s="32"/>
    </row>
    <row r="59" spans="1:7" ht="12.75" customHeight="1">
      <c r="A59" s="185">
        <v>15</v>
      </c>
      <c r="B59" s="326" t="s">
        <v>154</v>
      </c>
      <c r="C59" s="185">
        <v>133</v>
      </c>
      <c r="D59" s="185">
        <v>133</v>
      </c>
      <c r="E59" s="185">
        <f t="shared" si="1"/>
        <v>0</v>
      </c>
      <c r="F59" s="201">
        <f t="shared" si="2"/>
        <v>0</v>
      </c>
      <c r="G59" s="32"/>
    </row>
    <row r="60" spans="1:7" ht="12.75" customHeight="1">
      <c r="A60" s="185">
        <v>16</v>
      </c>
      <c r="B60" s="326" t="s">
        <v>155</v>
      </c>
      <c r="C60" s="185">
        <v>249</v>
      </c>
      <c r="D60" s="185">
        <v>249</v>
      </c>
      <c r="E60" s="185">
        <f t="shared" si="1"/>
        <v>0</v>
      </c>
      <c r="F60" s="201">
        <f t="shared" si="2"/>
        <v>0</v>
      </c>
      <c r="G60" s="32"/>
    </row>
    <row r="61" spans="1:7" ht="12.75" customHeight="1">
      <c r="A61" s="185">
        <v>17</v>
      </c>
      <c r="B61" s="326" t="s">
        <v>156</v>
      </c>
      <c r="C61" s="185">
        <v>220</v>
      </c>
      <c r="D61" s="185">
        <v>220</v>
      </c>
      <c r="E61" s="185">
        <f t="shared" si="1"/>
        <v>0</v>
      </c>
      <c r="F61" s="201">
        <f t="shared" si="2"/>
        <v>0</v>
      </c>
      <c r="G61" s="32" t="s">
        <v>14</v>
      </c>
    </row>
    <row r="62" spans="1:7" ht="12.75" customHeight="1">
      <c r="A62" s="185">
        <v>18</v>
      </c>
      <c r="B62" s="326" t="s">
        <v>157</v>
      </c>
      <c r="C62" s="185">
        <v>231</v>
      </c>
      <c r="D62" s="185">
        <v>231</v>
      </c>
      <c r="E62" s="185">
        <f t="shared" si="1"/>
        <v>0</v>
      </c>
      <c r="F62" s="201">
        <f t="shared" si="2"/>
        <v>0</v>
      </c>
      <c r="G62" s="32"/>
    </row>
    <row r="63" spans="1:7" ht="12.75" customHeight="1">
      <c r="A63" s="185">
        <v>19</v>
      </c>
      <c r="B63" s="326" t="s">
        <v>198</v>
      </c>
      <c r="C63" s="185">
        <v>529</v>
      </c>
      <c r="D63" s="185">
        <v>529</v>
      </c>
      <c r="E63" s="185">
        <f t="shared" si="1"/>
        <v>0</v>
      </c>
      <c r="F63" s="201">
        <f t="shared" si="2"/>
        <v>0</v>
      </c>
      <c r="G63" s="32"/>
    </row>
    <row r="64" spans="1:7" ht="12.75" customHeight="1">
      <c r="A64" s="185">
        <v>20</v>
      </c>
      <c r="B64" s="326" t="s">
        <v>159</v>
      </c>
      <c r="C64" s="185">
        <v>438</v>
      </c>
      <c r="D64" s="185">
        <v>438</v>
      </c>
      <c r="E64" s="185">
        <f t="shared" si="1"/>
        <v>0</v>
      </c>
      <c r="F64" s="201">
        <f t="shared" si="2"/>
        <v>0</v>
      </c>
      <c r="G64" s="32"/>
    </row>
    <row r="65" spans="1:7" ht="12.75" customHeight="1">
      <c r="A65" s="185">
        <v>21</v>
      </c>
      <c r="B65" s="326" t="s">
        <v>199</v>
      </c>
      <c r="C65" s="185">
        <v>254</v>
      </c>
      <c r="D65" s="185">
        <v>254</v>
      </c>
      <c r="E65" s="185">
        <f t="shared" si="1"/>
        <v>0</v>
      </c>
      <c r="F65" s="201">
        <f t="shared" si="2"/>
        <v>0</v>
      </c>
      <c r="G65" s="32"/>
    </row>
    <row r="66" spans="1:7" ht="17.25" customHeight="1">
      <c r="A66" s="217"/>
      <c r="B66" s="218" t="s">
        <v>31</v>
      </c>
      <c r="C66" s="44">
        <f>SUM(C45:C65)</f>
        <v>8153</v>
      </c>
      <c r="D66" s="44">
        <f>SUM(D45:D65)</f>
        <v>8153</v>
      </c>
      <c r="E66" s="209">
        <f t="shared" si="1"/>
        <v>0</v>
      </c>
      <c r="F66" s="219">
        <f t="shared" si="2"/>
        <v>0</v>
      </c>
      <c r="G66" s="32"/>
    </row>
    <row r="67" spans="1:7" ht="12.75" customHeight="1">
      <c r="A67" s="25"/>
      <c r="B67" s="37"/>
      <c r="C67" s="38"/>
      <c r="D67" s="38"/>
      <c r="E67" s="38"/>
      <c r="F67" s="39"/>
      <c r="G67" s="32"/>
    </row>
    <row r="68" spans="1:8" ht="12.75" customHeight="1">
      <c r="A68" s="358" t="s">
        <v>188</v>
      </c>
      <c r="B68" s="358"/>
      <c r="C68" s="358"/>
      <c r="D68" s="358"/>
      <c r="E68" s="358"/>
      <c r="F68" s="358"/>
      <c r="G68" s="358"/>
      <c r="H68" s="358"/>
    </row>
    <row r="69" spans="1:7" ht="45.75" customHeight="1">
      <c r="A69" s="16" t="s">
        <v>24</v>
      </c>
      <c r="B69" s="16" t="s">
        <v>25</v>
      </c>
      <c r="C69" s="16" t="s">
        <v>26</v>
      </c>
      <c r="D69" s="16" t="s">
        <v>27</v>
      </c>
      <c r="E69" s="30" t="s">
        <v>28</v>
      </c>
      <c r="F69" s="16" t="s">
        <v>29</v>
      </c>
      <c r="G69" s="32"/>
    </row>
    <row r="70" spans="1:7" ht="12.75" customHeight="1">
      <c r="A70" s="16">
        <v>1</v>
      </c>
      <c r="B70" s="16">
        <v>2</v>
      </c>
      <c r="C70" s="16">
        <v>3</v>
      </c>
      <c r="D70" s="16">
        <v>4</v>
      </c>
      <c r="E70" s="16" t="s">
        <v>30</v>
      </c>
      <c r="F70" s="16">
        <v>6</v>
      </c>
      <c r="G70" s="32"/>
    </row>
    <row r="71" spans="1:7" ht="12.75" customHeight="1">
      <c r="A71" s="185">
        <v>1</v>
      </c>
      <c r="B71" s="325" t="s">
        <v>142</v>
      </c>
      <c r="C71" s="185">
        <v>173</v>
      </c>
      <c r="D71" s="185">
        <v>173</v>
      </c>
      <c r="E71" s="185">
        <f>C71-D71</f>
        <v>0</v>
      </c>
      <c r="F71" s="185">
        <v>0</v>
      </c>
      <c r="G71" s="32"/>
    </row>
    <row r="72" spans="1:7" ht="12.75" customHeight="1">
      <c r="A72" s="185">
        <v>2</v>
      </c>
      <c r="B72" s="325" t="s">
        <v>143</v>
      </c>
      <c r="C72" s="185">
        <v>307</v>
      </c>
      <c r="D72" s="185">
        <v>307</v>
      </c>
      <c r="E72" s="185">
        <f aca="true" t="shared" si="3" ref="E72:E92">C72-D72</f>
        <v>0</v>
      </c>
      <c r="F72" s="185">
        <v>0</v>
      </c>
      <c r="G72" s="32"/>
    </row>
    <row r="73" spans="1:7" ht="12.75" customHeight="1">
      <c r="A73" s="185">
        <v>3</v>
      </c>
      <c r="B73" s="325" t="s">
        <v>144</v>
      </c>
      <c r="C73" s="185">
        <v>368</v>
      </c>
      <c r="D73" s="185">
        <v>368</v>
      </c>
      <c r="E73" s="185">
        <f t="shared" si="3"/>
        <v>0</v>
      </c>
      <c r="F73" s="185">
        <v>0</v>
      </c>
      <c r="G73" s="32"/>
    </row>
    <row r="74" spans="1:7" ht="12.75" customHeight="1">
      <c r="A74" s="185">
        <v>4</v>
      </c>
      <c r="B74" s="326" t="s">
        <v>145</v>
      </c>
      <c r="C74" s="185">
        <v>142</v>
      </c>
      <c r="D74" s="185">
        <v>142</v>
      </c>
      <c r="E74" s="185">
        <f t="shared" si="3"/>
        <v>0</v>
      </c>
      <c r="F74" s="185">
        <v>0</v>
      </c>
      <c r="G74" s="32"/>
    </row>
    <row r="75" spans="1:7" ht="12.75" customHeight="1">
      <c r="A75" s="185">
        <v>5</v>
      </c>
      <c r="B75" s="326" t="s">
        <v>193</v>
      </c>
      <c r="C75" s="185">
        <v>121</v>
      </c>
      <c r="D75" s="185">
        <v>121</v>
      </c>
      <c r="E75" s="185">
        <f t="shared" si="3"/>
        <v>0</v>
      </c>
      <c r="F75" s="185">
        <v>0</v>
      </c>
      <c r="G75" s="32"/>
    </row>
    <row r="76" spans="1:7" ht="12.75" customHeight="1">
      <c r="A76" s="185">
        <v>6</v>
      </c>
      <c r="B76" s="326" t="s">
        <v>194</v>
      </c>
      <c r="C76" s="185">
        <v>262</v>
      </c>
      <c r="D76" s="185">
        <v>262</v>
      </c>
      <c r="E76" s="185">
        <f t="shared" si="3"/>
        <v>0</v>
      </c>
      <c r="F76" s="185">
        <v>0</v>
      </c>
      <c r="G76" s="32"/>
    </row>
    <row r="77" spans="1:7" ht="12.75" customHeight="1">
      <c r="A77" s="185">
        <v>7</v>
      </c>
      <c r="B77" s="326" t="s">
        <v>147</v>
      </c>
      <c r="C77" s="185">
        <v>179</v>
      </c>
      <c r="D77" s="185">
        <v>179</v>
      </c>
      <c r="E77" s="185">
        <f t="shared" si="3"/>
        <v>0</v>
      </c>
      <c r="F77" s="185">
        <v>0</v>
      </c>
      <c r="G77" s="32"/>
    </row>
    <row r="78" spans="1:7" ht="12.75" customHeight="1">
      <c r="A78" s="185">
        <v>8</v>
      </c>
      <c r="B78" s="326" t="s">
        <v>195</v>
      </c>
      <c r="C78" s="185">
        <v>216</v>
      </c>
      <c r="D78" s="185">
        <v>216</v>
      </c>
      <c r="E78" s="185">
        <f t="shared" si="3"/>
        <v>0</v>
      </c>
      <c r="F78" s="185">
        <v>0</v>
      </c>
      <c r="G78" s="32"/>
    </row>
    <row r="79" spans="1:7" ht="12.75" customHeight="1">
      <c r="A79" s="185">
        <v>9</v>
      </c>
      <c r="B79" s="326" t="s">
        <v>149</v>
      </c>
      <c r="C79" s="185">
        <v>149</v>
      </c>
      <c r="D79" s="185">
        <v>149</v>
      </c>
      <c r="E79" s="185">
        <f t="shared" si="3"/>
        <v>0</v>
      </c>
      <c r="F79" s="185">
        <v>0</v>
      </c>
      <c r="G79" s="32"/>
    </row>
    <row r="80" spans="1:7" ht="12.75" customHeight="1">
      <c r="A80" s="185">
        <v>10</v>
      </c>
      <c r="B80" s="326" t="s">
        <v>196</v>
      </c>
      <c r="C80" s="185">
        <v>170</v>
      </c>
      <c r="D80" s="185">
        <v>170</v>
      </c>
      <c r="E80" s="185">
        <f t="shared" si="3"/>
        <v>0</v>
      </c>
      <c r="F80" s="185">
        <v>0</v>
      </c>
      <c r="G80" s="32"/>
    </row>
    <row r="81" spans="1:7" ht="12.75" customHeight="1">
      <c r="A81" s="185">
        <v>11</v>
      </c>
      <c r="B81" s="326" t="s">
        <v>150</v>
      </c>
      <c r="C81" s="185">
        <v>189</v>
      </c>
      <c r="D81" s="185">
        <v>189</v>
      </c>
      <c r="E81" s="185">
        <f t="shared" si="3"/>
        <v>0</v>
      </c>
      <c r="F81" s="185">
        <v>0</v>
      </c>
      <c r="G81" s="32"/>
    </row>
    <row r="82" spans="1:7" ht="12.75" customHeight="1">
      <c r="A82" s="185">
        <v>12</v>
      </c>
      <c r="B82" s="326" t="s">
        <v>197</v>
      </c>
      <c r="C82" s="185">
        <v>145</v>
      </c>
      <c r="D82" s="185">
        <v>145</v>
      </c>
      <c r="E82" s="185">
        <f t="shared" si="3"/>
        <v>0</v>
      </c>
      <c r="F82" s="185">
        <v>0</v>
      </c>
      <c r="G82" s="32"/>
    </row>
    <row r="83" spans="1:7" ht="12.75" customHeight="1">
      <c r="A83" s="185">
        <v>13</v>
      </c>
      <c r="B83" s="326" t="s">
        <v>152</v>
      </c>
      <c r="C83" s="185">
        <v>81</v>
      </c>
      <c r="D83" s="185">
        <v>81</v>
      </c>
      <c r="E83" s="185">
        <f t="shared" si="3"/>
        <v>0</v>
      </c>
      <c r="F83" s="185">
        <v>0</v>
      </c>
      <c r="G83" s="32"/>
    </row>
    <row r="84" spans="1:8" ht="12.75" customHeight="1">
      <c r="A84" s="185">
        <v>14</v>
      </c>
      <c r="B84" s="326" t="s">
        <v>153</v>
      </c>
      <c r="C84" s="185">
        <v>105</v>
      </c>
      <c r="D84" s="185">
        <v>105</v>
      </c>
      <c r="E84" s="185">
        <f t="shared" si="3"/>
        <v>0</v>
      </c>
      <c r="F84" s="185">
        <v>0</v>
      </c>
      <c r="G84" s="32"/>
      <c r="H84" s="10" t="s">
        <v>14</v>
      </c>
    </row>
    <row r="85" spans="1:7" ht="12.75" customHeight="1">
      <c r="A85" s="185">
        <v>15</v>
      </c>
      <c r="B85" s="326" t="s">
        <v>154</v>
      </c>
      <c r="C85" s="185">
        <v>144</v>
      </c>
      <c r="D85" s="185">
        <v>144</v>
      </c>
      <c r="E85" s="185">
        <f t="shared" si="3"/>
        <v>0</v>
      </c>
      <c r="F85" s="185">
        <v>0</v>
      </c>
      <c r="G85" s="32"/>
    </row>
    <row r="86" spans="1:7" ht="12.75" customHeight="1">
      <c r="A86" s="185">
        <v>16</v>
      </c>
      <c r="B86" s="326" t="s">
        <v>155</v>
      </c>
      <c r="C86" s="185">
        <v>123</v>
      </c>
      <c r="D86" s="185">
        <v>123</v>
      </c>
      <c r="E86" s="185">
        <f t="shared" si="3"/>
        <v>0</v>
      </c>
      <c r="F86" s="185">
        <v>0</v>
      </c>
      <c r="G86" s="32"/>
    </row>
    <row r="87" spans="1:7" ht="12.75" customHeight="1">
      <c r="A87" s="185">
        <v>17</v>
      </c>
      <c r="B87" s="326" t="s">
        <v>156</v>
      </c>
      <c r="C87" s="185">
        <v>189</v>
      </c>
      <c r="D87" s="185">
        <v>189</v>
      </c>
      <c r="E87" s="185">
        <f t="shared" si="3"/>
        <v>0</v>
      </c>
      <c r="F87" s="185">
        <v>0</v>
      </c>
      <c r="G87" s="32"/>
    </row>
    <row r="88" spans="1:7" ht="12.75" customHeight="1">
      <c r="A88" s="185">
        <v>18</v>
      </c>
      <c r="B88" s="326" t="s">
        <v>157</v>
      </c>
      <c r="C88" s="185">
        <v>144</v>
      </c>
      <c r="D88" s="185">
        <v>144</v>
      </c>
      <c r="E88" s="185">
        <f t="shared" si="3"/>
        <v>0</v>
      </c>
      <c r="F88" s="185">
        <v>0</v>
      </c>
      <c r="G88" s="32"/>
    </row>
    <row r="89" spans="1:7" ht="12.75" customHeight="1">
      <c r="A89" s="185">
        <v>19</v>
      </c>
      <c r="B89" s="326" t="s">
        <v>198</v>
      </c>
      <c r="C89" s="185">
        <v>187</v>
      </c>
      <c r="D89" s="185">
        <v>187</v>
      </c>
      <c r="E89" s="185">
        <f t="shared" si="3"/>
        <v>0</v>
      </c>
      <c r="F89" s="185">
        <v>0</v>
      </c>
      <c r="G89" s="32"/>
    </row>
    <row r="90" spans="1:7" ht="12.75" customHeight="1">
      <c r="A90" s="185">
        <v>20</v>
      </c>
      <c r="B90" s="326" t="s">
        <v>159</v>
      </c>
      <c r="C90" s="185">
        <v>217</v>
      </c>
      <c r="D90" s="185">
        <v>217</v>
      </c>
      <c r="E90" s="185">
        <f t="shared" si="3"/>
        <v>0</v>
      </c>
      <c r="F90" s="185">
        <v>0</v>
      </c>
      <c r="G90" s="32"/>
    </row>
    <row r="91" spans="1:7" ht="12.75" customHeight="1">
      <c r="A91" s="185">
        <v>21</v>
      </c>
      <c r="B91" s="326" t="s">
        <v>199</v>
      </c>
      <c r="C91" s="185">
        <v>499</v>
      </c>
      <c r="D91" s="185">
        <v>499</v>
      </c>
      <c r="E91" s="185">
        <f t="shared" si="3"/>
        <v>0</v>
      </c>
      <c r="F91" s="185">
        <v>0</v>
      </c>
      <c r="G91" s="32"/>
    </row>
    <row r="92" spans="1:7" ht="12.75" customHeight="1">
      <c r="A92" s="217"/>
      <c r="B92" s="218" t="s">
        <v>31</v>
      </c>
      <c r="C92" s="209">
        <f>SUM(C71:C91)</f>
        <v>4110</v>
      </c>
      <c r="D92" s="209">
        <f>SUM(D71:D91)</f>
        <v>4110</v>
      </c>
      <c r="E92" s="209">
        <f t="shared" si="3"/>
        <v>0</v>
      </c>
      <c r="F92" s="209">
        <v>0</v>
      </c>
      <c r="G92" s="32"/>
    </row>
    <row r="93" spans="1:7" ht="12.75" customHeight="1">
      <c r="A93" s="41"/>
      <c r="B93" s="2"/>
      <c r="C93" s="38"/>
      <c r="D93" s="38"/>
      <c r="E93" s="42"/>
      <c r="F93" s="43"/>
      <c r="G93" s="32"/>
    </row>
    <row r="94" spans="1:7" ht="12.75" customHeight="1">
      <c r="A94" s="41"/>
      <c r="B94" s="2"/>
      <c r="C94" s="38"/>
      <c r="D94" s="38"/>
      <c r="E94" s="42"/>
      <c r="F94" s="43"/>
      <c r="G94" s="32"/>
    </row>
    <row r="95" spans="1:8" ht="12.75" customHeight="1">
      <c r="A95" s="358" t="s">
        <v>189</v>
      </c>
      <c r="B95" s="358"/>
      <c r="C95" s="358"/>
      <c r="D95" s="358"/>
      <c r="E95" s="358"/>
      <c r="F95" s="358"/>
      <c r="G95" s="358"/>
      <c r="H95" s="358"/>
    </row>
    <row r="96" spans="1:7" ht="45.75" customHeight="1">
      <c r="A96" s="16" t="s">
        <v>24</v>
      </c>
      <c r="B96" s="16" t="s">
        <v>25</v>
      </c>
      <c r="C96" s="16" t="s">
        <v>26</v>
      </c>
      <c r="D96" s="16" t="s">
        <v>27</v>
      </c>
      <c r="E96" s="30" t="s">
        <v>28</v>
      </c>
      <c r="F96" s="16" t="s">
        <v>29</v>
      </c>
      <c r="G96" s="32"/>
    </row>
    <row r="97" spans="1:7" ht="15" customHeight="1">
      <c r="A97" s="16">
        <v>1</v>
      </c>
      <c r="B97" s="16">
        <v>2</v>
      </c>
      <c r="C97" s="16">
        <v>3</v>
      </c>
      <c r="D97" s="16">
        <v>4</v>
      </c>
      <c r="E97" s="16" t="s">
        <v>30</v>
      </c>
      <c r="F97" s="16">
        <v>6</v>
      </c>
      <c r="G97" s="32"/>
    </row>
    <row r="98" spans="1:7" ht="12.75" customHeight="1">
      <c r="A98" s="185">
        <v>1</v>
      </c>
      <c r="B98" s="325" t="s">
        <v>142</v>
      </c>
      <c r="C98" s="18">
        <v>144</v>
      </c>
      <c r="D98" s="18">
        <v>144</v>
      </c>
      <c r="E98" s="185">
        <f aca="true" t="shared" si="4" ref="E98:E103">C98-D98</f>
        <v>0</v>
      </c>
      <c r="F98" s="146">
        <f aca="true" t="shared" si="5" ref="F98:F103">E98/C98</f>
        <v>0</v>
      </c>
      <c r="G98" s="32"/>
    </row>
    <row r="99" spans="1:7" ht="12.75" customHeight="1">
      <c r="A99" s="185">
        <v>2</v>
      </c>
      <c r="B99" s="325" t="s">
        <v>143</v>
      </c>
      <c r="C99" s="18">
        <v>159</v>
      </c>
      <c r="D99" s="18">
        <v>159</v>
      </c>
      <c r="E99" s="185">
        <f t="shared" si="4"/>
        <v>0</v>
      </c>
      <c r="F99" s="146">
        <f t="shared" si="5"/>
        <v>0</v>
      </c>
      <c r="G99" s="32"/>
    </row>
    <row r="100" spans="1:7" ht="12.75" customHeight="1">
      <c r="A100" s="185">
        <v>3</v>
      </c>
      <c r="B100" s="325" t="s">
        <v>144</v>
      </c>
      <c r="C100" s="18">
        <v>130</v>
      </c>
      <c r="D100" s="18">
        <v>130</v>
      </c>
      <c r="E100" s="185">
        <f t="shared" si="4"/>
        <v>0</v>
      </c>
      <c r="F100" s="146">
        <f t="shared" si="5"/>
        <v>0</v>
      </c>
      <c r="G100" s="32"/>
    </row>
    <row r="101" spans="1:7" ht="12.75" customHeight="1">
      <c r="A101" s="185">
        <v>4</v>
      </c>
      <c r="B101" s="326" t="s">
        <v>145</v>
      </c>
      <c r="C101" s="18">
        <v>88</v>
      </c>
      <c r="D101" s="18">
        <v>88</v>
      </c>
      <c r="E101" s="185">
        <f t="shared" si="4"/>
        <v>0</v>
      </c>
      <c r="F101" s="146">
        <f t="shared" si="5"/>
        <v>0</v>
      </c>
      <c r="G101" s="32"/>
    </row>
    <row r="102" spans="1:7" ht="12.75" customHeight="1">
      <c r="A102" s="185">
        <v>5</v>
      </c>
      <c r="B102" s="326" t="s">
        <v>193</v>
      </c>
      <c r="C102" s="185">
        <v>91</v>
      </c>
      <c r="D102" s="185">
        <v>91</v>
      </c>
      <c r="E102" s="185">
        <f t="shared" si="4"/>
        <v>0</v>
      </c>
      <c r="F102" s="201">
        <f t="shared" si="5"/>
        <v>0</v>
      </c>
      <c r="G102" s="32"/>
    </row>
    <row r="103" spans="1:7" ht="12.75" customHeight="1">
      <c r="A103" s="185">
        <v>6</v>
      </c>
      <c r="B103" s="326" t="s">
        <v>194</v>
      </c>
      <c r="C103" s="185">
        <v>99</v>
      </c>
      <c r="D103" s="185">
        <v>99</v>
      </c>
      <c r="E103" s="185">
        <f t="shared" si="4"/>
        <v>0</v>
      </c>
      <c r="F103" s="146">
        <f t="shared" si="5"/>
        <v>0</v>
      </c>
      <c r="G103" s="32"/>
    </row>
    <row r="104" spans="1:7" ht="12.75" customHeight="1">
      <c r="A104" s="185">
        <v>7</v>
      </c>
      <c r="B104" s="326" t="s">
        <v>147</v>
      </c>
      <c r="C104" s="185">
        <v>53</v>
      </c>
      <c r="D104" s="185">
        <v>53</v>
      </c>
      <c r="E104" s="185">
        <f aca="true" t="shared" si="6" ref="E104:E114">C104-D104</f>
        <v>0</v>
      </c>
      <c r="F104" s="201">
        <f aca="true" t="shared" si="7" ref="F104:F114">E104/C104</f>
        <v>0</v>
      </c>
      <c r="G104" s="32"/>
    </row>
    <row r="105" spans="1:7" ht="12.75" customHeight="1">
      <c r="A105" s="185">
        <v>8</v>
      </c>
      <c r="B105" s="326" t="s">
        <v>195</v>
      </c>
      <c r="C105" s="185">
        <v>100</v>
      </c>
      <c r="D105" s="185">
        <v>100</v>
      </c>
      <c r="E105" s="185">
        <f t="shared" si="6"/>
        <v>0</v>
      </c>
      <c r="F105" s="146">
        <f t="shared" si="7"/>
        <v>0</v>
      </c>
      <c r="G105" s="32"/>
    </row>
    <row r="106" spans="1:7" ht="12.75" customHeight="1">
      <c r="A106" s="185">
        <v>9</v>
      </c>
      <c r="B106" s="326" t="s">
        <v>149</v>
      </c>
      <c r="C106" s="185">
        <v>73</v>
      </c>
      <c r="D106" s="185">
        <v>73</v>
      </c>
      <c r="E106" s="185">
        <f t="shared" si="6"/>
        <v>0</v>
      </c>
      <c r="F106" s="201">
        <f t="shared" si="7"/>
        <v>0</v>
      </c>
      <c r="G106" s="32"/>
    </row>
    <row r="107" spans="1:7" ht="12.75" customHeight="1">
      <c r="A107" s="185">
        <v>10</v>
      </c>
      <c r="B107" s="326" t="s">
        <v>196</v>
      </c>
      <c r="C107" s="185">
        <v>120</v>
      </c>
      <c r="D107" s="185">
        <v>120</v>
      </c>
      <c r="E107" s="185">
        <f t="shared" si="6"/>
        <v>0</v>
      </c>
      <c r="F107" s="146">
        <f t="shared" si="7"/>
        <v>0</v>
      </c>
      <c r="G107" s="32"/>
    </row>
    <row r="108" spans="1:7" ht="12.75" customHeight="1">
      <c r="A108" s="185">
        <v>11</v>
      </c>
      <c r="B108" s="326" t="s">
        <v>150</v>
      </c>
      <c r="C108" s="185">
        <v>118</v>
      </c>
      <c r="D108" s="185">
        <v>118</v>
      </c>
      <c r="E108" s="185">
        <f t="shared" si="6"/>
        <v>0</v>
      </c>
      <c r="F108" s="201">
        <f t="shared" si="7"/>
        <v>0</v>
      </c>
      <c r="G108" s="32"/>
    </row>
    <row r="109" spans="1:7" ht="12.75" customHeight="1">
      <c r="A109" s="185">
        <v>12</v>
      </c>
      <c r="B109" s="326" t="s">
        <v>197</v>
      </c>
      <c r="C109" s="185">
        <v>135</v>
      </c>
      <c r="D109" s="185">
        <v>135</v>
      </c>
      <c r="E109" s="185">
        <f t="shared" si="6"/>
        <v>0</v>
      </c>
      <c r="F109" s="146">
        <f t="shared" si="7"/>
        <v>0</v>
      </c>
      <c r="G109" s="32"/>
    </row>
    <row r="110" spans="1:7" ht="12.75" customHeight="1">
      <c r="A110" s="185">
        <v>13</v>
      </c>
      <c r="B110" s="326" t="s">
        <v>152</v>
      </c>
      <c r="C110" s="185">
        <v>343</v>
      </c>
      <c r="D110" s="185">
        <v>343</v>
      </c>
      <c r="E110" s="185">
        <f t="shared" si="6"/>
        <v>0</v>
      </c>
      <c r="F110" s="201">
        <f t="shared" si="7"/>
        <v>0</v>
      </c>
      <c r="G110" s="32"/>
    </row>
    <row r="111" spans="1:8" ht="12.75" customHeight="1">
      <c r="A111" s="185">
        <v>14</v>
      </c>
      <c r="B111" s="326" t="s">
        <v>153</v>
      </c>
      <c r="C111" s="185">
        <v>144</v>
      </c>
      <c r="D111" s="185">
        <v>144</v>
      </c>
      <c r="E111" s="185">
        <f t="shared" si="6"/>
        <v>0</v>
      </c>
      <c r="F111" s="146">
        <f t="shared" si="7"/>
        <v>0</v>
      </c>
      <c r="G111" s="32"/>
      <c r="H111" s="10" t="s">
        <v>14</v>
      </c>
    </row>
    <row r="112" spans="1:8" ht="12.75" customHeight="1">
      <c r="A112" s="185">
        <v>15</v>
      </c>
      <c r="B112" s="326" t="s">
        <v>154</v>
      </c>
      <c r="C112" s="185">
        <v>143</v>
      </c>
      <c r="D112" s="185">
        <v>143</v>
      </c>
      <c r="E112" s="185">
        <f t="shared" si="6"/>
        <v>0</v>
      </c>
      <c r="F112" s="201">
        <f t="shared" si="7"/>
        <v>0</v>
      </c>
      <c r="G112" s="32"/>
      <c r="H112" s="10" t="s">
        <v>14</v>
      </c>
    </row>
    <row r="113" spans="1:7" ht="12.75" customHeight="1">
      <c r="A113" s="185">
        <v>16</v>
      </c>
      <c r="B113" s="326" t="s">
        <v>155</v>
      </c>
      <c r="C113" s="185">
        <v>58</v>
      </c>
      <c r="D113" s="185">
        <v>58</v>
      </c>
      <c r="E113" s="185">
        <f t="shared" si="6"/>
        <v>0</v>
      </c>
      <c r="F113" s="146">
        <f t="shared" si="7"/>
        <v>0</v>
      </c>
      <c r="G113" s="32"/>
    </row>
    <row r="114" spans="1:7" ht="12.75" customHeight="1">
      <c r="A114" s="185">
        <v>17</v>
      </c>
      <c r="B114" s="326" t="s">
        <v>156</v>
      </c>
      <c r="C114" s="185">
        <v>251</v>
      </c>
      <c r="D114" s="185">
        <v>251</v>
      </c>
      <c r="E114" s="185">
        <f t="shared" si="6"/>
        <v>0</v>
      </c>
      <c r="F114" s="201">
        <f t="shared" si="7"/>
        <v>0</v>
      </c>
      <c r="G114" s="32"/>
    </row>
    <row r="115" spans="1:7" ht="12.75" customHeight="1">
      <c r="A115" s="185">
        <v>18</v>
      </c>
      <c r="B115" s="326" t="s">
        <v>157</v>
      </c>
      <c r="C115" s="185">
        <v>37</v>
      </c>
      <c r="D115" s="185">
        <v>37</v>
      </c>
      <c r="E115" s="185">
        <f>C115-D115</f>
        <v>0</v>
      </c>
      <c r="F115" s="201">
        <f>E115/C115</f>
        <v>0</v>
      </c>
      <c r="G115" s="32"/>
    </row>
    <row r="116" spans="1:7" ht="12.75" customHeight="1">
      <c r="A116" s="185">
        <v>19</v>
      </c>
      <c r="B116" s="326" t="s">
        <v>198</v>
      </c>
      <c r="C116" s="185">
        <v>122</v>
      </c>
      <c r="D116" s="185">
        <v>122</v>
      </c>
      <c r="E116" s="185">
        <f>C116-D116</f>
        <v>0</v>
      </c>
      <c r="F116" s="201">
        <f>E116/C116</f>
        <v>0</v>
      </c>
      <c r="G116" s="32"/>
    </row>
    <row r="117" spans="1:7" ht="12.75" customHeight="1">
      <c r="A117" s="185">
        <v>20</v>
      </c>
      <c r="B117" s="326" t="s">
        <v>159</v>
      </c>
      <c r="C117" s="185">
        <v>81</v>
      </c>
      <c r="D117" s="185">
        <v>81</v>
      </c>
      <c r="E117" s="185">
        <f>C117-D117</f>
        <v>0</v>
      </c>
      <c r="F117" s="201">
        <f>E117/C117</f>
        <v>0</v>
      </c>
      <c r="G117" s="32"/>
    </row>
    <row r="118" spans="1:7" ht="12.75" customHeight="1">
      <c r="A118" s="185">
        <v>21</v>
      </c>
      <c r="B118" s="326" t="s">
        <v>199</v>
      </c>
      <c r="C118" s="185">
        <v>238</v>
      </c>
      <c r="D118" s="185">
        <v>238</v>
      </c>
      <c r="E118" s="185">
        <f>C118-D118</f>
        <v>0</v>
      </c>
      <c r="F118" s="201">
        <f>E118/C118</f>
        <v>0</v>
      </c>
      <c r="G118" s="32"/>
    </row>
    <row r="119" spans="1:7" ht="17.25" customHeight="1">
      <c r="A119" s="35"/>
      <c r="B119" s="1" t="s">
        <v>31</v>
      </c>
      <c r="C119" s="44">
        <f>SUM(C98:C118)</f>
        <v>2727</v>
      </c>
      <c r="D119" s="44">
        <f>SUM(D98:D118)</f>
        <v>2727</v>
      </c>
      <c r="E119" s="209">
        <f>C119-D119</f>
        <v>0</v>
      </c>
      <c r="F119" s="145">
        <f>E119/C119</f>
        <v>0</v>
      </c>
      <c r="G119" s="32"/>
    </row>
    <row r="120" spans="1:7" ht="12.75" customHeight="1">
      <c r="A120" s="41"/>
      <c r="B120" s="2"/>
      <c r="C120" s="38"/>
      <c r="D120" s="38"/>
      <c r="E120" s="42"/>
      <c r="F120" s="43"/>
      <c r="G120" s="32"/>
    </row>
    <row r="121" spans="1:7" ht="12.75" customHeight="1">
      <c r="A121" s="41"/>
      <c r="B121" s="2"/>
      <c r="C121" s="38"/>
      <c r="D121" s="38"/>
      <c r="E121" s="42"/>
      <c r="F121" s="43"/>
      <c r="G121" s="32"/>
    </row>
    <row r="122" spans="1:7" ht="12.75" customHeight="1">
      <c r="A122" s="381" t="s">
        <v>190</v>
      </c>
      <c r="B122" s="381"/>
      <c r="C122" s="381"/>
      <c r="D122" s="381"/>
      <c r="E122" s="381"/>
      <c r="F122" s="381"/>
      <c r="G122" s="381"/>
    </row>
    <row r="123" spans="1:7" ht="64.5" customHeight="1">
      <c r="A123" s="16" t="s">
        <v>24</v>
      </c>
      <c r="B123" s="16" t="s">
        <v>25</v>
      </c>
      <c r="C123" s="16" t="s">
        <v>191</v>
      </c>
      <c r="D123" s="133" t="s">
        <v>104</v>
      </c>
      <c r="E123" s="30" t="s">
        <v>6</v>
      </c>
      <c r="F123" s="16" t="s">
        <v>32</v>
      </c>
      <c r="G123" s="32"/>
    </row>
    <row r="124" spans="1:7" ht="12.75" customHeight="1">
      <c r="A124" s="16">
        <v>1</v>
      </c>
      <c r="B124" s="16">
        <v>2</v>
      </c>
      <c r="C124" s="16">
        <v>3</v>
      </c>
      <c r="D124" s="16">
        <v>4</v>
      </c>
      <c r="E124" s="16" t="s">
        <v>33</v>
      </c>
      <c r="F124" s="16">
        <v>6</v>
      </c>
      <c r="G124" s="32"/>
    </row>
    <row r="125" spans="1:8" ht="12.75" customHeight="1">
      <c r="A125" s="185">
        <v>1</v>
      </c>
      <c r="B125" s="325" t="s">
        <v>142</v>
      </c>
      <c r="C125" s="185">
        <v>35353</v>
      </c>
      <c r="D125" s="220">
        <v>35168.28444444444</v>
      </c>
      <c r="E125" s="220">
        <f>D125-C125</f>
        <v>-184.71555555555824</v>
      </c>
      <c r="F125" s="201">
        <f>E125/C125</f>
        <v>-0.005224890548342665</v>
      </c>
      <c r="G125" s="221"/>
      <c r="H125" s="187"/>
    </row>
    <row r="126" spans="1:8" ht="12.75" customHeight="1">
      <c r="A126" s="185">
        <v>2</v>
      </c>
      <c r="B126" s="325" t="s">
        <v>143</v>
      </c>
      <c r="C126" s="185">
        <v>52382</v>
      </c>
      <c r="D126" s="220">
        <v>51441.52888888889</v>
      </c>
      <c r="E126" s="220">
        <f>D126-C126</f>
        <v>-940.4711111111101</v>
      </c>
      <c r="F126" s="201">
        <f>E126/C126</f>
        <v>-0.017954089403060404</v>
      </c>
      <c r="G126" s="221"/>
      <c r="H126" s="187"/>
    </row>
    <row r="127" spans="1:8" ht="12.75" customHeight="1">
      <c r="A127" s="185">
        <v>3</v>
      </c>
      <c r="B127" s="325" t="s">
        <v>144</v>
      </c>
      <c r="C127" s="185">
        <v>46268</v>
      </c>
      <c r="D127" s="220">
        <v>45378.573333333334</v>
      </c>
      <c r="E127" s="220">
        <f>D127-C127</f>
        <v>-889.4266666666663</v>
      </c>
      <c r="F127" s="201">
        <f>E127/C127</f>
        <v>-0.019223365320884117</v>
      </c>
      <c r="G127" s="221"/>
      <c r="H127" s="187"/>
    </row>
    <row r="128" spans="1:8" ht="12.75" customHeight="1">
      <c r="A128" s="185">
        <v>4</v>
      </c>
      <c r="B128" s="326" t="s">
        <v>145</v>
      </c>
      <c r="C128" s="185">
        <v>44521</v>
      </c>
      <c r="D128" s="220">
        <v>43489.28</v>
      </c>
      <c r="E128" s="220">
        <f>D128-C128</f>
        <v>-1031.7200000000012</v>
      </c>
      <c r="F128" s="201">
        <f>E128/C128</f>
        <v>-0.023173783158509494</v>
      </c>
      <c r="G128" s="221"/>
      <c r="H128" s="187"/>
    </row>
    <row r="129" spans="1:8" ht="12.75" customHeight="1">
      <c r="A129" s="185">
        <v>5</v>
      </c>
      <c r="B129" s="326" t="s">
        <v>193</v>
      </c>
      <c r="C129" s="185">
        <v>52691</v>
      </c>
      <c r="D129" s="220">
        <v>44264.78666666667</v>
      </c>
      <c r="E129" s="220">
        <f aca="true" t="shared" si="8" ref="E129:E141">D129-C129</f>
        <v>-8426.213333333333</v>
      </c>
      <c r="F129" s="201">
        <f aca="true" t="shared" si="9" ref="F129:F141">E129/C129</f>
        <v>-0.15991750646853037</v>
      </c>
      <c r="G129" s="221"/>
      <c r="H129" s="187"/>
    </row>
    <row r="130" spans="1:8" ht="12.75" customHeight="1">
      <c r="A130" s="185">
        <v>6</v>
      </c>
      <c r="B130" s="326" t="s">
        <v>194</v>
      </c>
      <c r="C130" s="185">
        <v>57775</v>
      </c>
      <c r="D130" s="220">
        <v>54003.746666666666</v>
      </c>
      <c r="E130" s="220">
        <f t="shared" si="8"/>
        <v>-3771.253333333334</v>
      </c>
      <c r="F130" s="201">
        <f t="shared" si="9"/>
        <v>-0.06527483052069812</v>
      </c>
      <c r="G130" s="221"/>
      <c r="H130" s="187"/>
    </row>
    <row r="131" spans="1:8" ht="12.75" customHeight="1">
      <c r="A131" s="185">
        <v>7</v>
      </c>
      <c r="B131" s="326" t="s">
        <v>147</v>
      </c>
      <c r="C131" s="185">
        <v>20053</v>
      </c>
      <c r="D131" s="220">
        <v>17336.99111111111</v>
      </c>
      <c r="E131" s="220">
        <f t="shared" si="8"/>
        <v>-2716.0088888888895</v>
      </c>
      <c r="F131" s="201">
        <f t="shared" si="9"/>
        <v>-0.13544152440477183</v>
      </c>
      <c r="G131" s="221"/>
      <c r="H131" s="187"/>
    </row>
    <row r="132" spans="1:8" ht="12.75" customHeight="1">
      <c r="A132" s="185">
        <v>8</v>
      </c>
      <c r="B132" s="326" t="s">
        <v>195</v>
      </c>
      <c r="C132" s="185">
        <v>46966</v>
      </c>
      <c r="D132" s="220">
        <v>44915.83111111111</v>
      </c>
      <c r="E132" s="220">
        <f t="shared" si="8"/>
        <v>-2050.1688888888893</v>
      </c>
      <c r="F132" s="201">
        <f t="shared" si="9"/>
        <v>-0.043652192839264345</v>
      </c>
      <c r="G132" s="221"/>
      <c r="H132" s="187"/>
    </row>
    <row r="133" spans="1:8" ht="12.75" customHeight="1">
      <c r="A133" s="185">
        <v>9</v>
      </c>
      <c r="B133" s="326" t="s">
        <v>149</v>
      </c>
      <c r="C133" s="185">
        <v>43371</v>
      </c>
      <c r="D133" s="220">
        <v>42135.60444444444</v>
      </c>
      <c r="E133" s="220">
        <f t="shared" si="8"/>
        <v>-1235.3955555555585</v>
      </c>
      <c r="F133" s="201">
        <f t="shared" si="9"/>
        <v>-0.028484368715398736</v>
      </c>
      <c r="G133" s="221"/>
      <c r="H133" s="187"/>
    </row>
    <row r="134" spans="1:8" ht="12.75" customHeight="1">
      <c r="A134" s="185">
        <v>10</v>
      </c>
      <c r="B134" s="326" t="s">
        <v>196</v>
      </c>
      <c r="C134" s="185">
        <v>51840</v>
      </c>
      <c r="D134" s="220">
        <v>48125.52</v>
      </c>
      <c r="E134" s="220">
        <f t="shared" si="8"/>
        <v>-3714.480000000003</v>
      </c>
      <c r="F134" s="201">
        <f t="shared" si="9"/>
        <v>-0.07165277777777784</v>
      </c>
      <c r="G134" s="221"/>
      <c r="H134" s="187"/>
    </row>
    <row r="135" spans="1:8" ht="12.75" customHeight="1">
      <c r="A135" s="185">
        <v>11</v>
      </c>
      <c r="B135" s="326" t="s">
        <v>150</v>
      </c>
      <c r="C135" s="185">
        <v>34269</v>
      </c>
      <c r="D135" s="220">
        <v>34006.30222222222</v>
      </c>
      <c r="E135" s="220">
        <f t="shared" si="8"/>
        <v>-262.69777777777927</v>
      </c>
      <c r="F135" s="201">
        <f t="shared" si="9"/>
        <v>-0.007665755574361063</v>
      </c>
      <c r="G135" s="221"/>
      <c r="H135" s="187"/>
    </row>
    <row r="136" spans="1:8" ht="12.75" customHeight="1">
      <c r="A136" s="185">
        <v>12</v>
      </c>
      <c r="B136" s="326" t="s">
        <v>197</v>
      </c>
      <c r="C136" s="185">
        <v>24644</v>
      </c>
      <c r="D136" s="220">
        <v>23667.52888888889</v>
      </c>
      <c r="E136" s="220">
        <f t="shared" si="8"/>
        <v>-976.4711111111101</v>
      </c>
      <c r="F136" s="201">
        <f t="shared" si="9"/>
        <v>-0.0396230770618045</v>
      </c>
      <c r="G136" s="221"/>
      <c r="H136" s="187"/>
    </row>
    <row r="137" spans="1:8" ht="12.75" customHeight="1">
      <c r="A137" s="185">
        <v>13</v>
      </c>
      <c r="B137" s="326" t="s">
        <v>152</v>
      </c>
      <c r="C137" s="185">
        <v>107457</v>
      </c>
      <c r="D137" s="220">
        <v>101575.28</v>
      </c>
      <c r="E137" s="220">
        <f t="shared" si="8"/>
        <v>-5881.720000000001</v>
      </c>
      <c r="F137" s="201">
        <f t="shared" si="9"/>
        <v>-0.05473556864606309</v>
      </c>
      <c r="G137" s="221"/>
      <c r="H137" s="187"/>
    </row>
    <row r="138" spans="1:8" s="212" customFormat="1" ht="12.75" customHeight="1">
      <c r="A138" s="185">
        <v>14</v>
      </c>
      <c r="B138" s="326" t="s">
        <v>153</v>
      </c>
      <c r="C138" s="185">
        <v>55139</v>
      </c>
      <c r="D138" s="220">
        <v>54828.24</v>
      </c>
      <c r="E138" s="220">
        <f t="shared" si="8"/>
        <v>-310.76000000000204</v>
      </c>
      <c r="F138" s="201">
        <f t="shared" si="9"/>
        <v>-0.005635938265111845</v>
      </c>
      <c r="G138" s="221"/>
      <c r="H138" s="187"/>
    </row>
    <row r="139" spans="1:8" ht="12.75" customHeight="1">
      <c r="A139" s="185">
        <v>15</v>
      </c>
      <c r="B139" s="326" t="s">
        <v>154</v>
      </c>
      <c r="C139" s="185">
        <v>25268</v>
      </c>
      <c r="D139" s="220">
        <v>24578.68888888889</v>
      </c>
      <c r="E139" s="220">
        <f t="shared" si="8"/>
        <v>-689.3111111111102</v>
      </c>
      <c r="F139" s="201">
        <f t="shared" si="9"/>
        <v>-0.027280002814275377</v>
      </c>
      <c r="G139" s="221"/>
      <c r="H139" s="187"/>
    </row>
    <row r="140" spans="1:8" ht="12.75" customHeight="1">
      <c r="A140" s="185">
        <v>16</v>
      </c>
      <c r="B140" s="326" t="s">
        <v>155</v>
      </c>
      <c r="C140" s="185">
        <v>41046</v>
      </c>
      <c r="D140" s="220">
        <v>41028.03555555556</v>
      </c>
      <c r="E140" s="220">
        <f t="shared" si="8"/>
        <v>-17.96444444444205</v>
      </c>
      <c r="F140" s="201">
        <f t="shared" si="9"/>
        <v>-0.00043766614151055037</v>
      </c>
      <c r="G140" s="221"/>
      <c r="H140" s="187"/>
    </row>
    <row r="141" spans="1:8" ht="12.75" customHeight="1">
      <c r="A141" s="185">
        <v>17</v>
      </c>
      <c r="B141" s="326" t="s">
        <v>156</v>
      </c>
      <c r="C141" s="185">
        <v>22962</v>
      </c>
      <c r="D141" s="220">
        <v>22731.235555555555</v>
      </c>
      <c r="E141" s="220">
        <f t="shared" si="8"/>
        <v>-230.76444444444496</v>
      </c>
      <c r="F141" s="201">
        <f t="shared" si="9"/>
        <v>-0.010049840799775497</v>
      </c>
      <c r="G141" s="221"/>
      <c r="H141" s="187"/>
    </row>
    <row r="142" spans="1:8" ht="12.75" customHeight="1">
      <c r="A142" s="185">
        <v>18</v>
      </c>
      <c r="B142" s="326" t="s">
        <v>157</v>
      </c>
      <c r="C142" s="185">
        <v>24433</v>
      </c>
      <c r="D142" s="220">
        <v>23925.582222222223</v>
      </c>
      <c r="E142" s="220">
        <f>D142-C142</f>
        <v>-507.4177777777768</v>
      </c>
      <c r="F142" s="201">
        <f>E142/C142</f>
        <v>-0.020767723070346533</v>
      </c>
      <c r="G142" s="221"/>
      <c r="H142" s="187" t="s">
        <v>14</v>
      </c>
    </row>
    <row r="143" spans="1:8" ht="12.75" customHeight="1">
      <c r="A143" s="185">
        <v>19</v>
      </c>
      <c r="B143" s="326" t="s">
        <v>198</v>
      </c>
      <c r="C143" s="185">
        <v>94500</v>
      </c>
      <c r="D143" s="220">
        <v>93664.44444444444</v>
      </c>
      <c r="E143" s="220">
        <f>D143-C143</f>
        <v>-835.555555555562</v>
      </c>
      <c r="F143" s="201">
        <f>E143/C143</f>
        <v>-0.008841857730746689</v>
      </c>
      <c r="G143" s="221"/>
      <c r="H143" s="187"/>
    </row>
    <row r="144" spans="1:8" ht="12.75" customHeight="1">
      <c r="A144" s="185">
        <v>20</v>
      </c>
      <c r="B144" s="326" t="s">
        <v>159</v>
      </c>
      <c r="C144" s="185">
        <v>43640</v>
      </c>
      <c r="D144" s="220">
        <v>41747.746666666666</v>
      </c>
      <c r="E144" s="220">
        <f>D144-C144</f>
        <v>-1892.253333333334</v>
      </c>
      <c r="F144" s="201">
        <f>E144/C144</f>
        <v>-0.04336052551176293</v>
      </c>
      <c r="G144" s="221"/>
      <c r="H144" s="187"/>
    </row>
    <row r="145" spans="1:8" ht="12.75" customHeight="1">
      <c r="A145" s="185">
        <v>21</v>
      </c>
      <c r="B145" s="326" t="s">
        <v>199</v>
      </c>
      <c r="C145" s="185">
        <v>40299</v>
      </c>
      <c r="D145" s="220">
        <v>39824.05333333334</v>
      </c>
      <c r="E145" s="220">
        <f>D145-C145</f>
        <v>-474.9466666666631</v>
      </c>
      <c r="F145" s="201">
        <f>E145/C145</f>
        <v>-0.01178556953439696</v>
      </c>
      <c r="G145" s="221"/>
      <c r="H145" s="187"/>
    </row>
    <row r="146" spans="1:8" ht="12.75" customHeight="1">
      <c r="A146" s="35"/>
      <c r="B146" s="1" t="s">
        <v>31</v>
      </c>
      <c r="C146" s="16">
        <f>SUM(C125:C145)</f>
        <v>964877</v>
      </c>
      <c r="D146" s="147">
        <f>SUM(D125:D145)</f>
        <v>927837.2844444446</v>
      </c>
      <c r="E146" s="147">
        <f>D146-C146</f>
        <v>-37039.71555555542</v>
      </c>
      <c r="F146" s="145">
        <f>E146/C146</f>
        <v>-0.03838801790855769</v>
      </c>
      <c r="G146" s="32"/>
      <c r="H146" s="10" t="s">
        <v>14</v>
      </c>
    </row>
    <row r="147" spans="1:7" ht="12.75" customHeight="1">
      <c r="A147" s="25"/>
      <c r="B147" s="37"/>
      <c r="C147" s="38"/>
      <c r="D147" s="38"/>
      <c r="E147" s="38"/>
      <c r="F147" s="39"/>
      <c r="G147" s="32"/>
    </row>
    <row r="148" spans="1:7" ht="28.5" customHeight="1">
      <c r="A148" s="358" t="s">
        <v>192</v>
      </c>
      <c r="B148" s="358"/>
      <c r="C148" s="358"/>
      <c r="D148" s="358"/>
      <c r="E148" s="358"/>
      <c r="F148" s="358"/>
      <c r="G148" s="32"/>
    </row>
    <row r="149" spans="1:7" ht="66" customHeight="1">
      <c r="A149" s="16" t="s">
        <v>24</v>
      </c>
      <c r="B149" s="16" t="s">
        <v>25</v>
      </c>
      <c r="C149" s="16" t="s">
        <v>191</v>
      </c>
      <c r="D149" s="16" t="s">
        <v>104</v>
      </c>
      <c r="E149" s="30" t="s">
        <v>6</v>
      </c>
      <c r="F149" s="16" t="s">
        <v>32</v>
      </c>
      <c r="G149" s="32"/>
    </row>
    <row r="150" spans="1:7" ht="12.75" customHeight="1">
      <c r="A150" s="16">
        <v>1</v>
      </c>
      <c r="B150" s="16">
        <v>2</v>
      </c>
      <c r="C150" s="16">
        <v>3</v>
      </c>
      <c r="D150" s="16">
        <v>4</v>
      </c>
      <c r="E150" s="16" t="s">
        <v>33</v>
      </c>
      <c r="F150" s="16">
        <v>6</v>
      </c>
      <c r="G150" s="32"/>
    </row>
    <row r="151" spans="1:7" ht="12.75" customHeight="1">
      <c r="A151" s="185">
        <v>1</v>
      </c>
      <c r="B151" s="325" t="s">
        <v>142</v>
      </c>
      <c r="C151" s="185">
        <v>28068</v>
      </c>
      <c r="D151" s="220">
        <v>27433.663199999995</v>
      </c>
      <c r="E151" s="220">
        <f>D151-C151</f>
        <v>-634.3368000000046</v>
      </c>
      <c r="F151" s="201">
        <f>E151/C151</f>
        <v>-0.022600000000000165</v>
      </c>
      <c r="G151" s="32"/>
    </row>
    <row r="152" spans="1:7" ht="12.75" customHeight="1">
      <c r="A152" s="185">
        <v>2</v>
      </c>
      <c r="B152" s="325" t="s">
        <v>143</v>
      </c>
      <c r="C152" s="185">
        <v>36491</v>
      </c>
      <c r="D152" s="220">
        <v>35666.3034</v>
      </c>
      <c r="E152" s="220">
        <f aca="true" t="shared" si="10" ref="E152:E169">D152-C152</f>
        <v>-824.696600000003</v>
      </c>
      <c r="F152" s="201">
        <f aca="true" t="shared" si="11" ref="F152:F169">E152/C152</f>
        <v>-0.022600000000000082</v>
      </c>
      <c r="G152" s="32"/>
    </row>
    <row r="153" spans="1:7" ht="12.75" customHeight="1">
      <c r="A153" s="185">
        <v>3</v>
      </c>
      <c r="B153" s="325" t="s">
        <v>144</v>
      </c>
      <c r="C153" s="185">
        <v>28609</v>
      </c>
      <c r="D153" s="220">
        <v>27962.436599999997</v>
      </c>
      <c r="E153" s="220">
        <f t="shared" si="10"/>
        <v>-646.5634000000027</v>
      </c>
      <c r="F153" s="201">
        <f t="shared" si="11"/>
        <v>-0.022600000000000096</v>
      </c>
      <c r="G153" s="32"/>
    </row>
    <row r="154" spans="1:7" ht="12.75" customHeight="1">
      <c r="A154" s="185">
        <v>4</v>
      </c>
      <c r="B154" s="326" t="s">
        <v>145</v>
      </c>
      <c r="C154" s="185">
        <v>28754</v>
      </c>
      <c r="D154" s="220">
        <v>28104.1596</v>
      </c>
      <c r="E154" s="220">
        <f t="shared" si="10"/>
        <v>-649.840400000001</v>
      </c>
      <c r="F154" s="201">
        <f t="shared" si="11"/>
        <v>-0.022600000000000033</v>
      </c>
      <c r="G154" s="32"/>
    </row>
    <row r="155" spans="1:7" ht="12.75" customHeight="1">
      <c r="A155" s="185">
        <v>5</v>
      </c>
      <c r="B155" s="326" t="s">
        <v>193</v>
      </c>
      <c r="C155" s="185">
        <v>33634</v>
      </c>
      <c r="D155" s="220">
        <v>32873.8716</v>
      </c>
      <c r="E155" s="220">
        <f t="shared" si="10"/>
        <v>-760.1284000000014</v>
      </c>
      <c r="F155" s="201">
        <f t="shared" si="11"/>
        <v>-0.022600000000000044</v>
      </c>
      <c r="G155" s="32"/>
    </row>
    <row r="156" spans="1:7" ht="12.75" customHeight="1">
      <c r="A156" s="185">
        <v>6</v>
      </c>
      <c r="B156" s="326" t="s">
        <v>194</v>
      </c>
      <c r="C156" s="185">
        <v>42471</v>
      </c>
      <c r="D156" s="220">
        <v>41511.155399999996</v>
      </c>
      <c r="E156" s="220">
        <f t="shared" si="10"/>
        <v>-959.844600000004</v>
      </c>
      <c r="F156" s="201">
        <f t="shared" si="11"/>
        <v>-0.022600000000000096</v>
      </c>
      <c r="G156" s="32"/>
    </row>
    <row r="157" spans="1:7" ht="12.75" customHeight="1">
      <c r="A157" s="185">
        <v>7</v>
      </c>
      <c r="B157" s="326" t="s">
        <v>147</v>
      </c>
      <c r="C157" s="185">
        <v>15192</v>
      </c>
      <c r="D157" s="220">
        <v>14848.660799999998</v>
      </c>
      <c r="E157" s="220">
        <f t="shared" si="10"/>
        <v>-343.33920000000217</v>
      </c>
      <c r="F157" s="201">
        <f t="shared" si="11"/>
        <v>-0.02260000000000014</v>
      </c>
      <c r="G157" s="32"/>
    </row>
    <row r="158" spans="1:7" ht="12.75" customHeight="1">
      <c r="A158" s="185">
        <v>8</v>
      </c>
      <c r="B158" s="326" t="s">
        <v>195</v>
      </c>
      <c r="C158" s="185">
        <v>37447</v>
      </c>
      <c r="D158" s="220">
        <v>36600.6978</v>
      </c>
      <c r="E158" s="220">
        <f t="shared" si="10"/>
        <v>-846.3021999999983</v>
      </c>
      <c r="F158" s="201">
        <f t="shared" si="11"/>
        <v>-0.022599999999999953</v>
      </c>
      <c r="G158" s="32"/>
    </row>
    <row r="159" spans="1:7" ht="12.75" customHeight="1">
      <c r="A159" s="185">
        <v>9</v>
      </c>
      <c r="B159" s="326" t="s">
        <v>149</v>
      </c>
      <c r="C159" s="185">
        <v>29050</v>
      </c>
      <c r="D159" s="220">
        <v>28393.47</v>
      </c>
      <c r="E159" s="220">
        <f t="shared" si="10"/>
        <v>-656.5299999999988</v>
      </c>
      <c r="F159" s="201">
        <f t="shared" si="11"/>
        <v>-0.02259999999999996</v>
      </c>
      <c r="G159" s="32"/>
    </row>
    <row r="160" spans="1:7" ht="12.75" customHeight="1">
      <c r="A160" s="185">
        <v>10</v>
      </c>
      <c r="B160" s="326" t="s">
        <v>196</v>
      </c>
      <c r="C160" s="185">
        <v>37748</v>
      </c>
      <c r="D160" s="220">
        <v>36894.8952</v>
      </c>
      <c r="E160" s="220">
        <f t="shared" si="10"/>
        <v>-853.104800000001</v>
      </c>
      <c r="F160" s="201">
        <f t="shared" si="11"/>
        <v>-0.022600000000000026</v>
      </c>
      <c r="G160" s="32"/>
    </row>
    <row r="161" spans="1:7" ht="12.75" customHeight="1">
      <c r="A161" s="185">
        <v>11</v>
      </c>
      <c r="B161" s="326" t="s">
        <v>150</v>
      </c>
      <c r="C161" s="185">
        <v>25595</v>
      </c>
      <c r="D161" s="220">
        <v>25016.553</v>
      </c>
      <c r="E161" s="220">
        <f t="shared" si="10"/>
        <v>-578.4470000000001</v>
      </c>
      <c r="F161" s="201">
        <f t="shared" si="11"/>
        <v>-0.022600000000000006</v>
      </c>
      <c r="G161" s="32"/>
    </row>
    <row r="162" spans="1:7" ht="12.75" customHeight="1">
      <c r="A162" s="185">
        <v>12</v>
      </c>
      <c r="B162" s="326" t="s">
        <v>197</v>
      </c>
      <c r="C162" s="185">
        <v>16796</v>
      </c>
      <c r="D162" s="220">
        <v>16416.4104</v>
      </c>
      <c r="E162" s="220">
        <f t="shared" si="10"/>
        <v>-379.58959999999934</v>
      </c>
      <c r="F162" s="201">
        <f t="shared" si="11"/>
        <v>-0.02259999999999996</v>
      </c>
      <c r="G162" s="32"/>
    </row>
    <row r="163" spans="1:7" ht="12.75" customHeight="1">
      <c r="A163" s="185">
        <v>13</v>
      </c>
      <c r="B163" s="326" t="s">
        <v>152</v>
      </c>
      <c r="C163" s="185">
        <v>50640</v>
      </c>
      <c r="D163" s="220">
        <v>49495.536</v>
      </c>
      <c r="E163" s="220">
        <f t="shared" si="10"/>
        <v>-1144.464</v>
      </c>
      <c r="F163" s="201">
        <f t="shared" si="11"/>
        <v>-0.0226</v>
      </c>
      <c r="G163" s="32"/>
    </row>
    <row r="164" spans="1:7" ht="12.75" customHeight="1">
      <c r="A164" s="185">
        <v>14</v>
      </c>
      <c r="B164" s="326" t="s">
        <v>153</v>
      </c>
      <c r="C164" s="185">
        <v>31252</v>
      </c>
      <c r="D164" s="220">
        <v>30545.704799999992</v>
      </c>
      <c r="E164" s="220">
        <f t="shared" si="10"/>
        <v>-706.2952000000078</v>
      </c>
      <c r="F164" s="201">
        <f t="shared" si="11"/>
        <v>-0.02260000000000025</v>
      </c>
      <c r="G164" s="32"/>
    </row>
    <row r="165" spans="1:7" ht="12.75" customHeight="1">
      <c r="A165" s="185">
        <v>15</v>
      </c>
      <c r="B165" s="326" t="s">
        <v>154</v>
      </c>
      <c r="C165" s="185">
        <v>17959</v>
      </c>
      <c r="D165" s="220">
        <v>17553.1266</v>
      </c>
      <c r="E165" s="220">
        <f t="shared" si="10"/>
        <v>-405.8734000000004</v>
      </c>
      <c r="F165" s="201">
        <f t="shared" si="11"/>
        <v>-0.022600000000000023</v>
      </c>
      <c r="G165" s="32"/>
    </row>
    <row r="166" spans="1:7" ht="12.75" customHeight="1">
      <c r="A166" s="185">
        <v>16</v>
      </c>
      <c r="B166" s="326" t="s">
        <v>155</v>
      </c>
      <c r="C166" s="185">
        <v>26038</v>
      </c>
      <c r="D166" s="220">
        <v>25449.5412</v>
      </c>
      <c r="E166" s="220">
        <f t="shared" si="10"/>
        <v>-588.4588000000003</v>
      </c>
      <c r="F166" s="201">
        <f t="shared" si="11"/>
        <v>-0.022600000000000012</v>
      </c>
      <c r="G166" s="32"/>
    </row>
    <row r="167" spans="1:8" ht="12.75" customHeight="1">
      <c r="A167" s="185">
        <v>17</v>
      </c>
      <c r="B167" s="326" t="s">
        <v>156</v>
      </c>
      <c r="C167" s="185">
        <v>18649</v>
      </c>
      <c r="D167" s="220">
        <v>18227.5326</v>
      </c>
      <c r="E167" s="220">
        <f t="shared" si="10"/>
        <v>-421.46740000000136</v>
      </c>
      <c r="F167" s="201">
        <f t="shared" si="11"/>
        <v>-0.02260000000000007</v>
      </c>
      <c r="G167" s="32" t="s">
        <v>14</v>
      </c>
      <c r="H167" s="10" t="s">
        <v>14</v>
      </c>
    </row>
    <row r="168" spans="1:8" ht="12.75" customHeight="1">
      <c r="A168" s="185">
        <v>18</v>
      </c>
      <c r="B168" s="326" t="s">
        <v>157</v>
      </c>
      <c r="C168" s="185">
        <v>19235</v>
      </c>
      <c r="D168" s="220">
        <v>18800.288999999997</v>
      </c>
      <c r="E168" s="220">
        <f t="shared" si="10"/>
        <v>-434.71100000000297</v>
      </c>
      <c r="F168" s="201">
        <f t="shared" si="11"/>
        <v>-0.022600000000000155</v>
      </c>
      <c r="G168" s="32"/>
      <c r="H168" s="10" t="s">
        <v>14</v>
      </c>
    </row>
    <row r="169" spans="1:7" ht="12.75" customHeight="1">
      <c r="A169" s="185">
        <v>19</v>
      </c>
      <c r="B169" s="326" t="s">
        <v>198</v>
      </c>
      <c r="C169" s="185">
        <v>53200</v>
      </c>
      <c r="D169" s="220">
        <v>51997.68</v>
      </c>
      <c r="E169" s="220">
        <f t="shared" si="10"/>
        <v>-1202.3199999999997</v>
      </c>
      <c r="F169" s="201">
        <f t="shared" si="11"/>
        <v>-0.022599999999999995</v>
      </c>
      <c r="G169" s="32"/>
    </row>
    <row r="170" spans="1:7" ht="12.75" customHeight="1">
      <c r="A170" s="185">
        <v>20</v>
      </c>
      <c r="B170" s="326" t="s">
        <v>159</v>
      </c>
      <c r="C170" s="185">
        <v>29860</v>
      </c>
      <c r="D170" s="220">
        <v>29185.163999999997</v>
      </c>
      <c r="E170" s="220">
        <f>D170-C170</f>
        <v>-674.836000000003</v>
      </c>
      <c r="F170" s="201">
        <f>E170/C170</f>
        <v>-0.0226000000000001</v>
      </c>
      <c r="G170" s="32"/>
    </row>
    <row r="171" spans="1:8" ht="12.75" customHeight="1">
      <c r="A171" s="185">
        <v>21</v>
      </c>
      <c r="B171" s="326" t="s">
        <v>199</v>
      </c>
      <c r="C171" s="18">
        <v>29517</v>
      </c>
      <c r="D171" s="148">
        <v>28849.9158</v>
      </c>
      <c r="E171" s="148">
        <f>D171-C171</f>
        <v>-667.0842000000011</v>
      </c>
      <c r="F171" s="146">
        <f>E171/C171</f>
        <v>-0.02260000000000004</v>
      </c>
      <c r="G171" s="32"/>
      <c r="H171" s="10" t="s">
        <v>14</v>
      </c>
    </row>
    <row r="172" spans="1:7" ht="12.75" customHeight="1">
      <c r="A172" s="35"/>
      <c r="B172" s="1" t="s">
        <v>31</v>
      </c>
      <c r="C172" s="16">
        <f>SUM(C151:C171)</f>
        <v>636205</v>
      </c>
      <c r="D172" s="147">
        <f>SUM(D151:D171)</f>
        <v>621826.767</v>
      </c>
      <c r="E172" s="147">
        <f>D172-C172</f>
        <v>-14378.233000000007</v>
      </c>
      <c r="F172" s="145">
        <f>E172/C172</f>
        <v>-0.022600000000000012</v>
      </c>
      <c r="G172" s="32"/>
    </row>
    <row r="173" spans="1:12" ht="12.75" customHeight="1">
      <c r="A173" s="41"/>
      <c r="B173" s="2"/>
      <c r="C173" s="45"/>
      <c r="D173" s="46"/>
      <c r="E173" s="47"/>
      <c r="F173" s="39"/>
      <c r="G173" s="32"/>
      <c r="J173" s="10">
        <f>C172+C146</f>
        <v>1601082</v>
      </c>
      <c r="K173" s="10">
        <f>D172+D146</f>
        <v>1549664.0514444446</v>
      </c>
      <c r="L173" s="10">
        <f>K173/J173</f>
        <v>0.9678854995836844</v>
      </c>
    </row>
    <row r="174" spans="1:7" ht="12.75" customHeight="1">
      <c r="A174" s="25"/>
      <c r="B174" s="33"/>
      <c r="C174" s="33"/>
      <c r="D174" s="33"/>
      <c r="E174" s="33"/>
      <c r="G174" s="32"/>
    </row>
    <row r="175" spans="1:7" ht="12.75" customHeight="1">
      <c r="A175" s="358" t="s">
        <v>200</v>
      </c>
      <c r="B175" s="358"/>
      <c r="C175" s="358"/>
      <c r="D175" s="358"/>
      <c r="E175" s="358"/>
      <c r="F175" s="358"/>
      <c r="G175" s="358"/>
    </row>
    <row r="176" spans="1:7" ht="64.5" customHeight="1">
      <c r="A176" s="16" t="s">
        <v>24</v>
      </c>
      <c r="B176" s="16" t="s">
        <v>25</v>
      </c>
      <c r="C176" s="16" t="s">
        <v>201</v>
      </c>
      <c r="D176" s="16" t="s">
        <v>104</v>
      </c>
      <c r="E176" s="30" t="s">
        <v>6</v>
      </c>
      <c r="F176" s="16" t="s">
        <v>32</v>
      </c>
      <c r="G176" s="32"/>
    </row>
    <row r="177" spans="1:7" ht="12.75" customHeight="1">
      <c r="A177" s="16">
        <v>1</v>
      </c>
      <c r="B177" s="16">
        <v>2</v>
      </c>
      <c r="C177" s="16">
        <v>3</v>
      </c>
      <c r="D177" s="16">
        <v>4</v>
      </c>
      <c r="E177" s="16" t="s">
        <v>33</v>
      </c>
      <c r="F177" s="16">
        <v>6</v>
      </c>
      <c r="G177" s="32"/>
    </row>
    <row r="178" spans="1:7" ht="12.75" customHeight="1">
      <c r="A178" s="185">
        <v>1</v>
      </c>
      <c r="B178" s="325" t="s">
        <v>142</v>
      </c>
      <c r="C178" s="148">
        <v>35353</v>
      </c>
      <c r="D178" s="220">
        <f>D125</f>
        <v>35168.28444444444</v>
      </c>
      <c r="E178" s="148">
        <f>D178-C178</f>
        <v>-184.71555555555824</v>
      </c>
      <c r="F178" s="146">
        <f>E178/C178</f>
        <v>-0.005224890548342665</v>
      </c>
      <c r="G178" s="32"/>
    </row>
    <row r="179" spans="1:7" ht="12.75" customHeight="1">
      <c r="A179" s="185">
        <v>2</v>
      </c>
      <c r="B179" s="325" t="s">
        <v>143</v>
      </c>
      <c r="C179" s="148">
        <v>48976</v>
      </c>
      <c r="D179" s="220">
        <f aca="true" t="shared" si="12" ref="D179:D198">D126</f>
        <v>51441.52888888889</v>
      </c>
      <c r="E179" s="148">
        <f>D179-C179</f>
        <v>2465.52888888889</v>
      </c>
      <c r="F179" s="146">
        <f>E179/C179</f>
        <v>0.050341573196849274</v>
      </c>
      <c r="G179" s="32"/>
    </row>
    <row r="180" spans="1:7" ht="12.75" customHeight="1">
      <c r="A180" s="185">
        <v>3</v>
      </c>
      <c r="B180" s="325" t="s">
        <v>144</v>
      </c>
      <c r="C180" s="148">
        <v>30104</v>
      </c>
      <c r="D180" s="220">
        <f t="shared" si="12"/>
        <v>45378.573333333334</v>
      </c>
      <c r="E180" s="148">
        <f aca="true" t="shared" si="13" ref="E180:E192">D180-C180</f>
        <v>15274.573333333334</v>
      </c>
      <c r="F180" s="146">
        <f aca="true" t="shared" si="14" ref="F180:F192">E180/C180</f>
        <v>0.5073934803791301</v>
      </c>
      <c r="G180" s="32"/>
    </row>
    <row r="181" spans="1:7" ht="12.75" customHeight="1">
      <c r="A181" s="185">
        <v>4</v>
      </c>
      <c r="B181" s="326" t="s">
        <v>145</v>
      </c>
      <c r="C181" s="148">
        <v>45003</v>
      </c>
      <c r="D181" s="220">
        <f t="shared" si="12"/>
        <v>43489.28</v>
      </c>
      <c r="E181" s="148">
        <f t="shared" si="13"/>
        <v>-1513.7200000000012</v>
      </c>
      <c r="F181" s="146">
        <f t="shared" si="14"/>
        <v>-0.03363597982356734</v>
      </c>
      <c r="G181" s="32"/>
    </row>
    <row r="182" spans="1:7" ht="12.75" customHeight="1">
      <c r="A182" s="185">
        <v>5</v>
      </c>
      <c r="B182" s="326" t="s">
        <v>193</v>
      </c>
      <c r="C182" s="148">
        <v>38332</v>
      </c>
      <c r="D182" s="220">
        <f t="shared" si="12"/>
        <v>44264.78666666667</v>
      </c>
      <c r="E182" s="148">
        <f t="shared" si="13"/>
        <v>5932.786666666667</v>
      </c>
      <c r="F182" s="146">
        <f t="shared" si="14"/>
        <v>0.15477373126021776</v>
      </c>
      <c r="G182" s="32"/>
    </row>
    <row r="183" spans="1:7" ht="12.75" customHeight="1">
      <c r="A183" s="185">
        <v>6</v>
      </c>
      <c r="B183" s="326" t="s">
        <v>194</v>
      </c>
      <c r="C183" s="148">
        <v>55201</v>
      </c>
      <c r="D183" s="220">
        <f t="shared" si="12"/>
        <v>54003.746666666666</v>
      </c>
      <c r="E183" s="148">
        <f t="shared" si="13"/>
        <v>-1197.253333333334</v>
      </c>
      <c r="F183" s="146">
        <f t="shared" si="14"/>
        <v>-0.021688979064388943</v>
      </c>
      <c r="G183" s="32"/>
    </row>
    <row r="184" spans="1:7" ht="12.75" customHeight="1">
      <c r="A184" s="185">
        <v>7</v>
      </c>
      <c r="B184" s="326" t="s">
        <v>147</v>
      </c>
      <c r="C184" s="148">
        <v>16357</v>
      </c>
      <c r="D184" s="220">
        <f t="shared" si="12"/>
        <v>17336.99111111111</v>
      </c>
      <c r="E184" s="148">
        <f t="shared" si="13"/>
        <v>979.9911111111105</v>
      </c>
      <c r="F184" s="146">
        <f t="shared" si="14"/>
        <v>0.05991264358446601</v>
      </c>
      <c r="G184" s="32"/>
    </row>
    <row r="185" spans="1:7" ht="12.75" customHeight="1">
      <c r="A185" s="185">
        <v>8</v>
      </c>
      <c r="B185" s="326" t="s">
        <v>195</v>
      </c>
      <c r="C185" s="148">
        <v>46252</v>
      </c>
      <c r="D185" s="220">
        <f t="shared" si="12"/>
        <v>44915.83111111111</v>
      </c>
      <c r="E185" s="148">
        <f t="shared" si="13"/>
        <v>-1336.1688888888893</v>
      </c>
      <c r="F185" s="146">
        <f t="shared" si="14"/>
        <v>-0.028888888888888898</v>
      </c>
      <c r="G185" s="32"/>
    </row>
    <row r="186" spans="1:7" ht="12.75" customHeight="1">
      <c r="A186" s="185">
        <v>9</v>
      </c>
      <c r="B186" s="326" t="s">
        <v>149</v>
      </c>
      <c r="C186" s="148">
        <v>44651</v>
      </c>
      <c r="D186" s="220">
        <f t="shared" si="12"/>
        <v>42135.60444444444</v>
      </c>
      <c r="E186" s="148">
        <f t="shared" si="13"/>
        <v>-2515.3955555555585</v>
      </c>
      <c r="F186" s="146">
        <f t="shared" si="14"/>
        <v>-0.05633458501613757</v>
      </c>
      <c r="G186" s="32"/>
    </row>
    <row r="187" spans="1:7" ht="12.75" customHeight="1">
      <c r="A187" s="185">
        <v>10</v>
      </c>
      <c r="B187" s="326" t="s">
        <v>196</v>
      </c>
      <c r="C187" s="148">
        <v>47644</v>
      </c>
      <c r="D187" s="220">
        <f t="shared" si="12"/>
        <v>48125.52</v>
      </c>
      <c r="E187" s="148">
        <f t="shared" si="13"/>
        <v>481.5199999999968</v>
      </c>
      <c r="F187" s="146">
        <f t="shared" si="14"/>
        <v>0.01010662412895636</v>
      </c>
      <c r="G187" s="32"/>
    </row>
    <row r="188" spans="1:7" ht="12.75" customHeight="1">
      <c r="A188" s="185">
        <v>11</v>
      </c>
      <c r="B188" s="326" t="s">
        <v>150</v>
      </c>
      <c r="C188" s="148">
        <v>32555</v>
      </c>
      <c r="D188" s="220">
        <f t="shared" si="12"/>
        <v>34006.30222222222</v>
      </c>
      <c r="E188" s="148">
        <f t="shared" si="13"/>
        <v>1451.3022222222207</v>
      </c>
      <c r="F188" s="146">
        <f t="shared" si="14"/>
        <v>0.04458000989777978</v>
      </c>
      <c r="G188" s="32"/>
    </row>
    <row r="189" spans="1:7" ht="12.75" customHeight="1">
      <c r="A189" s="185">
        <v>12</v>
      </c>
      <c r="B189" s="326" t="s">
        <v>197</v>
      </c>
      <c r="C189" s="148">
        <v>26392</v>
      </c>
      <c r="D189" s="220">
        <f t="shared" si="12"/>
        <v>23667.52888888889</v>
      </c>
      <c r="E189" s="148">
        <f t="shared" si="13"/>
        <v>-2724.47111111111</v>
      </c>
      <c r="F189" s="146">
        <f t="shared" si="14"/>
        <v>-0.10323094540433124</v>
      </c>
      <c r="G189" s="32"/>
    </row>
    <row r="190" spans="1:7" ht="12.75" customHeight="1">
      <c r="A190" s="185">
        <v>13</v>
      </c>
      <c r="B190" s="326" t="s">
        <v>152</v>
      </c>
      <c r="C190" s="148">
        <v>90959</v>
      </c>
      <c r="D190" s="220">
        <f t="shared" si="12"/>
        <v>101575.28</v>
      </c>
      <c r="E190" s="148">
        <f t="shared" si="13"/>
        <v>10616.279999999999</v>
      </c>
      <c r="F190" s="146">
        <f t="shared" si="14"/>
        <v>0.11671500346309875</v>
      </c>
      <c r="G190" s="32"/>
    </row>
    <row r="191" spans="1:7" ht="12.75" customHeight="1">
      <c r="A191" s="185">
        <v>14</v>
      </c>
      <c r="B191" s="326" t="s">
        <v>153</v>
      </c>
      <c r="C191" s="148">
        <v>45304</v>
      </c>
      <c r="D191" s="220">
        <f t="shared" si="12"/>
        <v>54828.24</v>
      </c>
      <c r="E191" s="148">
        <f t="shared" si="13"/>
        <v>9524.239999999998</v>
      </c>
      <c r="F191" s="146">
        <f t="shared" si="14"/>
        <v>0.2102295603037259</v>
      </c>
      <c r="G191" s="32"/>
    </row>
    <row r="192" spans="1:7" ht="12.75" customHeight="1">
      <c r="A192" s="185">
        <v>15</v>
      </c>
      <c r="B192" s="326" t="s">
        <v>154</v>
      </c>
      <c r="C192" s="148">
        <v>24210</v>
      </c>
      <c r="D192" s="220">
        <f t="shared" si="12"/>
        <v>24578.68888888889</v>
      </c>
      <c r="E192" s="148">
        <f t="shared" si="13"/>
        <v>368.6888888888898</v>
      </c>
      <c r="F192" s="146">
        <f t="shared" si="14"/>
        <v>0.015228785166827335</v>
      </c>
      <c r="G192" s="32"/>
    </row>
    <row r="193" spans="1:7" ht="12.75" customHeight="1">
      <c r="A193" s="185">
        <v>16</v>
      </c>
      <c r="B193" s="326" t="s">
        <v>155</v>
      </c>
      <c r="C193" s="148">
        <v>41674</v>
      </c>
      <c r="D193" s="220">
        <f t="shared" si="12"/>
        <v>41028.03555555556</v>
      </c>
      <c r="E193" s="148">
        <f aca="true" t="shared" si="15" ref="E193:E199">D193-C193</f>
        <v>-645.964444444442</v>
      </c>
      <c r="F193" s="146">
        <f aca="true" t="shared" si="16" ref="F193:F199">E193/C193</f>
        <v>-0.015500418592994242</v>
      </c>
      <c r="G193" s="32"/>
    </row>
    <row r="194" spans="1:7" ht="12.75" customHeight="1">
      <c r="A194" s="185">
        <v>17</v>
      </c>
      <c r="B194" s="326" t="s">
        <v>156</v>
      </c>
      <c r="C194" s="148">
        <v>19100</v>
      </c>
      <c r="D194" s="220">
        <f t="shared" si="12"/>
        <v>22731.235555555555</v>
      </c>
      <c r="E194" s="148">
        <f t="shared" si="15"/>
        <v>3631.235555555555</v>
      </c>
      <c r="F194" s="146">
        <f t="shared" si="16"/>
        <v>0.19011704479348457</v>
      </c>
      <c r="G194" s="32"/>
    </row>
    <row r="195" spans="1:7" ht="12.75" customHeight="1">
      <c r="A195" s="185">
        <v>18</v>
      </c>
      <c r="B195" s="326" t="s">
        <v>157</v>
      </c>
      <c r="C195" s="148">
        <v>24269</v>
      </c>
      <c r="D195" s="220">
        <f t="shared" si="12"/>
        <v>23925.582222222223</v>
      </c>
      <c r="E195" s="148">
        <f t="shared" si="15"/>
        <v>-343.4177777777768</v>
      </c>
      <c r="F195" s="146">
        <f t="shared" si="16"/>
        <v>-0.014150470879631496</v>
      </c>
      <c r="G195" s="32"/>
    </row>
    <row r="196" spans="1:7" ht="12.75" customHeight="1">
      <c r="A196" s="185">
        <v>19</v>
      </c>
      <c r="B196" s="326" t="s">
        <v>198</v>
      </c>
      <c r="C196" s="148">
        <v>56189</v>
      </c>
      <c r="D196" s="220">
        <f t="shared" si="12"/>
        <v>93664.44444444444</v>
      </c>
      <c r="E196" s="148">
        <f t="shared" si="15"/>
        <v>37475.44444444444</v>
      </c>
      <c r="F196" s="146">
        <f t="shared" si="16"/>
        <v>0.666953397363264</v>
      </c>
      <c r="G196" s="32"/>
    </row>
    <row r="197" spans="1:7" ht="12.75" customHeight="1">
      <c r="A197" s="185">
        <v>20</v>
      </c>
      <c r="B197" s="326" t="s">
        <v>159</v>
      </c>
      <c r="C197" s="148">
        <v>36587</v>
      </c>
      <c r="D197" s="220">
        <f t="shared" si="12"/>
        <v>41747.746666666666</v>
      </c>
      <c r="E197" s="148">
        <f t="shared" si="15"/>
        <v>5160.746666666666</v>
      </c>
      <c r="F197" s="146">
        <f t="shared" si="16"/>
        <v>0.14105410847204378</v>
      </c>
      <c r="G197" s="32"/>
    </row>
    <row r="198" spans="1:7" ht="12.75" customHeight="1">
      <c r="A198" s="185">
        <v>21</v>
      </c>
      <c r="B198" s="326" t="s">
        <v>199</v>
      </c>
      <c r="C198" s="148">
        <v>36023</v>
      </c>
      <c r="D198" s="220">
        <f t="shared" si="12"/>
        <v>39824.05333333334</v>
      </c>
      <c r="E198" s="148">
        <f t="shared" si="15"/>
        <v>3801.053333333337</v>
      </c>
      <c r="F198" s="146">
        <f t="shared" si="16"/>
        <v>0.10551740091978283</v>
      </c>
      <c r="G198" s="32"/>
    </row>
    <row r="199" spans="1:7" ht="12.75" customHeight="1">
      <c r="A199" s="35"/>
      <c r="B199" s="1" t="s">
        <v>31</v>
      </c>
      <c r="C199" s="147">
        <f>SUM(C178:C198)</f>
        <v>841135</v>
      </c>
      <c r="D199" s="222">
        <f>SUM(D178:D198)</f>
        <v>927837.2844444446</v>
      </c>
      <c r="E199" s="147">
        <f t="shared" si="15"/>
        <v>86702.28444444458</v>
      </c>
      <c r="F199" s="145">
        <f t="shared" si="16"/>
        <v>0.10307772764710134</v>
      </c>
      <c r="G199" s="32"/>
    </row>
    <row r="200" spans="1:7" ht="12.75" customHeight="1">
      <c r="A200" s="25"/>
      <c r="B200" s="37"/>
      <c r="C200" s="38"/>
      <c r="D200" s="38"/>
      <c r="E200" s="38"/>
      <c r="F200" s="39"/>
      <c r="G200" s="32"/>
    </row>
    <row r="201" spans="1:7" ht="12.75" customHeight="1">
      <c r="A201" s="358" t="s">
        <v>202</v>
      </c>
      <c r="B201" s="358"/>
      <c r="C201" s="358"/>
      <c r="D201" s="358"/>
      <c r="E201" s="358"/>
      <c r="F201" s="358"/>
      <c r="G201" s="32"/>
    </row>
    <row r="202" spans="1:7" ht="66" customHeight="1">
      <c r="A202" s="16" t="s">
        <v>24</v>
      </c>
      <c r="B202" s="16" t="s">
        <v>25</v>
      </c>
      <c r="C202" s="16" t="s">
        <v>201</v>
      </c>
      <c r="D202" s="16" t="s">
        <v>104</v>
      </c>
      <c r="E202" s="30" t="s">
        <v>6</v>
      </c>
      <c r="F202" s="16" t="s">
        <v>32</v>
      </c>
      <c r="G202" s="32"/>
    </row>
    <row r="203" spans="1:7" ht="12.75" customHeight="1">
      <c r="A203" s="16">
        <v>1</v>
      </c>
      <c r="B203" s="16">
        <v>2</v>
      </c>
      <c r="C203" s="16">
        <v>3</v>
      </c>
      <c r="D203" s="16">
        <v>4</v>
      </c>
      <c r="E203" s="16" t="s">
        <v>33</v>
      </c>
      <c r="F203" s="16">
        <v>6</v>
      </c>
      <c r="G203" s="32"/>
    </row>
    <row r="204" spans="1:7" ht="12.75" customHeight="1">
      <c r="A204" s="185">
        <v>1</v>
      </c>
      <c r="B204" s="325" t="s">
        <v>142</v>
      </c>
      <c r="C204" s="185">
        <v>28068</v>
      </c>
      <c r="D204" s="220">
        <f>D151</f>
        <v>27433.663199999995</v>
      </c>
      <c r="E204" s="220">
        <f>D204-C204</f>
        <v>-634.3368000000046</v>
      </c>
      <c r="F204" s="201">
        <f>E204/C204</f>
        <v>-0.022600000000000165</v>
      </c>
      <c r="G204" s="32"/>
    </row>
    <row r="205" spans="1:7" ht="12.75" customHeight="1">
      <c r="A205" s="185">
        <v>2</v>
      </c>
      <c r="B205" s="325" t="s">
        <v>143</v>
      </c>
      <c r="C205" s="185">
        <v>35337</v>
      </c>
      <c r="D205" s="220">
        <f aca="true" t="shared" si="17" ref="D205:D224">D152</f>
        <v>35666.3034</v>
      </c>
      <c r="E205" s="220">
        <f>D205-C205</f>
        <v>329.30339999999705</v>
      </c>
      <c r="F205" s="201">
        <f>E205/C205</f>
        <v>0.009318940487307838</v>
      </c>
      <c r="G205" s="32"/>
    </row>
    <row r="206" spans="1:7" ht="12.75" customHeight="1">
      <c r="A206" s="185">
        <v>3</v>
      </c>
      <c r="B206" s="325" t="s">
        <v>144</v>
      </c>
      <c r="C206" s="185">
        <v>21162</v>
      </c>
      <c r="D206" s="220">
        <f t="shared" si="17"/>
        <v>27962.436599999997</v>
      </c>
      <c r="E206" s="220">
        <f>D206-C206</f>
        <v>6800.436599999997</v>
      </c>
      <c r="F206" s="201">
        <f>E206/C206</f>
        <v>0.32135131840090714</v>
      </c>
      <c r="G206" s="32"/>
    </row>
    <row r="207" spans="1:7" ht="12.75" customHeight="1">
      <c r="A207" s="185">
        <v>4</v>
      </c>
      <c r="B207" s="326" t="s">
        <v>145</v>
      </c>
      <c r="C207" s="185">
        <v>30263</v>
      </c>
      <c r="D207" s="220">
        <f t="shared" si="17"/>
        <v>28104.1596</v>
      </c>
      <c r="E207" s="220">
        <f>D207-C207</f>
        <v>-2158.840400000001</v>
      </c>
      <c r="F207" s="201">
        <f>E207/C207</f>
        <v>-0.07133596801374618</v>
      </c>
      <c r="G207" s="32"/>
    </row>
    <row r="208" spans="1:7" ht="12.75" customHeight="1">
      <c r="A208" s="185">
        <v>5</v>
      </c>
      <c r="B208" s="326" t="s">
        <v>193</v>
      </c>
      <c r="C208" s="185">
        <v>25527</v>
      </c>
      <c r="D208" s="220">
        <f t="shared" si="17"/>
        <v>32873.8716</v>
      </c>
      <c r="E208" s="220">
        <f aca="true" t="shared" si="18" ref="E208:E219">D208-C208</f>
        <v>7346.871599999999</v>
      </c>
      <c r="F208" s="201">
        <f aca="true" t="shared" si="19" ref="F208:F219">E208/C208</f>
        <v>0.287807874015748</v>
      </c>
      <c r="G208" s="32"/>
    </row>
    <row r="209" spans="1:7" ht="12.75" customHeight="1">
      <c r="A209" s="185">
        <v>6</v>
      </c>
      <c r="B209" s="326" t="s">
        <v>194</v>
      </c>
      <c r="C209" s="185">
        <v>40434</v>
      </c>
      <c r="D209" s="220">
        <f t="shared" si="17"/>
        <v>41511.155399999996</v>
      </c>
      <c r="E209" s="220">
        <f t="shared" si="18"/>
        <v>1077.155399999996</v>
      </c>
      <c r="F209" s="201">
        <f t="shared" si="19"/>
        <v>0.026639842706632933</v>
      </c>
      <c r="G209" s="32"/>
    </row>
    <row r="210" spans="1:7" ht="12.75" customHeight="1">
      <c r="A210" s="185">
        <v>7</v>
      </c>
      <c r="B210" s="326" t="s">
        <v>147</v>
      </c>
      <c r="C210" s="185">
        <v>13580</v>
      </c>
      <c r="D210" s="220">
        <f t="shared" si="17"/>
        <v>14848.660799999998</v>
      </c>
      <c r="E210" s="220">
        <f t="shared" si="18"/>
        <v>1268.6607999999978</v>
      </c>
      <c r="F210" s="201">
        <f t="shared" si="19"/>
        <v>0.0934212665684829</v>
      </c>
      <c r="G210" s="32"/>
    </row>
    <row r="211" spans="1:7" ht="12.75" customHeight="1">
      <c r="A211" s="185">
        <v>8</v>
      </c>
      <c r="B211" s="326" t="s">
        <v>195</v>
      </c>
      <c r="C211" s="185">
        <v>35220</v>
      </c>
      <c r="D211" s="220">
        <f t="shared" si="17"/>
        <v>36600.6978</v>
      </c>
      <c r="E211" s="220">
        <f t="shared" si="18"/>
        <v>1380.6978000000017</v>
      </c>
      <c r="F211" s="201">
        <f t="shared" si="19"/>
        <v>0.03920209540034077</v>
      </c>
      <c r="G211" s="32"/>
    </row>
    <row r="212" spans="1:7" ht="12.75" customHeight="1">
      <c r="A212" s="185">
        <v>9</v>
      </c>
      <c r="B212" s="326" t="s">
        <v>149</v>
      </c>
      <c r="C212" s="185">
        <v>32371</v>
      </c>
      <c r="D212" s="220">
        <f t="shared" si="17"/>
        <v>28393.47</v>
      </c>
      <c r="E212" s="220">
        <f t="shared" si="18"/>
        <v>-3977.529999999999</v>
      </c>
      <c r="F212" s="201">
        <f t="shared" si="19"/>
        <v>-0.12287325074912726</v>
      </c>
      <c r="G212" s="32"/>
    </row>
    <row r="213" spans="1:7" ht="12.75" customHeight="1">
      <c r="A213" s="185">
        <v>10</v>
      </c>
      <c r="B213" s="326" t="s">
        <v>196</v>
      </c>
      <c r="C213" s="185">
        <v>35813</v>
      </c>
      <c r="D213" s="220">
        <f t="shared" si="17"/>
        <v>36894.8952</v>
      </c>
      <c r="E213" s="220">
        <f t="shared" si="18"/>
        <v>1081.895199999999</v>
      </c>
      <c r="F213" s="201">
        <f t="shared" si="19"/>
        <v>0.030209566358584843</v>
      </c>
      <c r="G213" s="32"/>
    </row>
    <row r="214" spans="1:7" ht="12.75" customHeight="1">
      <c r="A214" s="185">
        <v>11</v>
      </c>
      <c r="B214" s="326" t="s">
        <v>150</v>
      </c>
      <c r="C214" s="185">
        <v>24218</v>
      </c>
      <c r="D214" s="220">
        <f t="shared" si="17"/>
        <v>25016.553</v>
      </c>
      <c r="E214" s="220">
        <f t="shared" si="18"/>
        <v>798.5529999999999</v>
      </c>
      <c r="F214" s="201">
        <f t="shared" si="19"/>
        <v>0.032973532083574196</v>
      </c>
      <c r="G214" s="32"/>
    </row>
    <row r="215" spans="1:7" ht="12.75" customHeight="1">
      <c r="A215" s="185">
        <v>12</v>
      </c>
      <c r="B215" s="326" t="s">
        <v>197</v>
      </c>
      <c r="C215" s="185">
        <v>17522</v>
      </c>
      <c r="D215" s="220">
        <f t="shared" si="17"/>
        <v>16416.4104</v>
      </c>
      <c r="E215" s="220">
        <f t="shared" si="18"/>
        <v>-1105.5895999999993</v>
      </c>
      <c r="F215" s="201">
        <f t="shared" si="19"/>
        <v>-0.06309722634402462</v>
      </c>
      <c r="G215" s="32"/>
    </row>
    <row r="216" spans="1:7" ht="12.75" customHeight="1">
      <c r="A216" s="185">
        <v>13</v>
      </c>
      <c r="B216" s="326" t="s">
        <v>152</v>
      </c>
      <c r="C216" s="185">
        <v>45598</v>
      </c>
      <c r="D216" s="220">
        <f t="shared" si="17"/>
        <v>49495.536</v>
      </c>
      <c r="E216" s="220">
        <f t="shared" si="18"/>
        <v>3897.536</v>
      </c>
      <c r="F216" s="201">
        <f t="shared" si="19"/>
        <v>0.08547602965042327</v>
      </c>
      <c r="G216" s="32"/>
    </row>
    <row r="217" spans="1:8" ht="12.75" customHeight="1">
      <c r="A217" s="185">
        <v>14</v>
      </c>
      <c r="B217" s="326" t="s">
        <v>153</v>
      </c>
      <c r="C217" s="185">
        <v>25806</v>
      </c>
      <c r="D217" s="220">
        <f t="shared" si="17"/>
        <v>30545.704799999992</v>
      </c>
      <c r="E217" s="220">
        <f t="shared" si="18"/>
        <v>4739.704799999992</v>
      </c>
      <c r="F217" s="201">
        <f t="shared" si="19"/>
        <v>0.18366677516856514</v>
      </c>
      <c r="G217" s="32"/>
      <c r="H217" s="10" t="s">
        <v>14</v>
      </c>
    </row>
    <row r="218" spans="1:7" ht="12.75" customHeight="1">
      <c r="A218" s="185">
        <v>15</v>
      </c>
      <c r="B218" s="326" t="s">
        <v>154</v>
      </c>
      <c r="C218" s="185">
        <v>16771</v>
      </c>
      <c r="D218" s="220">
        <f t="shared" si="17"/>
        <v>17553.1266</v>
      </c>
      <c r="E218" s="220">
        <f t="shared" si="18"/>
        <v>782.1265999999996</v>
      </c>
      <c r="F218" s="201">
        <f t="shared" si="19"/>
        <v>0.04663565678850394</v>
      </c>
      <c r="G218" s="32"/>
    </row>
    <row r="219" spans="1:7" ht="12.75" customHeight="1">
      <c r="A219" s="185">
        <v>16</v>
      </c>
      <c r="B219" s="326" t="s">
        <v>155</v>
      </c>
      <c r="C219" s="185">
        <v>24029</v>
      </c>
      <c r="D219" s="220">
        <f t="shared" si="17"/>
        <v>25449.5412</v>
      </c>
      <c r="E219" s="220">
        <f t="shared" si="18"/>
        <v>1420.5411999999997</v>
      </c>
      <c r="F219" s="201">
        <f t="shared" si="19"/>
        <v>0.05911778267926254</v>
      </c>
      <c r="G219" s="32"/>
    </row>
    <row r="220" spans="1:7" ht="12.75" customHeight="1">
      <c r="A220" s="185">
        <v>17</v>
      </c>
      <c r="B220" s="326" t="s">
        <v>156</v>
      </c>
      <c r="C220" s="185">
        <v>15613</v>
      </c>
      <c r="D220" s="220">
        <f t="shared" si="17"/>
        <v>18227.5326</v>
      </c>
      <c r="E220" s="220">
        <f aca="true" t="shared" si="20" ref="E220:E225">D220-C220</f>
        <v>2614.5325999999986</v>
      </c>
      <c r="F220" s="201">
        <f aca="true" t="shared" si="21" ref="F220:F225">E220/C220</f>
        <v>0.16745869467751223</v>
      </c>
      <c r="G220" s="32"/>
    </row>
    <row r="221" spans="1:7" ht="12.75" customHeight="1">
      <c r="A221" s="185">
        <v>18</v>
      </c>
      <c r="B221" s="326" t="s">
        <v>157</v>
      </c>
      <c r="C221" s="185">
        <v>19209</v>
      </c>
      <c r="D221" s="220">
        <f t="shared" si="17"/>
        <v>18800.288999999997</v>
      </c>
      <c r="E221" s="220">
        <f t="shared" si="20"/>
        <v>-408.71100000000297</v>
      </c>
      <c r="F221" s="201">
        <f t="shared" si="21"/>
        <v>-0.02127705762923645</v>
      </c>
      <c r="G221" s="32"/>
    </row>
    <row r="222" spans="1:7" ht="12.75" customHeight="1">
      <c r="A222" s="185">
        <v>19</v>
      </c>
      <c r="B222" s="326" t="s">
        <v>198</v>
      </c>
      <c r="C222" s="185">
        <v>38249</v>
      </c>
      <c r="D222" s="220">
        <f t="shared" si="17"/>
        <v>51997.68</v>
      </c>
      <c r="E222" s="220">
        <f t="shared" si="20"/>
        <v>13748.68</v>
      </c>
      <c r="F222" s="201">
        <f t="shared" si="21"/>
        <v>0.3594520118173024</v>
      </c>
      <c r="G222" s="32"/>
    </row>
    <row r="223" spans="1:7" ht="12.75" customHeight="1">
      <c r="A223" s="185">
        <v>20</v>
      </c>
      <c r="B223" s="326" t="s">
        <v>159</v>
      </c>
      <c r="C223" s="185">
        <v>28065</v>
      </c>
      <c r="D223" s="220">
        <f t="shared" si="17"/>
        <v>29185.163999999997</v>
      </c>
      <c r="E223" s="220">
        <f t="shared" si="20"/>
        <v>1120.163999999997</v>
      </c>
      <c r="F223" s="201">
        <f t="shared" si="21"/>
        <v>0.039913201496525816</v>
      </c>
      <c r="G223" s="32" t="s">
        <v>14</v>
      </c>
    </row>
    <row r="224" spans="1:7" ht="12.75" customHeight="1">
      <c r="A224" s="185">
        <v>21</v>
      </c>
      <c r="B224" s="326" t="s">
        <v>199</v>
      </c>
      <c r="C224" s="185">
        <v>27088</v>
      </c>
      <c r="D224" s="220">
        <f t="shared" si="17"/>
        <v>28849.9158</v>
      </c>
      <c r="E224" s="220">
        <f t="shared" si="20"/>
        <v>1761.9157999999989</v>
      </c>
      <c r="F224" s="201">
        <f t="shared" si="21"/>
        <v>0.06504414500885997</v>
      </c>
      <c r="G224" s="32" t="s">
        <v>14</v>
      </c>
    </row>
    <row r="225" spans="1:7" ht="12.75" customHeight="1">
      <c r="A225" s="35"/>
      <c r="B225" s="1" t="s">
        <v>31</v>
      </c>
      <c r="C225" s="16">
        <f>SUM(C204:C224)</f>
        <v>579943</v>
      </c>
      <c r="D225" s="147">
        <f>SUM(D204:D224)</f>
        <v>621826.767</v>
      </c>
      <c r="E225" s="147">
        <f t="shared" si="20"/>
        <v>41883.76699999999</v>
      </c>
      <c r="F225" s="145">
        <f t="shared" si="21"/>
        <v>0.07222048891011702</v>
      </c>
      <c r="G225" s="32"/>
    </row>
    <row r="226" spans="1:7" ht="12.75" customHeight="1">
      <c r="A226" s="41"/>
      <c r="B226" s="2"/>
      <c r="C226" s="149"/>
      <c r="D226" s="183"/>
      <c r="E226" s="183"/>
      <c r="F226" s="150"/>
      <c r="G226" s="32"/>
    </row>
    <row r="227" spans="1:7" ht="12.75" customHeight="1">
      <c r="A227" s="41"/>
      <c r="B227" s="2"/>
      <c r="C227" s="149"/>
      <c r="D227" s="183"/>
      <c r="E227" s="183"/>
      <c r="F227" s="150"/>
      <c r="G227" s="32"/>
    </row>
    <row r="228" spans="1:8" ht="14.25">
      <c r="A228" s="327" t="s">
        <v>203</v>
      </c>
      <c r="B228" s="49"/>
      <c r="C228" s="49"/>
      <c r="D228" s="49"/>
      <c r="E228" s="49"/>
      <c r="F228" s="49"/>
      <c r="G228" s="49"/>
      <c r="H228" s="49"/>
    </row>
    <row r="229" spans="1:6" ht="60" customHeight="1">
      <c r="A229" s="50" t="s">
        <v>34</v>
      </c>
      <c r="B229" s="50" t="s">
        <v>35</v>
      </c>
      <c r="C229" s="51" t="s">
        <v>204</v>
      </c>
      <c r="D229" s="51" t="s">
        <v>205</v>
      </c>
      <c r="E229" s="50" t="s">
        <v>36</v>
      </c>
      <c r="F229" s="52"/>
    </row>
    <row r="230" spans="1:6" ht="13.5" customHeight="1">
      <c r="A230" s="50">
        <v>1</v>
      </c>
      <c r="B230" s="50">
        <v>2</v>
      </c>
      <c r="C230" s="51">
        <v>3</v>
      </c>
      <c r="D230" s="51">
        <v>4</v>
      </c>
      <c r="E230" s="50">
        <v>5</v>
      </c>
      <c r="F230" s="52"/>
    </row>
    <row r="231" spans="1:7" ht="12.75" customHeight="1">
      <c r="A231" s="185">
        <v>1</v>
      </c>
      <c r="B231" s="325" t="s">
        <v>142</v>
      </c>
      <c r="C231" s="210">
        <v>15347882</v>
      </c>
      <c r="D231" s="210">
        <v>14085438.219999999</v>
      </c>
      <c r="E231" s="201">
        <f aca="true" t="shared" si="22" ref="E231:E252">D231/C231</f>
        <v>0.9177447559213707</v>
      </c>
      <c r="F231" s="149"/>
      <c r="G231" s="32"/>
    </row>
    <row r="232" spans="1:7" ht="12.75" customHeight="1">
      <c r="A232" s="185">
        <v>2</v>
      </c>
      <c r="B232" s="325" t="s">
        <v>143</v>
      </c>
      <c r="C232" s="210">
        <v>20403746</v>
      </c>
      <c r="D232" s="210">
        <v>19599262.265</v>
      </c>
      <c r="E232" s="201">
        <f t="shared" si="22"/>
        <v>0.9605717629007928</v>
      </c>
      <c r="F232" s="149"/>
      <c r="G232" s="32"/>
    </row>
    <row r="233" spans="1:7" ht="12.75" customHeight="1">
      <c r="A233" s="185">
        <v>3</v>
      </c>
      <c r="B233" s="325" t="s">
        <v>144</v>
      </c>
      <c r="C233" s="210">
        <v>12875982</v>
      </c>
      <c r="D233" s="210">
        <v>16501727.235</v>
      </c>
      <c r="E233" s="201">
        <f t="shared" si="22"/>
        <v>1.281589803014636</v>
      </c>
      <c r="F233" s="149"/>
      <c r="G233" s="32"/>
    </row>
    <row r="234" spans="1:7" ht="12.75" customHeight="1">
      <c r="A234" s="185">
        <v>4</v>
      </c>
      <c r="B234" s="326" t="s">
        <v>145</v>
      </c>
      <c r="C234" s="210">
        <v>18214372</v>
      </c>
      <c r="D234" s="210">
        <v>16108523.91</v>
      </c>
      <c r="E234" s="201">
        <f t="shared" si="22"/>
        <v>0.8843853584411255</v>
      </c>
      <c r="F234" s="149"/>
      <c r="G234" s="32"/>
    </row>
    <row r="235" spans="1:7" ht="12.75" customHeight="1">
      <c r="A235" s="185">
        <v>5</v>
      </c>
      <c r="B235" s="326" t="s">
        <v>193</v>
      </c>
      <c r="C235" s="210">
        <v>16619598</v>
      </c>
      <c r="D235" s="210">
        <v>17356198.11</v>
      </c>
      <c r="E235" s="201">
        <f t="shared" si="22"/>
        <v>1.0443211749165051</v>
      </c>
      <c r="F235" s="149"/>
      <c r="G235" s="32" t="s">
        <v>14</v>
      </c>
    </row>
    <row r="236" spans="1:7" ht="12.75" customHeight="1">
      <c r="A236" s="185">
        <v>6</v>
      </c>
      <c r="B236" s="326" t="s">
        <v>194</v>
      </c>
      <c r="C236" s="210">
        <v>23143670</v>
      </c>
      <c r="D236" s="210">
        <v>21490852.965</v>
      </c>
      <c r="E236" s="201">
        <f t="shared" si="22"/>
        <v>0.9285844883287742</v>
      </c>
      <c r="F236" s="149"/>
      <c r="G236" s="32"/>
    </row>
    <row r="237" spans="1:7" ht="12.75" customHeight="1">
      <c r="A237" s="185">
        <v>7</v>
      </c>
      <c r="B237" s="326" t="s">
        <v>147</v>
      </c>
      <c r="C237" s="210">
        <v>7244754</v>
      </c>
      <c r="D237" s="210">
        <v>7241771.68</v>
      </c>
      <c r="E237" s="201">
        <f t="shared" si="22"/>
        <v>0.9995883476512798</v>
      </c>
      <c r="F237" s="149"/>
      <c r="G237" s="32"/>
    </row>
    <row r="238" spans="1:7" ht="12.75" customHeight="1">
      <c r="A238" s="185">
        <v>8</v>
      </c>
      <c r="B238" s="326" t="s">
        <v>195</v>
      </c>
      <c r="C238" s="210">
        <v>19716224</v>
      </c>
      <c r="D238" s="210">
        <v>18341219.005</v>
      </c>
      <c r="E238" s="201">
        <f t="shared" si="22"/>
        <v>0.9302602265525082</v>
      </c>
      <c r="F238" s="149"/>
      <c r="G238" s="32"/>
    </row>
    <row r="239" spans="1:7" ht="12.75" customHeight="1">
      <c r="A239" s="185">
        <v>9</v>
      </c>
      <c r="B239" s="326" t="s">
        <v>149</v>
      </c>
      <c r="C239" s="210">
        <v>18639324</v>
      </c>
      <c r="D239" s="210">
        <v>15869041.75</v>
      </c>
      <c r="E239" s="201">
        <f t="shared" si="22"/>
        <v>0.8513743175449925</v>
      </c>
      <c r="F239" s="149"/>
      <c r="G239" s="32"/>
    </row>
    <row r="240" spans="1:7" ht="12.75" customHeight="1">
      <c r="A240" s="185">
        <v>10</v>
      </c>
      <c r="B240" s="326" t="s">
        <v>196</v>
      </c>
      <c r="C240" s="210">
        <v>20196594</v>
      </c>
      <c r="D240" s="210">
        <v>19129593.42</v>
      </c>
      <c r="E240" s="201">
        <f t="shared" si="22"/>
        <v>0.9471692811174004</v>
      </c>
      <c r="F240" s="149"/>
      <c r="G240" s="32"/>
    </row>
    <row r="241" spans="1:7" ht="12.75" customHeight="1">
      <c r="A241" s="185">
        <v>11</v>
      </c>
      <c r="B241" s="326" t="s">
        <v>150</v>
      </c>
      <c r="C241" s="210">
        <v>13739066</v>
      </c>
      <c r="D241" s="210">
        <v>13280142.425</v>
      </c>
      <c r="E241" s="201">
        <f t="shared" si="22"/>
        <v>0.9665971780760061</v>
      </c>
      <c r="F241" s="149"/>
      <c r="G241" s="32"/>
    </row>
    <row r="242" spans="1:7" ht="12.75" customHeight="1">
      <c r="A242" s="185">
        <v>12</v>
      </c>
      <c r="B242" s="326" t="s">
        <v>197</v>
      </c>
      <c r="C242" s="210">
        <v>10627188</v>
      </c>
      <c r="D242" s="210">
        <v>9018886.34</v>
      </c>
      <c r="E242" s="201">
        <f t="shared" si="22"/>
        <v>0.8486615970283014</v>
      </c>
      <c r="F242" s="149"/>
      <c r="G242" s="32"/>
    </row>
    <row r="243" spans="1:7" ht="12.75" customHeight="1">
      <c r="A243" s="185">
        <v>13</v>
      </c>
      <c r="B243" s="326" t="s">
        <v>152</v>
      </c>
      <c r="C243" s="210">
        <v>33046794</v>
      </c>
      <c r="D243" s="210">
        <v>33990933.6</v>
      </c>
      <c r="E243" s="201">
        <f t="shared" si="22"/>
        <v>1.028569778962522</v>
      </c>
      <c r="F243" s="149"/>
      <c r="G243" s="32"/>
    </row>
    <row r="244" spans="1:7" ht="12.75" customHeight="1">
      <c r="A244" s="185">
        <v>14</v>
      </c>
      <c r="B244" s="326" t="s">
        <v>153</v>
      </c>
      <c r="C244" s="210">
        <v>17208620</v>
      </c>
      <c r="D244" s="210">
        <v>19209137.58</v>
      </c>
      <c r="E244" s="201">
        <f t="shared" si="22"/>
        <v>1.1162509010019397</v>
      </c>
      <c r="F244" s="149"/>
      <c r="G244" s="32"/>
    </row>
    <row r="245" spans="1:7" ht="12.75" customHeight="1">
      <c r="A245" s="185">
        <v>15</v>
      </c>
      <c r="B245" s="326" t="s">
        <v>154</v>
      </c>
      <c r="C245" s="210">
        <v>9917402</v>
      </c>
      <c r="D245" s="210">
        <v>9479658.485</v>
      </c>
      <c r="E245" s="201">
        <f t="shared" si="22"/>
        <v>0.955861069764037</v>
      </c>
      <c r="F245" s="149" t="s">
        <v>14</v>
      </c>
      <c r="G245" s="32"/>
    </row>
    <row r="246" spans="1:8" ht="12.75" customHeight="1">
      <c r="A246" s="185">
        <v>16</v>
      </c>
      <c r="B246" s="326" t="s">
        <v>155</v>
      </c>
      <c r="C246" s="210">
        <v>15900126</v>
      </c>
      <c r="D246" s="210">
        <v>14957454.77</v>
      </c>
      <c r="E246" s="201">
        <f t="shared" si="22"/>
        <v>0.9407129710796002</v>
      </c>
      <c r="F246" s="149"/>
      <c r="G246" s="32"/>
      <c r="H246" s="10" t="s">
        <v>14</v>
      </c>
    </row>
    <row r="247" spans="1:7" ht="12.75" customHeight="1">
      <c r="A247" s="185">
        <v>17</v>
      </c>
      <c r="B247" s="326" t="s">
        <v>156</v>
      </c>
      <c r="C247" s="210">
        <v>8400546</v>
      </c>
      <c r="D247" s="210">
        <v>9215722.835</v>
      </c>
      <c r="E247" s="201">
        <f t="shared" si="22"/>
        <v>1.0970385538035268</v>
      </c>
      <c r="F247" s="149"/>
      <c r="G247" s="32" t="s">
        <v>14</v>
      </c>
    </row>
    <row r="248" spans="1:8" ht="12.75" customHeight="1">
      <c r="A248" s="185">
        <v>18</v>
      </c>
      <c r="B248" s="326" t="s">
        <v>157</v>
      </c>
      <c r="C248" s="210">
        <v>10521676</v>
      </c>
      <c r="D248" s="210">
        <v>9613321.024999999</v>
      </c>
      <c r="E248" s="201">
        <f t="shared" si="22"/>
        <v>0.9136682240547987</v>
      </c>
      <c r="F248" s="149"/>
      <c r="G248" s="32"/>
      <c r="H248" s="10" t="s">
        <v>14</v>
      </c>
    </row>
    <row r="249" spans="1:7" ht="12.75" customHeight="1">
      <c r="A249" s="185">
        <v>19</v>
      </c>
      <c r="B249" s="326" t="s">
        <v>198</v>
      </c>
      <c r="C249" s="210">
        <v>22853996</v>
      </c>
      <c r="D249" s="210">
        <v>32773978</v>
      </c>
      <c r="E249" s="201">
        <f t="shared" si="22"/>
        <v>1.4340589715689107</v>
      </c>
      <c r="F249" s="149"/>
      <c r="G249" s="32"/>
    </row>
    <row r="250" spans="1:7" ht="12.75" customHeight="1">
      <c r="A250" s="185">
        <v>20</v>
      </c>
      <c r="B250" s="326" t="s">
        <v>159</v>
      </c>
      <c r="C250" s="210">
        <v>15645784</v>
      </c>
      <c r="D250" s="210">
        <v>15959904.899999999</v>
      </c>
      <c r="E250" s="201">
        <f t="shared" si="22"/>
        <v>1.0200770316143952</v>
      </c>
      <c r="F250" s="149"/>
      <c r="G250" s="32"/>
    </row>
    <row r="251" spans="1:7" ht="12.75" customHeight="1">
      <c r="A251" s="185">
        <v>21</v>
      </c>
      <c r="B251" s="326" t="s">
        <v>199</v>
      </c>
      <c r="C251" s="210">
        <v>15272862</v>
      </c>
      <c r="D251" s="210">
        <v>15451643.055</v>
      </c>
      <c r="E251" s="201">
        <f t="shared" si="22"/>
        <v>1.0117057991488432</v>
      </c>
      <c r="F251" s="149"/>
      <c r="G251" s="32"/>
    </row>
    <row r="252" spans="1:7" ht="16.5" customHeight="1">
      <c r="A252" s="35"/>
      <c r="B252" s="1" t="s">
        <v>31</v>
      </c>
      <c r="C252" s="211">
        <f>SUM(C231:C251)</f>
        <v>345536206</v>
      </c>
      <c r="D252" s="211">
        <f>SUM(D231:D251)</f>
        <v>348674411.575</v>
      </c>
      <c r="E252" s="145">
        <f t="shared" si="22"/>
        <v>1.009082132409013</v>
      </c>
      <c r="F252" s="43"/>
      <c r="G252" s="32"/>
    </row>
    <row r="253" spans="1:7" ht="16.5" customHeight="1">
      <c r="A253" s="41"/>
      <c r="B253" s="2"/>
      <c r="C253" s="149"/>
      <c r="D253" s="149"/>
      <c r="E253" s="150"/>
      <c r="F253" s="43"/>
      <c r="G253" s="32"/>
    </row>
    <row r="254" ht="15.75" customHeight="1">
      <c r="A254" s="9" t="s">
        <v>102</v>
      </c>
    </row>
    <row r="255" ht="14.25">
      <c r="A255" s="9"/>
    </row>
    <row r="256" ht="14.25">
      <c r="A256" s="9" t="s">
        <v>37</v>
      </c>
    </row>
    <row r="257" spans="1:7" ht="33.75" customHeight="1">
      <c r="A257" s="185" t="s">
        <v>24</v>
      </c>
      <c r="B257" s="185"/>
      <c r="C257" s="186" t="s">
        <v>38</v>
      </c>
      <c r="D257" s="186" t="s">
        <v>39</v>
      </c>
      <c r="E257" s="186" t="s">
        <v>6</v>
      </c>
      <c r="F257" s="186" t="s">
        <v>32</v>
      </c>
      <c r="G257" s="187"/>
    </row>
    <row r="258" spans="1:7" ht="16.5" customHeight="1">
      <c r="A258" s="185">
        <v>1</v>
      </c>
      <c r="B258" s="185">
        <v>2</v>
      </c>
      <c r="C258" s="186">
        <v>3</v>
      </c>
      <c r="D258" s="186">
        <v>4</v>
      </c>
      <c r="E258" s="186" t="s">
        <v>40</v>
      </c>
      <c r="F258" s="186">
        <v>6</v>
      </c>
      <c r="G258" s="187"/>
    </row>
    <row r="259" spans="1:7" ht="27" customHeight="1">
      <c r="A259" s="188">
        <v>1</v>
      </c>
      <c r="B259" s="189" t="s">
        <v>206</v>
      </c>
      <c r="C259" s="173">
        <f>D289</f>
        <v>337.77399999999994</v>
      </c>
      <c r="D259" s="173">
        <v>337.77399999999994</v>
      </c>
      <c r="E259" s="190">
        <f>D259-C259</f>
        <v>0</v>
      </c>
      <c r="F259" s="191">
        <v>0</v>
      </c>
      <c r="G259" s="187"/>
    </row>
    <row r="260" spans="1:8" ht="28.5">
      <c r="A260" s="188">
        <v>2</v>
      </c>
      <c r="B260" s="189" t="s">
        <v>207</v>
      </c>
      <c r="C260" s="173">
        <f>C289</f>
        <v>41407.3979</v>
      </c>
      <c r="D260" s="173">
        <v>41407.3979</v>
      </c>
      <c r="E260" s="190">
        <f>D260-C260</f>
        <v>0</v>
      </c>
      <c r="F260" s="192">
        <f>E260/C260</f>
        <v>0</v>
      </c>
      <c r="G260" s="187"/>
      <c r="H260" s="10" t="s">
        <v>14</v>
      </c>
    </row>
    <row r="261" spans="1:7" ht="28.5">
      <c r="A261" s="188">
        <v>3</v>
      </c>
      <c r="B261" s="189" t="s">
        <v>208</v>
      </c>
      <c r="C261" s="152">
        <f>C321</f>
        <v>29813.150000000005</v>
      </c>
      <c r="D261" s="152">
        <v>29813.150000000005</v>
      </c>
      <c r="E261" s="190">
        <f>D261-C261</f>
        <v>0</v>
      </c>
      <c r="F261" s="192">
        <f>E261/C261</f>
        <v>0</v>
      </c>
      <c r="G261" s="187" t="s">
        <v>14</v>
      </c>
    </row>
    <row r="262" ht="14.25">
      <c r="A262" s="55"/>
    </row>
    <row r="263" spans="1:8" ht="14.25">
      <c r="A263" s="380" t="s">
        <v>209</v>
      </c>
      <c r="B263" s="380"/>
      <c r="C263" s="380"/>
      <c r="D263" s="380"/>
      <c r="E263" s="380"/>
      <c r="F263" s="380"/>
      <c r="G263" s="380"/>
      <c r="H263" s="380"/>
    </row>
    <row r="264" spans="1:8" ht="6" customHeight="1">
      <c r="A264" s="9"/>
      <c r="B264" s="49"/>
      <c r="C264" s="59"/>
      <c r="D264" s="49"/>
      <c r="E264" s="49"/>
      <c r="F264" s="49"/>
      <c r="G264" s="49"/>
      <c r="H264" s="10" t="s">
        <v>14</v>
      </c>
    </row>
    <row r="265" spans="1:5" ht="14.25">
      <c r="A265" s="49"/>
      <c r="B265" s="49"/>
      <c r="C265" s="49"/>
      <c r="D265" s="49"/>
      <c r="E265" s="60" t="s">
        <v>103</v>
      </c>
    </row>
    <row r="266" spans="1:8" ht="43.5" customHeight="1">
      <c r="A266" s="61" t="s">
        <v>41</v>
      </c>
      <c r="B266" s="61" t="s">
        <v>42</v>
      </c>
      <c r="C266" s="62" t="s">
        <v>210</v>
      </c>
      <c r="D266" s="63" t="s">
        <v>211</v>
      </c>
      <c r="E266" s="62" t="s">
        <v>212</v>
      </c>
      <c r="F266" s="225"/>
      <c r="G266" s="225"/>
      <c r="H266" s="187"/>
    </row>
    <row r="267" spans="1:8" ht="15.75" customHeight="1">
      <c r="A267" s="61">
        <v>1</v>
      </c>
      <c r="B267" s="61">
        <v>2</v>
      </c>
      <c r="C267" s="62">
        <v>3</v>
      </c>
      <c r="D267" s="63">
        <v>4</v>
      </c>
      <c r="E267" s="62">
        <v>5</v>
      </c>
      <c r="F267" s="225"/>
      <c r="G267" s="225"/>
      <c r="H267" s="187"/>
    </row>
    <row r="268" spans="1:8" ht="12.75" customHeight="1">
      <c r="A268" s="185">
        <v>1</v>
      </c>
      <c r="B268" s="325" t="s">
        <v>142</v>
      </c>
      <c r="C268" s="172">
        <v>1874.411</v>
      </c>
      <c r="D268" s="172">
        <v>23</v>
      </c>
      <c r="E268" s="154">
        <f aca="true" t="shared" si="23" ref="E268:E289">D268/C268</f>
        <v>0.012270521246407538</v>
      </c>
      <c r="F268" s="226"/>
      <c r="G268" s="227"/>
      <c r="H268" s="203"/>
    </row>
    <row r="269" spans="1:8" ht="12.75" customHeight="1">
      <c r="A269" s="185">
        <v>2</v>
      </c>
      <c r="B269" s="325" t="s">
        <v>143</v>
      </c>
      <c r="C269" s="172">
        <v>2467.9523</v>
      </c>
      <c r="D269" s="172">
        <v>0</v>
      </c>
      <c r="E269" s="154">
        <f t="shared" si="23"/>
        <v>0</v>
      </c>
      <c r="F269" s="226"/>
      <c r="G269" s="227"/>
      <c r="H269" s="203"/>
    </row>
    <row r="270" spans="1:8" ht="12.75" customHeight="1">
      <c r="A270" s="185">
        <v>3</v>
      </c>
      <c r="B270" s="325" t="s">
        <v>144</v>
      </c>
      <c r="C270" s="172">
        <v>1496.6973999999998</v>
      </c>
      <c r="D270" s="172">
        <v>0</v>
      </c>
      <c r="E270" s="154">
        <f t="shared" si="23"/>
        <v>0</v>
      </c>
      <c r="F270" s="226"/>
      <c r="G270" s="227"/>
      <c r="H270" s="203"/>
    </row>
    <row r="271" spans="1:8" ht="12.75" customHeight="1">
      <c r="A271" s="185">
        <v>4</v>
      </c>
      <c r="B271" s="326" t="s">
        <v>145</v>
      </c>
      <c r="C271" s="172">
        <v>2187.6195</v>
      </c>
      <c r="D271" s="172">
        <v>0</v>
      </c>
      <c r="E271" s="154">
        <f t="shared" si="23"/>
        <v>0</v>
      </c>
      <c r="F271" s="226"/>
      <c r="G271" s="227"/>
      <c r="H271" s="203"/>
    </row>
    <row r="272" spans="1:8" ht="12.75" customHeight="1">
      <c r="A272" s="185">
        <v>5</v>
      </c>
      <c r="B272" s="326" t="s">
        <v>193</v>
      </c>
      <c r="C272" s="172">
        <v>1854.2645</v>
      </c>
      <c r="D272" s="172">
        <v>-43.550000000000004</v>
      </c>
      <c r="E272" s="154">
        <f t="shared" si="23"/>
        <v>-0.02348640121190909</v>
      </c>
      <c r="F272" s="226"/>
      <c r="G272" s="227"/>
      <c r="H272" s="203"/>
    </row>
    <row r="273" spans="1:8" ht="12.75" customHeight="1">
      <c r="A273" s="185">
        <v>6</v>
      </c>
      <c r="B273" s="326" t="s">
        <v>194</v>
      </c>
      <c r="C273" s="172">
        <v>2803.6184</v>
      </c>
      <c r="D273" s="172">
        <v>45.68</v>
      </c>
      <c r="E273" s="154">
        <f t="shared" si="23"/>
        <v>0.016293230205651384</v>
      </c>
      <c r="F273" s="226"/>
      <c r="G273" s="227"/>
      <c r="H273" s="203"/>
    </row>
    <row r="274" spans="1:8" ht="12.75" customHeight="1">
      <c r="A274" s="185">
        <v>7</v>
      </c>
      <c r="B274" s="326" t="s">
        <v>147</v>
      </c>
      <c r="C274" s="172">
        <v>888.7934</v>
      </c>
      <c r="D274" s="172">
        <v>0</v>
      </c>
      <c r="E274" s="154">
        <f t="shared" si="23"/>
        <v>0</v>
      </c>
      <c r="F274" s="226"/>
      <c r="G274" s="227"/>
      <c r="H274" s="203"/>
    </row>
    <row r="275" spans="1:8" ht="12.75" customHeight="1">
      <c r="A275" s="185">
        <v>8</v>
      </c>
      <c r="B275" s="326" t="s">
        <v>195</v>
      </c>
      <c r="C275" s="172">
        <v>2397.7844</v>
      </c>
      <c r="D275" s="172">
        <v>0</v>
      </c>
      <c r="E275" s="154">
        <f t="shared" si="23"/>
        <v>0</v>
      </c>
      <c r="F275" s="226"/>
      <c r="G275" s="227"/>
      <c r="H275" s="203"/>
    </row>
    <row r="276" spans="1:8" ht="12.75" customHeight="1">
      <c r="A276" s="185">
        <v>9</v>
      </c>
      <c r="B276" s="326" t="s">
        <v>149</v>
      </c>
      <c r="C276" s="172">
        <v>2255.6215</v>
      </c>
      <c r="D276" s="172">
        <v>0</v>
      </c>
      <c r="E276" s="154">
        <f t="shared" si="23"/>
        <v>0</v>
      </c>
      <c r="F276" s="226"/>
      <c r="G276" s="227"/>
      <c r="H276" s="203"/>
    </row>
    <row r="277" spans="1:8" ht="12.75" customHeight="1">
      <c r="A277" s="185">
        <v>10</v>
      </c>
      <c r="B277" s="326" t="s">
        <v>196</v>
      </c>
      <c r="C277" s="172">
        <v>2452.9967</v>
      </c>
      <c r="D277" s="172">
        <v>30.009999999999998</v>
      </c>
      <c r="E277" s="154">
        <f t="shared" si="23"/>
        <v>0.012234015642988837</v>
      </c>
      <c r="F277" s="226"/>
      <c r="G277" s="227"/>
      <c r="H277" s="203"/>
    </row>
    <row r="278" spans="1:8" ht="12.75" customHeight="1">
      <c r="A278" s="185">
        <v>11</v>
      </c>
      <c r="B278" s="326" t="s">
        <v>150</v>
      </c>
      <c r="C278" s="172">
        <v>1666.9443999999999</v>
      </c>
      <c r="D278" s="172">
        <v>0</v>
      </c>
      <c r="E278" s="154">
        <f t="shared" si="23"/>
        <v>0</v>
      </c>
      <c r="F278" s="226"/>
      <c r="G278" s="227"/>
      <c r="H278" s="203"/>
    </row>
    <row r="279" spans="1:8" ht="12.75" customHeight="1">
      <c r="A279" s="185">
        <v>12</v>
      </c>
      <c r="B279" s="326" t="s">
        <v>197</v>
      </c>
      <c r="C279" s="172">
        <v>1274.735</v>
      </c>
      <c r="D279" s="172">
        <v>74.48400000000001</v>
      </c>
      <c r="E279" s="154">
        <f t="shared" si="23"/>
        <v>0.0584309680051148</v>
      </c>
      <c r="F279" s="226"/>
      <c r="G279" s="227"/>
      <c r="H279" s="203"/>
    </row>
    <row r="280" spans="1:8" ht="12.75" customHeight="1">
      <c r="A280" s="185">
        <v>13</v>
      </c>
      <c r="B280" s="326" t="s">
        <v>152</v>
      </c>
      <c r="C280" s="172">
        <v>3856.4151999999995</v>
      </c>
      <c r="D280" s="172">
        <v>82</v>
      </c>
      <c r="E280" s="154">
        <f t="shared" si="23"/>
        <v>0.02126327061463714</v>
      </c>
      <c r="F280" s="226"/>
      <c r="G280" s="227"/>
      <c r="H280" s="203"/>
    </row>
    <row r="281" spans="1:8" ht="12.75" customHeight="1">
      <c r="A281" s="185">
        <v>14</v>
      </c>
      <c r="B281" s="326" t="s">
        <v>153</v>
      </c>
      <c r="C281" s="172">
        <v>2033.1145999999999</v>
      </c>
      <c r="D281" s="172">
        <v>30.86</v>
      </c>
      <c r="E281" s="154">
        <f t="shared" si="23"/>
        <v>0.015178682008382608</v>
      </c>
      <c r="F281" s="226"/>
      <c r="G281" s="227"/>
      <c r="H281" s="203"/>
    </row>
    <row r="282" spans="1:8" ht="12.75" customHeight="1">
      <c r="A282" s="185">
        <v>15</v>
      </c>
      <c r="B282" s="326" t="s">
        <v>154</v>
      </c>
      <c r="C282" s="172">
        <v>1194.6693</v>
      </c>
      <c r="D282" s="172">
        <v>0</v>
      </c>
      <c r="E282" s="154">
        <f t="shared" si="23"/>
        <v>0</v>
      </c>
      <c r="F282" s="226"/>
      <c r="G282" s="227"/>
      <c r="H282" s="203"/>
    </row>
    <row r="283" spans="1:8" ht="12.75" customHeight="1">
      <c r="A283" s="185">
        <v>16</v>
      </c>
      <c r="B283" s="326" t="s">
        <v>155</v>
      </c>
      <c r="C283" s="172">
        <v>1880.7634999999998</v>
      </c>
      <c r="D283" s="172">
        <v>62.95</v>
      </c>
      <c r="E283" s="154">
        <f t="shared" si="23"/>
        <v>0.033470449633885395</v>
      </c>
      <c r="F283" s="226"/>
      <c r="G283" s="227"/>
      <c r="H283" s="203"/>
    </row>
    <row r="284" spans="1:8" ht="12.75" customHeight="1">
      <c r="A284" s="185">
        <v>17</v>
      </c>
      <c r="B284" s="326" t="s">
        <v>156</v>
      </c>
      <c r="C284" s="172">
        <v>1028.9719</v>
      </c>
      <c r="D284" s="172">
        <v>23.19</v>
      </c>
      <c r="E284" s="154">
        <f t="shared" si="23"/>
        <v>0.022537058592173413</v>
      </c>
      <c r="F284" s="226"/>
      <c r="G284" s="227"/>
      <c r="H284" s="203"/>
    </row>
    <row r="285" spans="1:8" ht="12.75" customHeight="1">
      <c r="A285" s="185">
        <v>18</v>
      </c>
      <c r="B285" s="326" t="s">
        <v>157</v>
      </c>
      <c r="C285" s="172">
        <v>1284.5964999999997</v>
      </c>
      <c r="D285" s="172">
        <v>0</v>
      </c>
      <c r="E285" s="154">
        <f t="shared" si="23"/>
        <v>0</v>
      </c>
      <c r="F285" s="226"/>
      <c r="G285" s="227"/>
      <c r="H285" s="203"/>
    </row>
    <row r="286" spans="1:8" ht="12.75" customHeight="1">
      <c r="A286" s="185">
        <v>19</v>
      </c>
      <c r="B286" s="326" t="s">
        <v>198</v>
      </c>
      <c r="C286" s="172">
        <v>2748.2125</v>
      </c>
      <c r="D286" s="172">
        <v>0</v>
      </c>
      <c r="E286" s="154">
        <f t="shared" si="23"/>
        <v>0</v>
      </c>
      <c r="F286" s="226"/>
      <c r="G286" s="227"/>
      <c r="H286" s="203"/>
    </row>
    <row r="287" spans="1:8" ht="12.75" customHeight="1">
      <c r="A287" s="185">
        <v>20</v>
      </c>
      <c r="B287" s="326" t="s">
        <v>159</v>
      </c>
      <c r="C287" s="172">
        <v>1904.1648999999998</v>
      </c>
      <c r="D287" s="172">
        <v>0</v>
      </c>
      <c r="E287" s="154">
        <f t="shared" si="23"/>
        <v>0</v>
      </c>
      <c r="F287" s="226"/>
      <c r="G287" s="227"/>
      <c r="H287" s="203"/>
    </row>
    <row r="288" spans="1:8" ht="12.75" customHeight="1">
      <c r="A288" s="185">
        <v>21</v>
      </c>
      <c r="B288" s="326" t="s">
        <v>199</v>
      </c>
      <c r="C288" s="172">
        <v>1855.051</v>
      </c>
      <c r="D288" s="172">
        <v>9.15</v>
      </c>
      <c r="E288" s="154">
        <f t="shared" si="23"/>
        <v>0.004932478945322797</v>
      </c>
      <c r="F288" s="226"/>
      <c r="G288" s="227"/>
      <c r="H288" s="203"/>
    </row>
    <row r="289" spans="1:8" ht="12.75" customHeight="1">
      <c r="A289" s="35"/>
      <c r="B289" s="1" t="s">
        <v>31</v>
      </c>
      <c r="C289" s="173">
        <f>SUM(C268:C288)</f>
        <v>41407.3979</v>
      </c>
      <c r="D289" s="173">
        <f>SUM(D268:D288)</f>
        <v>337.77399999999994</v>
      </c>
      <c r="E289" s="153">
        <f t="shared" si="23"/>
        <v>0.008157334610006969</v>
      </c>
      <c r="F289" s="226"/>
      <c r="G289" s="227"/>
      <c r="H289" s="203"/>
    </row>
    <row r="290" spans="1:8" ht="14.25">
      <c r="A290" s="41"/>
      <c r="B290" s="2"/>
      <c r="C290" s="66"/>
      <c r="D290" s="26"/>
      <c r="E290" s="67"/>
      <c r="F290" s="228"/>
      <c r="G290" s="229"/>
      <c r="H290" s="228"/>
    </row>
    <row r="291" spans="1:8" ht="14.25">
      <c r="A291" s="41"/>
      <c r="B291" s="2"/>
      <c r="C291" s="66"/>
      <c r="D291" s="26"/>
      <c r="E291" s="67"/>
      <c r="F291" s="26"/>
      <c r="G291" s="66"/>
      <c r="H291" s="26"/>
    </row>
    <row r="292" spans="1:7" ht="14.25">
      <c r="A292" s="9" t="s">
        <v>213</v>
      </c>
      <c r="B292" s="49"/>
      <c r="C292" s="59"/>
      <c r="D292" s="49"/>
      <c r="E292" s="49"/>
      <c r="F292" s="49"/>
      <c r="G292" s="49"/>
    </row>
    <row r="293" spans="1:5" ht="14.25">
      <c r="A293" s="49"/>
      <c r="B293" s="49"/>
      <c r="C293" s="49"/>
      <c r="D293" s="49"/>
      <c r="E293" s="60" t="s">
        <v>103</v>
      </c>
    </row>
    <row r="294" spans="1:7" ht="52.5" customHeight="1">
      <c r="A294" s="61" t="s">
        <v>41</v>
      </c>
      <c r="B294" s="61" t="s">
        <v>42</v>
      </c>
      <c r="C294" s="62" t="s">
        <v>210</v>
      </c>
      <c r="D294" s="63" t="s">
        <v>214</v>
      </c>
      <c r="E294" s="62" t="s">
        <v>215</v>
      </c>
      <c r="F294" s="64"/>
      <c r="G294" s="65"/>
    </row>
    <row r="295" spans="1:7" ht="12.75" customHeight="1">
      <c r="A295" s="61">
        <v>1</v>
      </c>
      <c r="B295" s="61">
        <v>2</v>
      </c>
      <c r="C295" s="62">
        <v>3</v>
      </c>
      <c r="D295" s="63">
        <v>4</v>
      </c>
      <c r="E295" s="62">
        <v>5</v>
      </c>
      <c r="F295" s="64"/>
      <c r="G295" s="65"/>
    </row>
    <row r="296" spans="1:7" ht="12.75" customHeight="1">
      <c r="A296" s="185">
        <v>1</v>
      </c>
      <c r="B296" s="325" t="s">
        <v>142</v>
      </c>
      <c r="C296" s="172">
        <f>C268</f>
        <v>1874.411</v>
      </c>
      <c r="D296" s="151">
        <f>F328-D360</f>
        <v>-1.1399999999996453</v>
      </c>
      <c r="E296" s="155">
        <f aca="true" t="shared" si="24" ref="E296:E317">D296/C296</f>
        <v>-0.0006081910530826191</v>
      </c>
      <c r="F296" s="149"/>
      <c r="G296" s="32"/>
    </row>
    <row r="297" spans="1:7" ht="12.75" customHeight="1">
      <c r="A297" s="185">
        <v>2</v>
      </c>
      <c r="B297" s="325" t="s">
        <v>143</v>
      </c>
      <c r="C297" s="172">
        <f aca="true" t="shared" si="25" ref="C297:C316">C269</f>
        <v>2467.9523</v>
      </c>
      <c r="D297" s="151">
        <f aca="true" t="shared" si="26" ref="D297:D316">F329-D361</f>
        <v>0</v>
      </c>
      <c r="E297" s="155">
        <f t="shared" si="24"/>
        <v>0</v>
      </c>
      <c r="F297" s="149"/>
      <c r="G297" s="32"/>
    </row>
    <row r="298" spans="1:7" ht="12.75" customHeight="1">
      <c r="A298" s="185">
        <v>3</v>
      </c>
      <c r="B298" s="325" t="s">
        <v>144</v>
      </c>
      <c r="C298" s="172">
        <f t="shared" si="25"/>
        <v>1496.6973999999998</v>
      </c>
      <c r="D298" s="151">
        <f t="shared" si="26"/>
        <v>150.0000000000001</v>
      </c>
      <c r="E298" s="155">
        <f t="shared" si="24"/>
        <v>0.10022065916597446</v>
      </c>
      <c r="F298" s="149"/>
      <c r="G298" s="32"/>
    </row>
    <row r="299" spans="1:7" ht="12.75" customHeight="1">
      <c r="A299" s="185">
        <v>4</v>
      </c>
      <c r="B299" s="326" t="s">
        <v>145</v>
      </c>
      <c r="C299" s="172">
        <f t="shared" si="25"/>
        <v>2187.6195</v>
      </c>
      <c r="D299" s="151">
        <f t="shared" si="26"/>
        <v>0</v>
      </c>
      <c r="E299" s="155">
        <f t="shared" si="24"/>
        <v>0</v>
      </c>
      <c r="F299" s="149"/>
      <c r="G299" s="32"/>
    </row>
    <row r="300" spans="1:7" ht="12.75" customHeight="1">
      <c r="A300" s="185">
        <v>5</v>
      </c>
      <c r="B300" s="326" t="s">
        <v>193</v>
      </c>
      <c r="C300" s="172">
        <f t="shared" si="25"/>
        <v>1854.2645</v>
      </c>
      <c r="D300" s="151">
        <f t="shared" si="26"/>
        <v>-140.54999999999995</v>
      </c>
      <c r="E300" s="155">
        <f t="shared" si="24"/>
        <v>-0.07579824776885927</v>
      </c>
      <c r="F300" s="149"/>
      <c r="G300" s="32"/>
    </row>
    <row r="301" spans="1:7" ht="12.75" customHeight="1">
      <c r="A301" s="185">
        <v>6</v>
      </c>
      <c r="B301" s="326" t="s">
        <v>194</v>
      </c>
      <c r="C301" s="172">
        <f t="shared" si="25"/>
        <v>2803.6184</v>
      </c>
      <c r="D301" s="151">
        <f t="shared" si="26"/>
        <v>-86.80999999999995</v>
      </c>
      <c r="E301" s="155">
        <f t="shared" si="24"/>
        <v>-0.030963557665337035</v>
      </c>
      <c r="F301" s="149"/>
      <c r="G301" s="32"/>
    </row>
    <row r="302" spans="1:7" ht="12.75" customHeight="1">
      <c r="A302" s="185">
        <v>7</v>
      </c>
      <c r="B302" s="326" t="s">
        <v>147</v>
      </c>
      <c r="C302" s="172">
        <f t="shared" si="25"/>
        <v>888.7934</v>
      </c>
      <c r="D302" s="151">
        <f t="shared" si="26"/>
        <v>10</v>
      </c>
      <c r="E302" s="155">
        <f t="shared" si="24"/>
        <v>0.011251208661090417</v>
      </c>
      <c r="F302" s="149"/>
      <c r="G302" s="32"/>
    </row>
    <row r="303" spans="1:7" ht="12.75" customHeight="1">
      <c r="A303" s="185">
        <v>8</v>
      </c>
      <c r="B303" s="326" t="s">
        <v>195</v>
      </c>
      <c r="C303" s="172">
        <f t="shared" si="25"/>
        <v>2397.7844</v>
      </c>
      <c r="D303" s="151">
        <f t="shared" si="26"/>
        <v>0</v>
      </c>
      <c r="E303" s="155">
        <f t="shared" si="24"/>
        <v>0</v>
      </c>
      <c r="F303" s="149"/>
      <c r="G303" s="32"/>
    </row>
    <row r="304" spans="1:7" ht="12.75" customHeight="1">
      <c r="A304" s="185">
        <v>9</v>
      </c>
      <c r="B304" s="326" t="s">
        <v>149</v>
      </c>
      <c r="C304" s="172">
        <f t="shared" si="25"/>
        <v>2255.6215</v>
      </c>
      <c r="D304" s="151">
        <f t="shared" si="26"/>
        <v>0</v>
      </c>
      <c r="E304" s="155">
        <f t="shared" si="24"/>
        <v>0</v>
      </c>
      <c r="F304" s="149"/>
      <c r="G304" s="32"/>
    </row>
    <row r="305" spans="1:7" ht="12.75" customHeight="1">
      <c r="A305" s="185">
        <v>10</v>
      </c>
      <c r="B305" s="326" t="s">
        <v>196</v>
      </c>
      <c r="C305" s="172">
        <f t="shared" si="25"/>
        <v>2452.9967</v>
      </c>
      <c r="D305" s="151">
        <f t="shared" si="26"/>
        <v>30.01000000000022</v>
      </c>
      <c r="E305" s="155">
        <f t="shared" si="24"/>
        <v>0.012234015642988927</v>
      </c>
      <c r="F305" s="149"/>
      <c r="G305" s="32"/>
    </row>
    <row r="306" spans="1:7" ht="12.75" customHeight="1">
      <c r="A306" s="185">
        <v>11</v>
      </c>
      <c r="B306" s="326" t="s">
        <v>150</v>
      </c>
      <c r="C306" s="172">
        <f t="shared" si="25"/>
        <v>1666.9443999999999</v>
      </c>
      <c r="D306" s="151">
        <f t="shared" si="26"/>
        <v>0</v>
      </c>
      <c r="E306" s="155">
        <f t="shared" si="24"/>
        <v>0</v>
      </c>
      <c r="F306" s="149"/>
      <c r="G306" s="32"/>
    </row>
    <row r="307" spans="1:7" ht="12.75" customHeight="1">
      <c r="A307" s="185">
        <v>12</v>
      </c>
      <c r="B307" s="326" t="s">
        <v>197</v>
      </c>
      <c r="C307" s="172">
        <f t="shared" si="25"/>
        <v>1274.735</v>
      </c>
      <c r="D307" s="151">
        <f t="shared" si="26"/>
        <v>117.76400000000001</v>
      </c>
      <c r="E307" s="155">
        <f t="shared" si="24"/>
        <v>0.0923831227666927</v>
      </c>
      <c r="F307" s="149"/>
      <c r="G307" s="32"/>
    </row>
    <row r="308" spans="1:7" ht="12.75" customHeight="1">
      <c r="A308" s="185">
        <v>13</v>
      </c>
      <c r="B308" s="326" t="s">
        <v>152</v>
      </c>
      <c r="C308" s="172">
        <f t="shared" si="25"/>
        <v>3856.4151999999995</v>
      </c>
      <c r="D308" s="151">
        <f t="shared" si="26"/>
        <v>447</v>
      </c>
      <c r="E308" s="155">
        <f t="shared" si="24"/>
        <v>0.11591075566759515</v>
      </c>
      <c r="F308" s="149"/>
      <c r="G308" s="32"/>
    </row>
    <row r="309" spans="1:7" ht="12.75" customHeight="1">
      <c r="A309" s="185">
        <v>14</v>
      </c>
      <c r="B309" s="326" t="s">
        <v>153</v>
      </c>
      <c r="C309" s="172">
        <f t="shared" si="25"/>
        <v>2033.1145999999999</v>
      </c>
      <c r="D309" s="151">
        <f t="shared" si="26"/>
        <v>38.00999999999976</v>
      </c>
      <c r="E309" s="155">
        <f t="shared" si="24"/>
        <v>0.018695453763403088</v>
      </c>
      <c r="F309" s="149"/>
      <c r="G309" s="32" t="s">
        <v>14</v>
      </c>
    </row>
    <row r="310" spans="1:7" ht="12.75" customHeight="1">
      <c r="A310" s="185">
        <v>15</v>
      </c>
      <c r="B310" s="326" t="s">
        <v>154</v>
      </c>
      <c r="C310" s="172">
        <f t="shared" si="25"/>
        <v>1194.6693</v>
      </c>
      <c r="D310" s="151">
        <f t="shared" si="26"/>
        <v>0</v>
      </c>
      <c r="E310" s="155">
        <f t="shared" si="24"/>
        <v>0</v>
      </c>
      <c r="F310" s="149"/>
      <c r="G310" s="32"/>
    </row>
    <row r="311" spans="1:7" ht="12.75" customHeight="1">
      <c r="A311" s="185">
        <v>16</v>
      </c>
      <c r="B311" s="326" t="s">
        <v>155</v>
      </c>
      <c r="C311" s="172">
        <f t="shared" si="25"/>
        <v>1880.7634999999998</v>
      </c>
      <c r="D311" s="151">
        <f t="shared" si="26"/>
        <v>-597.5399999999997</v>
      </c>
      <c r="E311" s="155">
        <f t="shared" si="24"/>
        <v>-0.3177113975255261</v>
      </c>
      <c r="F311" s="149"/>
      <c r="G311" s="32"/>
    </row>
    <row r="312" spans="1:7" ht="12.75" customHeight="1">
      <c r="A312" s="185">
        <v>17</v>
      </c>
      <c r="B312" s="326" t="s">
        <v>156</v>
      </c>
      <c r="C312" s="172">
        <f t="shared" si="25"/>
        <v>1028.9719</v>
      </c>
      <c r="D312" s="151">
        <f t="shared" si="26"/>
        <v>439.85</v>
      </c>
      <c r="E312" s="155">
        <f t="shared" si="24"/>
        <v>0.42746551193477683</v>
      </c>
      <c r="F312" s="149"/>
      <c r="G312" s="32"/>
    </row>
    <row r="313" spans="1:7" ht="12.75" customHeight="1">
      <c r="A313" s="185">
        <v>18</v>
      </c>
      <c r="B313" s="326" t="s">
        <v>157</v>
      </c>
      <c r="C313" s="172">
        <f t="shared" si="25"/>
        <v>1284.5964999999997</v>
      </c>
      <c r="D313" s="151">
        <f t="shared" si="26"/>
        <v>12.399999999999977</v>
      </c>
      <c r="E313" s="155">
        <f t="shared" si="24"/>
        <v>0.009652836513255315</v>
      </c>
      <c r="F313" s="149"/>
      <c r="G313" s="32" t="s">
        <v>14</v>
      </c>
    </row>
    <row r="314" spans="1:7" ht="12.75" customHeight="1">
      <c r="A314" s="185">
        <v>19</v>
      </c>
      <c r="B314" s="326" t="s">
        <v>198</v>
      </c>
      <c r="C314" s="172">
        <f t="shared" si="25"/>
        <v>2748.2125</v>
      </c>
      <c r="D314" s="151">
        <f t="shared" si="26"/>
        <v>0</v>
      </c>
      <c r="E314" s="155">
        <f t="shared" si="24"/>
        <v>0</v>
      </c>
      <c r="F314" s="149"/>
      <c r="G314" s="32"/>
    </row>
    <row r="315" spans="1:7" ht="12.75" customHeight="1">
      <c r="A315" s="185">
        <v>20</v>
      </c>
      <c r="B315" s="326" t="s">
        <v>159</v>
      </c>
      <c r="C315" s="172">
        <f t="shared" si="25"/>
        <v>1904.1648999999998</v>
      </c>
      <c r="D315" s="151">
        <f t="shared" si="26"/>
        <v>0</v>
      </c>
      <c r="E315" s="155">
        <f t="shared" si="24"/>
        <v>0</v>
      </c>
      <c r="F315" s="149"/>
      <c r="G315" s="32"/>
    </row>
    <row r="316" spans="1:7" ht="12.75" customHeight="1">
      <c r="A316" s="185">
        <v>21</v>
      </c>
      <c r="B316" s="326" t="s">
        <v>199</v>
      </c>
      <c r="C316" s="172">
        <f t="shared" si="25"/>
        <v>1855.051</v>
      </c>
      <c r="D316" s="151">
        <f t="shared" si="26"/>
        <v>-22.246000000000095</v>
      </c>
      <c r="E316" s="155">
        <f t="shared" si="24"/>
        <v>-0.011992123127612176</v>
      </c>
      <c r="F316" s="149"/>
      <c r="G316" s="32" t="s">
        <v>14</v>
      </c>
    </row>
    <row r="317" spans="1:7" ht="12.75" customHeight="1">
      <c r="A317" s="35"/>
      <c r="B317" s="1" t="s">
        <v>31</v>
      </c>
      <c r="C317" s="173">
        <f>SUM(C296:C316)</f>
        <v>41407.3979</v>
      </c>
      <c r="D317" s="152">
        <f>SUM(D296:D316)</f>
        <v>396.74800000000073</v>
      </c>
      <c r="E317" s="156">
        <f t="shared" si="24"/>
        <v>0.009581572861887095</v>
      </c>
      <c r="F317" s="43"/>
      <c r="G317" s="32"/>
    </row>
    <row r="318" ht="13.5" customHeight="1">
      <c r="A318" s="9" t="s">
        <v>44</v>
      </c>
    </row>
    <row r="319" spans="1:5" ht="13.5" customHeight="1">
      <c r="A319" s="9"/>
      <c r="E319" s="68" t="s">
        <v>45</v>
      </c>
    </row>
    <row r="320" spans="1:10" ht="29.25" customHeight="1">
      <c r="A320" s="50" t="s">
        <v>43</v>
      </c>
      <c r="B320" s="50" t="s">
        <v>216</v>
      </c>
      <c r="C320" s="50" t="s">
        <v>217</v>
      </c>
      <c r="D320" s="69" t="s">
        <v>46</v>
      </c>
      <c r="E320" s="50" t="s">
        <v>47</v>
      </c>
      <c r="J320" s="50" t="s">
        <v>126</v>
      </c>
    </row>
    <row r="321" spans="1:10" ht="15.75" customHeight="1">
      <c r="A321" s="70">
        <f>C349</f>
        <v>41407.3979</v>
      </c>
      <c r="B321" s="71">
        <f>D289</f>
        <v>337.77399999999994</v>
      </c>
      <c r="C321" s="70">
        <f>E349</f>
        <v>29813.150000000005</v>
      </c>
      <c r="D321" s="70">
        <f>B321+C321</f>
        <v>30150.924000000006</v>
      </c>
      <c r="E321" s="72">
        <f>D321/A321</f>
        <v>0.7281530723764703</v>
      </c>
      <c r="J321" s="70">
        <f>A321</f>
        <v>41407.3979</v>
      </c>
    </row>
    <row r="322" spans="1:8" ht="13.5" customHeight="1">
      <c r="A322" s="73"/>
      <c r="B322" s="74"/>
      <c r="C322" s="75"/>
      <c r="D322" s="75"/>
      <c r="E322" s="76"/>
      <c r="F322" s="77"/>
      <c r="G322" s="78"/>
      <c r="H322" s="10" t="s">
        <v>14</v>
      </c>
    </row>
    <row r="323" ht="13.5" customHeight="1"/>
    <row r="324" spans="1:8" ht="13.5" customHeight="1">
      <c r="A324" s="9" t="s">
        <v>218</v>
      </c>
      <c r="H324" s="10" t="s">
        <v>14</v>
      </c>
    </row>
    <row r="325" ht="13.5" customHeight="1">
      <c r="G325" s="68" t="s">
        <v>45</v>
      </c>
    </row>
    <row r="326" spans="1:7" ht="30" customHeight="1">
      <c r="A326" s="79" t="s">
        <v>24</v>
      </c>
      <c r="B326" s="79" t="s">
        <v>35</v>
      </c>
      <c r="C326" s="79" t="s">
        <v>43</v>
      </c>
      <c r="D326" s="80" t="s">
        <v>219</v>
      </c>
      <c r="E326" s="80" t="s">
        <v>48</v>
      </c>
      <c r="F326" s="79" t="s">
        <v>46</v>
      </c>
      <c r="G326" s="79" t="s">
        <v>47</v>
      </c>
    </row>
    <row r="327" spans="1:7" ht="14.25" customHeight="1">
      <c r="A327" s="79">
        <v>1</v>
      </c>
      <c r="B327" s="79">
        <v>2</v>
      </c>
      <c r="C327" s="79">
        <v>3</v>
      </c>
      <c r="D327" s="80">
        <v>4</v>
      </c>
      <c r="E327" s="80">
        <v>5</v>
      </c>
      <c r="F327" s="79">
        <v>6</v>
      </c>
      <c r="G327" s="31">
        <v>7</v>
      </c>
    </row>
    <row r="328" spans="1:7" ht="12.75" customHeight="1">
      <c r="A328" s="185">
        <v>1</v>
      </c>
      <c r="B328" s="325" t="s">
        <v>142</v>
      </c>
      <c r="C328" s="172">
        <f>C268</f>
        <v>1874.411</v>
      </c>
      <c r="D328" s="172">
        <f>D268</f>
        <v>23</v>
      </c>
      <c r="E328" s="151">
        <v>1544.95</v>
      </c>
      <c r="F328" s="167">
        <f aca="true" t="shared" si="27" ref="F328:F349">D328+E328</f>
        <v>1567.95</v>
      </c>
      <c r="G328" s="36">
        <f aca="true" t="shared" si="28" ref="G328:G349">F328/C328</f>
        <v>0.8365027734045521</v>
      </c>
    </row>
    <row r="329" spans="1:7" ht="12.75" customHeight="1">
      <c r="A329" s="185">
        <v>2</v>
      </c>
      <c r="B329" s="325" t="s">
        <v>143</v>
      </c>
      <c r="C329" s="172">
        <f aca="true" t="shared" si="29" ref="C329:D348">C269</f>
        <v>2467.9523</v>
      </c>
      <c r="D329" s="172">
        <f t="shared" si="29"/>
        <v>0</v>
      </c>
      <c r="E329" s="151">
        <v>1773.5</v>
      </c>
      <c r="F329" s="167">
        <f t="shared" si="27"/>
        <v>1773.5</v>
      </c>
      <c r="G329" s="36">
        <f t="shared" si="28"/>
        <v>0.7186119439990798</v>
      </c>
    </row>
    <row r="330" spans="1:7" ht="12.75" customHeight="1">
      <c r="A330" s="185">
        <v>3</v>
      </c>
      <c r="B330" s="325" t="s">
        <v>144</v>
      </c>
      <c r="C330" s="172">
        <f t="shared" si="29"/>
        <v>1496.6973999999998</v>
      </c>
      <c r="D330" s="172">
        <f t="shared" si="29"/>
        <v>0</v>
      </c>
      <c r="E330" s="151">
        <v>1082.15</v>
      </c>
      <c r="F330" s="167">
        <f t="shared" si="27"/>
        <v>1082.15</v>
      </c>
      <c r="G330" s="36">
        <f t="shared" si="28"/>
        <v>0.7230252421097279</v>
      </c>
    </row>
    <row r="331" spans="1:7" ht="12.75" customHeight="1">
      <c r="A331" s="185">
        <v>4</v>
      </c>
      <c r="B331" s="326" t="s">
        <v>145</v>
      </c>
      <c r="C331" s="172">
        <f t="shared" si="29"/>
        <v>2187.6195</v>
      </c>
      <c r="D331" s="172">
        <f t="shared" si="29"/>
        <v>0</v>
      </c>
      <c r="E331" s="151">
        <v>1510.44</v>
      </c>
      <c r="F331" s="167">
        <f t="shared" si="27"/>
        <v>1510.44</v>
      </c>
      <c r="G331" s="36">
        <f t="shared" si="28"/>
        <v>0.6904491388927554</v>
      </c>
    </row>
    <row r="332" spans="1:7" ht="12.75" customHeight="1">
      <c r="A332" s="185">
        <v>5</v>
      </c>
      <c r="B332" s="326" t="s">
        <v>193</v>
      </c>
      <c r="C332" s="172">
        <f t="shared" si="29"/>
        <v>1854.2645</v>
      </c>
      <c r="D332" s="172">
        <f t="shared" si="29"/>
        <v>-43.550000000000004</v>
      </c>
      <c r="E332" s="151">
        <v>891</v>
      </c>
      <c r="F332" s="167">
        <f t="shared" si="27"/>
        <v>847.45</v>
      </c>
      <c r="G332" s="36">
        <f t="shared" si="28"/>
        <v>0.4570275707699738</v>
      </c>
    </row>
    <row r="333" spans="1:7" ht="12.75" customHeight="1">
      <c r="A333" s="185">
        <v>6</v>
      </c>
      <c r="B333" s="326" t="s">
        <v>194</v>
      </c>
      <c r="C333" s="172">
        <f t="shared" si="29"/>
        <v>2803.6184</v>
      </c>
      <c r="D333" s="172">
        <f t="shared" si="29"/>
        <v>45.68</v>
      </c>
      <c r="E333" s="151">
        <v>1985.45</v>
      </c>
      <c r="F333" s="167">
        <f t="shared" si="27"/>
        <v>2031.13</v>
      </c>
      <c r="G333" s="36">
        <f t="shared" si="28"/>
        <v>0.7244673526183165</v>
      </c>
    </row>
    <row r="334" spans="1:7" ht="12.75" customHeight="1">
      <c r="A334" s="185">
        <v>7</v>
      </c>
      <c r="B334" s="326" t="s">
        <v>147</v>
      </c>
      <c r="C334" s="172">
        <f t="shared" si="29"/>
        <v>888.7934</v>
      </c>
      <c r="D334" s="172">
        <f t="shared" si="29"/>
        <v>0</v>
      </c>
      <c r="E334" s="151">
        <v>748.5899999999999</v>
      </c>
      <c r="F334" s="167">
        <f t="shared" si="27"/>
        <v>748.5899999999999</v>
      </c>
      <c r="G334" s="36">
        <f t="shared" si="28"/>
        <v>0.8422542291605675</v>
      </c>
    </row>
    <row r="335" spans="1:7" ht="12.75" customHeight="1">
      <c r="A335" s="185">
        <v>8</v>
      </c>
      <c r="B335" s="326" t="s">
        <v>195</v>
      </c>
      <c r="C335" s="172">
        <f t="shared" si="29"/>
        <v>2397.7844</v>
      </c>
      <c r="D335" s="172">
        <f t="shared" si="29"/>
        <v>0</v>
      </c>
      <c r="E335" s="151">
        <v>1700.4099999999999</v>
      </c>
      <c r="F335" s="167">
        <f t="shared" si="27"/>
        <v>1700.4099999999999</v>
      </c>
      <c r="G335" s="36">
        <f t="shared" si="28"/>
        <v>0.709158838467712</v>
      </c>
    </row>
    <row r="336" spans="1:7" ht="12.75" customHeight="1">
      <c r="A336" s="185">
        <v>9</v>
      </c>
      <c r="B336" s="326" t="s">
        <v>149</v>
      </c>
      <c r="C336" s="172">
        <f t="shared" si="29"/>
        <v>2255.6215</v>
      </c>
      <c r="D336" s="172">
        <f t="shared" si="29"/>
        <v>0</v>
      </c>
      <c r="E336" s="151">
        <v>1565.3010000000002</v>
      </c>
      <c r="F336" s="167">
        <f t="shared" si="27"/>
        <v>1565.3010000000002</v>
      </c>
      <c r="G336" s="36">
        <f t="shared" si="28"/>
        <v>0.6939555240096799</v>
      </c>
    </row>
    <row r="337" spans="1:7" ht="12.75" customHeight="1">
      <c r="A337" s="185">
        <v>10</v>
      </c>
      <c r="B337" s="326" t="s">
        <v>196</v>
      </c>
      <c r="C337" s="172">
        <f t="shared" si="29"/>
        <v>2452.9967</v>
      </c>
      <c r="D337" s="172">
        <f t="shared" si="29"/>
        <v>30.009999999999998</v>
      </c>
      <c r="E337" s="151">
        <v>2028.65</v>
      </c>
      <c r="F337" s="167">
        <f t="shared" si="27"/>
        <v>2058.6600000000003</v>
      </c>
      <c r="G337" s="36">
        <f t="shared" si="28"/>
        <v>0.8392428738285707</v>
      </c>
    </row>
    <row r="338" spans="1:7" ht="12.75" customHeight="1">
      <c r="A338" s="185">
        <v>11</v>
      </c>
      <c r="B338" s="326" t="s">
        <v>150</v>
      </c>
      <c r="C338" s="172">
        <f t="shared" si="29"/>
        <v>1666.9443999999999</v>
      </c>
      <c r="D338" s="172">
        <f t="shared" si="29"/>
        <v>0</v>
      </c>
      <c r="E338" s="151">
        <v>1016.8399999999999</v>
      </c>
      <c r="F338" s="167">
        <f t="shared" si="27"/>
        <v>1016.8399999999999</v>
      </c>
      <c r="G338" s="36">
        <f t="shared" si="28"/>
        <v>0.6100023492085279</v>
      </c>
    </row>
    <row r="339" spans="1:7" ht="12.75" customHeight="1">
      <c r="A339" s="185">
        <v>12</v>
      </c>
      <c r="B339" s="326" t="s">
        <v>197</v>
      </c>
      <c r="C339" s="172">
        <f t="shared" si="29"/>
        <v>1274.735</v>
      </c>
      <c r="D339" s="172">
        <f t="shared" si="29"/>
        <v>74.48400000000001</v>
      </c>
      <c r="E339" s="151">
        <v>866.41</v>
      </c>
      <c r="F339" s="167">
        <f t="shared" si="27"/>
        <v>940.894</v>
      </c>
      <c r="G339" s="36">
        <f t="shared" si="28"/>
        <v>0.7381094894232919</v>
      </c>
    </row>
    <row r="340" spans="1:7" ht="12.75" customHeight="1">
      <c r="A340" s="185">
        <v>13</v>
      </c>
      <c r="B340" s="326" t="s">
        <v>152</v>
      </c>
      <c r="C340" s="172">
        <f t="shared" si="29"/>
        <v>3856.4151999999995</v>
      </c>
      <c r="D340" s="172">
        <f t="shared" si="29"/>
        <v>82</v>
      </c>
      <c r="E340" s="151">
        <v>2605</v>
      </c>
      <c r="F340" s="167">
        <f t="shared" si="27"/>
        <v>2687</v>
      </c>
      <c r="G340" s="36">
        <f t="shared" si="28"/>
        <v>0.6967610748967072</v>
      </c>
    </row>
    <row r="341" spans="1:7" ht="12.75" customHeight="1">
      <c r="A341" s="185">
        <v>14</v>
      </c>
      <c r="B341" s="326" t="s">
        <v>153</v>
      </c>
      <c r="C341" s="172">
        <f t="shared" si="29"/>
        <v>2033.1145999999999</v>
      </c>
      <c r="D341" s="172">
        <f t="shared" si="29"/>
        <v>30.86</v>
      </c>
      <c r="E341" s="151">
        <v>1290.72</v>
      </c>
      <c r="F341" s="167">
        <f t="shared" si="27"/>
        <v>1321.58</v>
      </c>
      <c r="G341" s="36">
        <f t="shared" si="28"/>
        <v>0.6500273029370799</v>
      </c>
    </row>
    <row r="342" spans="1:7" ht="12.75" customHeight="1">
      <c r="A342" s="185">
        <v>15</v>
      </c>
      <c r="B342" s="326" t="s">
        <v>154</v>
      </c>
      <c r="C342" s="172">
        <f t="shared" si="29"/>
        <v>1194.6693</v>
      </c>
      <c r="D342" s="172">
        <f t="shared" si="29"/>
        <v>0</v>
      </c>
      <c r="E342" s="151">
        <v>867.72</v>
      </c>
      <c r="F342" s="167">
        <f t="shared" si="27"/>
        <v>867.72</v>
      </c>
      <c r="G342" s="36">
        <f t="shared" si="28"/>
        <v>0.7263265240012445</v>
      </c>
    </row>
    <row r="343" spans="1:7" ht="12.75" customHeight="1">
      <c r="A343" s="185">
        <v>16</v>
      </c>
      <c r="B343" s="326" t="s">
        <v>155</v>
      </c>
      <c r="C343" s="172">
        <f t="shared" si="29"/>
        <v>1880.7634999999998</v>
      </c>
      <c r="D343" s="172">
        <f t="shared" si="29"/>
        <v>62.95</v>
      </c>
      <c r="E343" s="151">
        <v>951</v>
      </c>
      <c r="F343" s="167">
        <f t="shared" si="27"/>
        <v>1013.95</v>
      </c>
      <c r="G343" s="36">
        <f t="shared" si="28"/>
        <v>0.5391161621330912</v>
      </c>
    </row>
    <row r="344" spans="1:7" ht="12.75" customHeight="1">
      <c r="A344" s="185">
        <v>17</v>
      </c>
      <c r="B344" s="326" t="s">
        <v>156</v>
      </c>
      <c r="C344" s="172">
        <f t="shared" si="29"/>
        <v>1028.9719</v>
      </c>
      <c r="D344" s="172">
        <f t="shared" si="29"/>
        <v>23.19</v>
      </c>
      <c r="E344" s="151">
        <v>1117.27</v>
      </c>
      <c r="F344" s="167">
        <f t="shared" si="27"/>
        <v>1140.46</v>
      </c>
      <c r="G344" s="36">
        <f t="shared" si="28"/>
        <v>1.1083490229422204</v>
      </c>
    </row>
    <row r="345" spans="1:7" ht="12.75" customHeight="1">
      <c r="A345" s="185">
        <v>18</v>
      </c>
      <c r="B345" s="326" t="s">
        <v>157</v>
      </c>
      <c r="C345" s="172">
        <f t="shared" si="29"/>
        <v>1284.5964999999997</v>
      </c>
      <c r="D345" s="172">
        <f t="shared" si="29"/>
        <v>0</v>
      </c>
      <c r="E345" s="151">
        <v>949.2139999999999</v>
      </c>
      <c r="F345" s="167">
        <f t="shared" si="27"/>
        <v>949.2139999999999</v>
      </c>
      <c r="G345" s="36">
        <f t="shared" si="28"/>
        <v>0.7389199643623505</v>
      </c>
    </row>
    <row r="346" spans="1:7" ht="12.75" customHeight="1">
      <c r="A346" s="185">
        <v>19</v>
      </c>
      <c r="B346" s="326" t="s">
        <v>198</v>
      </c>
      <c r="C346" s="172">
        <f t="shared" si="29"/>
        <v>2748.2125</v>
      </c>
      <c r="D346" s="172">
        <f t="shared" si="29"/>
        <v>0</v>
      </c>
      <c r="E346" s="151">
        <v>2250.8</v>
      </c>
      <c r="F346" s="167">
        <f t="shared" si="27"/>
        <v>2250.8</v>
      </c>
      <c r="G346" s="36">
        <f t="shared" si="28"/>
        <v>0.8190050805751011</v>
      </c>
    </row>
    <row r="347" spans="1:7" ht="12.75" customHeight="1">
      <c r="A347" s="185">
        <v>20</v>
      </c>
      <c r="B347" s="326" t="s">
        <v>159</v>
      </c>
      <c r="C347" s="172">
        <f t="shared" si="29"/>
        <v>1904.1648999999998</v>
      </c>
      <c r="D347" s="172">
        <f t="shared" si="29"/>
        <v>0</v>
      </c>
      <c r="E347" s="151">
        <v>1575.3</v>
      </c>
      <c r="F347" s="167">
        <f t="shared" si="27"/>
        <v>1575.3</v>
      </c>
      <c r="G347" s="36">
        <f t="shared" si="28"/>
        <v>0.8272917959993907</v>
      </c>
    </row>
    <row r="348" spans="1:7" ht="12.75" customHeight="1">
      <c r="A348" s="185">
        <v>21</v>
      </c>
      <c r="B348" s="326" t="s">
        <v>199</v>
      </c>
      <c r="C348" s="172">
        <f t="shared" si="29"/>
        <v>1855.051</v>
      </c>
      <c r="D348" s="172">
        <f t="shared" si="29"/>
        <v>9.15</v>
      </c>
      <c r="E348" s="151">
        <v>1492.435</v>
      </c>
      <c r="F348" s="167">
        <f t="shared" si="27"/>
        <v>1501.585</v>
      </c>
      <c r="G348" s="36">
        <f t="shared" si="28"/>
        <v>0.8094575297390746</v>
      </c>
    </row>
    <row r="349" spans="1:7" ht="12.75" customHeight="1">
      <c r="A349" s="35"/>
      <c r="B349" s="1" t="s">
        <v>31</v>
      </c>
      <c r="C349" s="173">
        <f>SUM(C328:C348)</f>
        <v>41407.3979</v>
      </c>
      <c r="D349" s="173">
        <f>SUM(D328:D348)</f>
        <v>337.77399999999994</v>
      </c>
      <c r="E349" s="152">
        <f>SUM(E328:E348)</f>
        <v>29813.150000000005</v>
      </c>
      <c r="F349" s="171">
        <f t="shared" si="27"/>
        <v>30150.924000000006</v>
      </c>
      <c r="G349" s="40">
        <f t="shared" si="28"/>
        <v>0.7281530723764703</v>
      </c>
    </row>
    <row r="350" ht="5.25" customHeight="1">
      <c r="A350" s="81"/>
    </row>
    <row r="351" spans="1:8" ht="14.25">
      <c r="A351" s="9" t="s">
        <v>49</v>
      </c>
      <c r="H351" s="32"/>
    </row>
    <row r="352" spans="1:7" ht="6.75" customHeight="1">
      <c r="A352" s="9"/>
      <c r="G352" s="10" t="s">
        <v>14</v>
      </c>
    </row>
    <row r="353" spans="1:5" ht="14.25">
      <c r="A353" s="31" t="s">
        <v>43</v>
      </c>
      <c r="B353" s="31" t="s">
        <v>50</v>
      </c>
      <c r="C353" s="31" t="s">
        <v>51</v>
      </c>
      <c r="D353" s="31" t="s">
        <v>52</v>
      </c>
      <c r="E353" s="31" t="s">
        <v>53</v>
      </c>
    </row>
    <row r="354" spans="1:8" ht="18.75" customHeight="1">
      <c r="A354" s="54">
        <f>C349</f>
        <v>41407.3979</v>
      </c>
      <c r="B354" s="54">
        <f>F349</f>
        <v>30150.924000000006</v>
      </c>
      <c r="C354" s="40">
        <f>B354/A354</f>
        <v>0.7281530723764703</v>
      </c>
      <c r="D354" s="54">
        <f>D381</f>
        <v>29754.176</v>
      </c>
      <c r="E354" s="40">
        <f>D354/A354</f>
        <v>0.718571499514583</v>
      </c>
      <c r="H354" s="10" t="s">
        <v>14</v>
      </c>
    </row>
    <row r="355" spans="1:7" ht="7.5" customHeight="1">
      <c r="A355" s="9"/>
      <c r="G355" s="10" t="s">
        <v>14</v>
      </c>
    </row>
    <row r="356" ht="14.25">
      <c r="A356" s="9" t="s">
        <v>220</v>
      </c>
    </row>
    <row r="357" ht="6.75" customHeight="1">
      <c r="A357" s="9"/>
    </row>
    <row r="358" spans="1:5" ht="14.25">
      <c r="A358" s="50" t="s">
        <v>24</v>
      </c>
      <c r="B358" s="50" t="s">
        <v>35</v>
      </c>
      <c r="C358" s="79" t="s">
        <v>43</v>
      </c>
      <c r="D358" s="50" t="s">
        <v>52</v>
      </c>
      <c r="E358" s="17" t="s">
        <v>53</v>
      </c>
    </row>
    <row r="359" spans="1:5" ht="14.25">
      <c r="A359" s="82">
        <v>1</v>
      </c>
      <c r="B359" s="82">
        <v>2</v>
      </c>
      <c r="C359" s="83">
        <v>3</v>
      </c>
      <c r="D359" s="82">
        <v>4</v>
      </c>
      <c r="E359" s="84">
        <v>5</v>
      </c>
    </row>
    <row r="360" spans="1:7" ht="12.75" customHeight="1">
      <c r="A360" s="185">
        <v>1</v>
      </c>
      <c r="B360" s="325" t="s">
        <v>142</v>
      </c>
      <c r="C360" s="172">
        <f>C328</f>
        <v>1874.411</v>
      </c>
      <c r="D360" s="151">
        <v>1569.0899999999997</v>
      </c>
      <c r="E360" s="154">
        <f aca="true" t="shared" si="30" ref="E360:E381">D360/C360</f>
        <v>0.8371109644576348</v>
      </c>
      <c r="F360" s="149"/>
      <c r="G360" s="32"/>
    </row>
    <row r="361" spans="1:7" ht="12.75" customHeight="1">
      <c r="A361" s="185">
        <v>2</v>
      </c>
      <c r="B361" s="325" t="s">
        <v>143</v>
      </c>
      <c r="C361" s="172">
        <f aca="true" t="shared" si="31" ref="C361:C380">C329</f>
        <v>2467.9523</v>
      </c>
      <c r="D361" s="151">
        <v>1773.5</v>
      </c>
      <c r="E361" s="154">
        <f t="shared" si="30"/>
        <v>0.7186119439990798</v>
      </c>
      <c r="F361" s="149"/>
      <c r="G361" s="32" t="s">
        <v>14</v>
      </c>
    </row>
    <row r="362" spans="1:7" ht="12.75" customHeight="1">
      <c r="A362" s="185">
        <v>3</v>
      </c>
      <c r="B362" s="325" t="s">
        <v>144</v>
      </c>
      <c r="C362" s="172">
        <f t="shared" si="31"/>
        <v>1496.6973999999998</v>
      </c>
      <c r="D362" s="151">
        <v>932.15</v>
      </c>
      <c r="E362" s="154">
        <f t="shared" si="30"/>
        <v>0.6228045829437534</v>
      </c>
      <c r="F362" s="149"/>
      <c r="G362" s="32"/>
    </row>
    <row r="363" spans="1:7" ht="12.75" customHeight="1">
      <c r="A363" s="185">
        <v>4</v>
      </c>
      <c r="B363" s="326" t="s">
        <v>145</v>
      </c>
      <c r="C363" s="172">
        <f t="shared" si="31"/>
        <v>2187.6195</v>
      </c>
      <c r="D363" s="151">
        <v>1510.44</v>
      </c>
      <c r="E363" s="154">
        <f t="shared" si="30"/>
        <v>0.6904491388927554</v>
      </c>
      <c r="F363" s="149"/>
      <c r="G363" s="32"/>
    </row>
    <row r="364" spans="1:7" ht="12.75" customHeight="1">
      <c r="A364" s="185">
        <v>5</v>
      </c>
      <c r="B364" s="326" t="s">
        <v>193</v>
      </c>
      <c r="C364" s="172">
        <f t="shared" si="31"/>
        <v>1854.2645</v>
      </c>
      <c r="D364" s="151">
        <v>988</v>
      </c>
      <c r="E364" s="154">
        <f t="shared" si="30"/>
        <v>0.532825818538833</v>
      </c>
      <c r="F364" s="149"/>
      <c r="G364" s="32"/>
    </row>
    <row r="365" spans="1:7" ht="12.75" customHeight="1">
      <c r="A365" s="185">
        <v>6</v>
      </c>
      <c r="B365" s="326" t="s">
        <v>194</v>
      </c>
      <c r="C365" s="172">
        <f t="shared" si="31"/>
        <v>2803.6184</v>
      </c>
      <c r="D365" s="151">
        <v>2117.94</v>
      </c>
      <c r="E365" s="154">
        <f t="shared" si="30"/>
        <v>0.7554309102836535</v>
      </c>
      <c r="F365" s="149"/>
      <c r="G365" s="32"/>
    </row>
    <row r="366" spans="1:7" ht="12.75" customHeight="1">
      <c r="A366" s="185">
        <v>7</v>
      </c>
      <c r="B366" s="326" t="s">
        <v>147</v>
      </c>
      <c r="C366" s="172">
        <f t="shared" si="31"/>
        <v>888.7934</v>
      </c>
      <c r="D366" s="151">
        <v>738.5899999999999</v>
      </c>
      <c r="E366" s="154">
        <f t="shared" si="30"/>
        <v>0.831003020499477</v>
      </c>
      <c r="F366" s="149"/>
      <c r="G366" s="32"/>
    </row>
    <row r="367" spans="1:7" ht="12.75" customHeight="1">
      <c r="A367" s="185">
        <v>8</v>
      </c>
      <c r="B367" s="326" t="s">
        <v>195</v>
      </c>
      <c r="C367" s="172">
        <f t="shared" si="31"/>
        <v>2397.7844</v>
      </c>
      <c r="D367" s="151">
        <v>1700.4099999999999</v>
      </c>
      <c r="E367" s="154">
        <f t="shared" si="30"/>
        <v>0.709158838467712</v>
      </c>
      <c r="F367" s="149"/>
      <c r="G367" s="32"/>
    </row>
    <row r="368" spans="1:7" ht="12.75" customHeight="1">
      <c r="A368" s="185">
        <v>9</v>
      </c>
      <c r="B368" s="326" t="s">
        <v>149</v>
      </c>
      <c r="C368" s="172">
        <f t="shared" si="31"/>
        <v>2255.6215</v>
      </c>
      <c r="D368" s="151">
        <v>1565.3010000000002</v>
      </c>
      <c r="E368" s="154">
        <f t="shared" si="30"/>
        <v>0.6939555240096799</v>
      </c>
      <c r="F368" s="149"/>
      <c r="G368" s="32"/>
    </row>
    <row r="369" spans="1:7" ht="12.75" customHeight="1">
      <c r="A369" s="185">
        <v>10</v>
      </c>
      <c r="B369" s="326" t="s">
        <v>196</v>
      </c>
      <c r="C369" s="172">
        <f t="shared" si="31"/>
        <v>2452.9967</v>
      </c>
      <c r="D369" s="151">
        <v>2028.65</v>
      </c>
      <c r="E369" s="154">
        <f t="shared" si="30"/>
        <v>0.8270088581855817</v>
      </c>
      <c r="F369" s="149"/>
      <c r="G369" s="32"/>
    </row>
    <row r="370" spans="1:7" ht="12.75" customHeight="1">
      <c r="A370" s="185">
        <v>11</v>
      </c>
      <c r="B370" s="326" t="s">
        <v>150</v>
      </c>
      <c r="C370" s="172">
        <f t="shared" si="31"/>
        <v>1666.9443999999999</v>
      </c>
      <c r="D370" s="151">
        <v>1016.8399999999999</v>
      </c>
      <c r="E370" s="154">
        <f t="shared" si="30"/>
        <v>0.6100023492085279</v>
      </c>
      <c r="F370" s="149"/>
      <c r="G370" s="32"/>
    </row>
    <row r="371" spans="1:7" ht="12.75" customHeight="1">
      <c r="A371" s="185">
        <v>12</v>
      </c>
      <c r="B371" s="326" t="s">
        <v>197</v>
      </c>
      <c r="C371" s="172">
        <f t="shared" si="31"/>
        <v>1274.735</v>
      </c>
      <c r="D371" s="151">
        <v>823.13</v>
      </c>
      <c r="E371" s="154">
        <f t="shared" si="30"/>
        <v>0.6457263666565992</v>
      </c>
      <c r="F371" s="149"/>
      <c r="G371" s="32"/>
    </row>
    <row r="372" spans="1:7" ht="12.75" customHeight="1">
      <c r="A372" s="185">
        <v>13</v>
      </c>
      <c r="B372" s="326" t="s">
        <v>152</v>
      </c>
      <c r="C372" s="172">
        <f t="shared" si="31"/>
        <v>3856.4151999999995</v>
      </c>
      <c r="D372" s="151">
        <v>2240</v>
      </c>
      <c r="E372" s="154">
        <f t="shared" si="30"/>
        <v>0.5808503192291121</v>
      </c>
      <c r="F372" s="149"/>
      <c r="G372" s="32"/>
    </row>
    <row r="373" spans="1:7" ht="12.75" customHeight="1">
      <c r="A373" s="185">
        <v>14</v>
      </c>
      <c r="B373" s="326" t="s">
        <v>153</v>
      </c>
      <c r="C373" s="172">
        <f t="shared" si="31"/>
        <v>2033.1145999999999</v>
      </c>
      <c r="D373" s="151">
        <v>1283.5700000000002</v>
      </c>
      <c r="E373" s="154">
        <f t="shared" si="30"/>
        <v>0.6313318491736768</v>
      </c>
      <c r="F373" s="149"/>
      <c r="G373" s="32"/>
    </row>
    <row r="374" spans="1:8" ht="12.75" customHeight="1">
      <c r="A374" s="185">
        <v>15</v>
      </c>
      <c r="B374" s="326" t="s">
        <v>154</v>
      </c>
      <c r="C374" s="172">
        <f t="shared" si="31"/>
        <v>1194.6693</v>
      </c>
      <c r="D374" s="151">
        <v>867.72</v>
      </c>
      <c r="E374" s="154">
        <f t="shared" si="30"/>
        <v>0.7263265240012445</v>
      </c>
      <c r="F374" s="149"/>
      <c r="G374" s="32"/>
      <c r="H374" s="10" t="s">
        <v>14</v>
      </c>
    </row>
    <row r="375" spans="1:7" ht="12.75" customHeight="1">
      <c r="A375" s="185">
        <v>16</v>
      </c>
      <c r="B375" s="326" t="s">
        <v>155</v>
      </c>
      <c r="C375" s="172">
        <f t="shared" si="31"/>
        <v>1880.7634999999998</v>
      </c>
      <c r="D375" s="151">
        <v>1611.4899999999998</v>
      </c>
      <c r="E375" s="154">
        <f t="shared" si="30"/>
        <v>0.8568275596586173</v>
      </c>
      <c r="F375" s="149"/>
      <c r="G375" s="32" t="s">
        <v>14</v>
      </c>
    </row>
    <row r="376" spans="1:7" ht="12.75" customHeight="1">
      <c r="A376" s="185">
        <v>17</v>
      </c>
      <c r="B376" s="326" t="s">
        <v>156</v>
      </c>
      <c r="C376" s="172">
        <f t="shared" si="31"/>
        <v>1028.9719</v>
      </c>
      <c r="D376" s="151">
        <v>700.61</v>
      </c>
      <c r="E376" s="154">
        <f t="shared" si="30"/>
        <v>0.6808835110074435</v>
      </c>
      <c r="F376" s="149"/>
      <c r="G376" s="32"/>
    </row>
    <row r="377" spans="1:7" ht="12.75" customHeight="1">
      <c r="A377" s="185">
        <v>18</v>
      </c>
      <c r="B377" s="326" t="s">
        <v>157</v>
      </c>
      <c r="C377" s="172">
        <f t="shared" si="31"/>
        <v>1284.5964999999997</v>
      </c>
      <c r="D377" s="151">
        <v>936.814</v>
      </c>
      <c r="E377" s="154">
        <f t="shared" si="30"/>
        <v>0.7292671278490952</v>
      </c>
      <c r="F377" s="149"/>
      <c r="G377" s="32" t="s">
        <v>14</v>
      </c>
    </row>
    <row r="378" spans="1:7" ht="12.75" customHeight="1">
      <c r="A378" s="185">
        <v>19</v>
      </c>
      <c r="B378" s="326" t="s">
        <v>198</v>
      </c>
      <c r="C378" s="172">
        <f t="shared" si="31"/>
        <v>2748.2125</v>
      </c>
      <c r="D378" s="151">
        <v>2250.8</v>
      </c>
      <c r="E378" s="154">
        <f t="shared" si="30"/>
        <v>0.8190050805751011</v>
      </c>
      <c r="F378" s="149"/>
      <c r="G378" s="32"/>
    </row>
    <row r="379" spans="1:7" ht="12.75" customHeight="1">
      <c r="A379" s="185">
        <v>20</v>
      </c>
      <c r="B379" s="326" t="s">
        <v>159</v>
      </c>
      <c r="C379" s="172">
        <f t="shared" si="31"/>
        <v>1904.1648999999998</v>
      </c>
      <c r="D379" s="151">
        <v>1575.3</v>
      </c>
      <c r="E379" s="154">
        <f t="shared" si="30"/>
        <v>0.8272917959993907</v>
      </c>
      <c r="F379" s="149"/>
      <c r="G379" s="32"/>
    </row>
    <row r="380" spans="1:7" ht="12.75" customHeight="1">
      <c r="A380" s="185">
        <v>21</v>
      </c>
      <c r="B380" s="326" t="s">
        <v>199</v>
      </c>
      <c r="C380" s="172">
        <f t="shared" si="31"/>
        <v>1855.051</v>
      </c>
      <c r="D380" s="151">
        <v>1523.8310000000001</v>
      </c>
      <c r="E380" s="154">
        <f t="shared" si="30"/>
        <v>0.8214496528666868</v>
      </c>
      <c r="F380" s="149"/>
      <c r="G380" s="32"/>
    </row>
    <row r="381" spans="1:7" ht="12.75" customHeight="1">
      <c r="A381" s="35"/>
      <c r="B381" s="1" t="s">
        <v>31</v>
      </c>
      <c r="C381" s="173">
        <f>SUM(C360:C380)</f>
        <v>41407.3979</v>
      </c>
      <c r="D381" s="152">
        <f>SUM(D360:D380)</f>
        <v>29754.176</v>
      </c>
      <c r="E381" s="145">
        <f t="shared" si="30"/>
        <v>0.718571499514583</v>
      </c>
      <c r="F381" s="43"/>
      <c r="G381" s="32"/>
    </row>
    <row r="382" spans="1:8" ht="14.25" customHeight="1">
      <c r="A382" s="41"/>
      <c r="B382" s="2"/>
      <c r="C382" s="66"/>
      <c r="D382" s="66"/>
      <c r="E382" s="85"/>
      <c r="F382" s="26"/>
      <c r="G382" s="26"/>
      <c r="H382" s="26"/>
    </row>
    <row r="383" spans="1:8" ht="14.25">
      <c r="A383" s="9" t="s">
        <v>122</v>
      </c>
      <c r="F383" s="86"/>
      <c r="G383" s="86"/>
      <c r="H383" s="87"/>
    </row>
    <row r="384" spans="1:8" ht="6.75" customHeight="1">
      <c r="A384" s="9"/>
      <c r="F384" s="26"/>
      <c r="G384" s="26"/>
      <c r="H384" s="26"/>
    </row>
    <row r="385" spans="1:8" ht="28.5">
      <c r="A385" s="89" t="s">
        <v>43</v>
      </c>
      <c r="B385" s="89" t="s">
        <v>118</v>
      </c>
      <c r="C385" s="89" t="s">
        <v>119</v>
      </c>
      <c r="D385" s="89" t="s">
        <v>54</v>
      </c>
      <c r="F385" s="26"/>
      <c r="G385" s="184"/>
      <c r="H385" s="184"/>
    </row>
    <row r="386" spans="1:4" ht="18.75" customHeight="1">
      <c r="A386" s="54">
        <f>C413</f>
        <v>1173.899730465</v>
      </c>
      <c r="B386" s="54">
        <f>D413</f>
        <v>821.332625</v>
      </c>
      <c r="C386" s="88">
        <f>E413</f>
        <v>817.0950600000001</v>
      </c>
      <c r="D386" s="36">
        <f>C386/B386</f>
        <v>0.9948406225796766</v>
      </c>
    </row>
    <row r="387" ht="7.5" customHeight="1">
      <c r="A387" s="9"/>
    </row>
    <row r="388" ht="14.25">
      <c r="A388" s="9" t="s">
        <v>121</v>
      </c>
    </row>
    <row r="389" ht="6.75" customHeight="1">
      <c r="A389" s="9"/>
    </row>
    <row r="390" spans="1:7" ht="33" customHeight="1">
      <c r="A390" s="89" t="s">
        <v>24</v>
      </c>
      <c r="B390" s="89" t="s">
        <v>35</v>
      </c>
      <c r="C390" s="62" t="s">
        <v>43</v>
      </c>
      <c r="D390" s="89" t="s">
        <v>120</v>
      </c>
      <c r="E390" s="89" t="s">
        <v>127</v>
      </c>
      <c r="F390" s="89" t="s">
        <v>55</v>
      </c>
      <c r="G390" s="89" t="s">
        <v>114</v>
      </c>
    </row>
    <row r="391" spans="1:7" ht="14.25">
      <c r="A391" s="90">
        <v>1</v>
      </c>
      <c r="B391" s="90">
        <v>2</v>
      </c>
      <c r="C391" s="91">
        <v>3</v>
      </c>
      <c r="D391" s="90">
        <v>4</v>
      </c>
      <c r="E391" s="92">
        <v>5</v>
      </c>
      <c r="F391" s="91">
        <v>6</v>
      </c>
      <c r="G391" s="90">
        <v>7</v>
      </c>
    </row>
    <row r="392" spans="1:8" ht="12.75" customHeight="1">
      <c r="A392" s="185">
        <v>1</v>
      </c>
      <c r="B392" s="325" t="s">
        <v>142</v>
      </c>
      <c r="C392" s="223">
        <v>53.13955185</v>
      </c>
      <c r="D392" s="223">
        <v>42.019180000000006</v>
      </c>
      <c r="E392" s="223">
        <v>42.02</v>
      </c>
      <c r="F392" s="224">
        <f>D392-E392</f>
        <v>-0.0008199999999973784</v>
      </c>
      <c r="G392" s="194">
        <f>E392/D392</f>
        <v>1.0000195148977205</v>
      </c>
      <c r="H392" s="187"/>
    </row>
    <row r="393" spans="1:8" ht="12.75" customHeight="1">
      <c r="A393" s="185">
        <v>2</v>
      </c>
      <c r="B393" s="325" t="s">
        <v>143</v>
      </c>
      <c r="C393" s="223">
        <v>69.966447705</v>
      </c>
      <c r="D393" s="223">
        <v>48.749750000000006</v>
      </c>
      <c r="E393" s="223">
        <v>48.75</v>
      </c>
      <c r="F393" s="224">
        <f>D393-E393</f>
        <v>-0.0002499999999940883</v>
      </c>
      <c r="G393" s="194">
        <f>E393/D393</f>
        <v>1.0000051282314266</v>
      </c>
      <c r="H393" s="187"/>
    </row>
    <row r="394" spans="1:8" ht="12.75" customHeight="1">
      <c r="A394" s="185">
        <v>3</v>
      </c>
      <c r="B394" s="325" t="s">
        <v>144</v>
      </c>
      <c r="C394" s="223">
        <v>42.43137129</v>
      </c>
      <c r="D394" s="223">
        <v>20.09004</v>
      </c>
      <c r="E394" s="223">
        <v>20.09004</v>
      </c>
      <c r="F394" s="224">
        <f>D394-E394</f>
        <v>0</v>
      </c>
      <c r="G394" s="194">
        <f>E394/D394</f>
        <v>1</v>
      </c>
      <c r="H394" s="187"/>
    </row>
    <row r="395" spans="1:8" ht="12.75" customHeight="1">
      <c r="A395" s="185">
        <v>4</v>
      </c>
      <c r="B395" s="326" t="s">
        <v>145</v>
      </c>
      <c r="C395" s="223">
        <v>62.01901282499999</v>
      </c>
      <c r="D395" s="223">
        <v>40.28789999999999</v>
      </c>
      <c r="E395" s="223">
        <v>40.2879</v>
      </c>
      <c r="F395" s="224">
        <f>D395-E395</f>
        <v>0</v>
      </c>
      <c r="G395" s="194">
        <f>E395/D395</f>
        <v>1.0000000000000002</v>
      </c>
      <c r="H395" s="187"/>
    </row>
    <row r="396" spans="1:8" ht="12.75" customHeight="1">
      <c r="A396" s="185">
        <v>5</v>
      </c>
      <c r="B396" s="326" t="s">
        <v>193</v>
      </c>
      <c r="C396" s="223">
        <v>52.56839857499999</v>
      </c>
      <c r="D396" s="223">
        <v>26.49</v>
      </c>
      <c r="E396" s="223">
        <v>24.94443</v>
      </c>
      <c r="F396" s="224">
        <f aca="true" t="shared" si="32" ref="F396:F407">D396-E396</f>
        <v>1.545569999999998</v>
      </c>
      <c r="G396" s="194">
        <f aca="true" t="shared" si="33" ref="G396:G407">E396/D396</f>
        <v>0.9416545866364666</v>
      </c>
      <c r="H396" s="187"/>
    </row>
    <row r="397" spans="1:8" ht="12.75" customHeight="1">
      <c r="A397" s="185">
        <v>6</v>
      </c>
      <c r="B397" s="326" t="s">
        <v>194</v>
      </c>
      <c r="C397" s="223">
        <v>79.48258164</v>
      </c>
      <c r="D397" s="223">
        <v>53.05538</v>
      </c>
      <c r="E397" s="223">
        <v>53.05538</v>
      </c>
      <c r="F397" s="224">
        <f t="shared" si="32"/>
        <v>0</v>
      </c>
      <c r="G397" s="194">
        <f t="shared" si="33"/>
        <v>1</v>
      </c>
      <c r="H397" s="187"/>
    </row>
    <row r="398" spans="1:8" ht="12.75" customHeight="1">
      <c r="A398" s="185">
        <v>7</v>
      </c>
      <c r="B398" s="326" t="s">
        <v>147</v>
      </c>
      <c r="C398" s="223">
        <v>25.197292889999996</v>
      </c>
      <c r="D398" s="223">
        <v>19.9482</v>
      </c>
      <c r="E398" s="223">
        <v>19.9482</v>
      </c>
      <c r="F398" s="224">
        <f t="shared" si="32"/>
        <v>0</v>
      </c>
      <c r="G398" s="194">
        <f t="shared" si="33"/>
        <v>1</v>
      </c>
      <c r="H398" s="187"/>
    </row>
    <row r="399" spans="1:8" ht="12.75" customHeight="1">
      <c r="A399" s="185">
        <v>8</v>
      </c>
      <c r="B399" s="326" t="s">
        <v>195</v>
      </c>
      <c r="C399" s="223">
        <v>67.97718774</v>
      </c>
      <c r="D399" s="223">
        <v>45.85744</v>
      </c>
      <c r="E399" s="223">
        <v>45.86</v>
      </c>
      <c r="F399" s="224">
        <f t="shared" si="32"/>
        <v>-0.0025600000000025602</v>
      </c>
      <c r="G399" s="194">
        <f t="shared" si="33"/>
        <v>1.0000558251834382</v>
      </c>
      <c r="H399" s="187"/>
    </row>
    <row r="400" spans="1:8" ht="12.75" customHeight="1">
      <c r="A400" s="185">
        <v>9</v>
      </c>
      <c r="B400" s="326" t="s">
        <v>149</v>
      </c>
      <c r="C400" s="223">
        <v>63.946869525</v>
      </c>
      <c r="D400" s="223">
        <v>36.746809999999996</v>
      </c>
      <c r="E400" s="223">
        <v>36.75</v>
      </c>
      <c r="F400" s="224">
        <f t="shared" si="32"/>
        <v>-0.003190000000003579</v>
      </c>
      <c r="G400" s="194">
        <f t="shared" si="33"/>
        <v>1.000086810256455</v>
      </c>
      <c r="H400" s="187"/>
    </row>
    <row r="401" spans="1:8" ht="12.75" customHeight="1">
      <c r="A401" s="185">
        <v>10</v>
      </c>
      <c r="B401" s="326" t="s">
        <v>196</v>
      </c>
      <c r="C401" s="223">
        <v>69.542456445</v>
      </c>
      <c r="D401" s="223">
        <v>55.12428</v>
      </c>
      <c r="E401" s="223">
        <v>55.12</v>
      </c>
      <c r="F401" s="224">
        <f t="shared" si="32"/>
        <v>0.004280000000001394</v>
      </c>
      <c r="G401" s="194">
        <f t="shared" si="33"/>
        <v>0.9999223572625348</v>
      </c>
      <c r="H401" s="187"/>
    </row>
    <row r="402" spans="1:8" ht="12.75" customHeight="1">
      <c r="A402" s="185">
        <v>11</v>
      </c>
      <c r="B402" s="326" t="s">
        <v>150</v>
      </c>
      <c r="C402" s="223">
        <v>47.257873739999994</v>
      </c>
      <c r="D402" s="223">
        <v>26.72303</v>
      </c>
      <c r="E402" s="223">
        <v>26.72303</v>
      </c>
      <c r="F402" s="224">
        <f t="shared" si="32"/>
        <v>0</v>
      </c>
      <c r="G402" s="194">
        <f t="shared" si="33"/>
        <v>1</v>
      </c>
      <c r="H402" s="187"/>
    </row>
    <row r="403" spans="1:8" ht="12.75" customHeight="1">
      <c r="A403" s="185">
        <v>12</v>
      </c>
      <c r="B403" s="326" t="s">
        <v>197</v>
      </c>
      <c r="C403" s="223">
        <v>36.13873724999999</v>
      </c>
      <c r="D403" s="223">
        <v>20.173099999999998</v>
      </c>
      <c r="E403" s="223">
        <v>20.17</v>
      </c>
      <c r="F403" s="224">
        <f t="shared" si="32"/>
        <v>0.003099999999996328</v>
      </c>
      <c r="G403" s="194">
        <f t="shared" si="33"/>
        <v>0.9998463300137314</v>
      </c>
      <c r="H403" s="187"/>
    </row>
    <row r="404" spans="1:8" ht="12.75" customHeight="1">
      <c r="A404" s="185">
        <v>13</v>
      </c>
      <c r="B404" s="326" t="s">
        <v>152</v>
      </c>
      <c r="C404" s="223">
        <v>109.32937092</v>
      </c>
      <c r="D404" s="223">
        <v>75.27001000000001</v>
      </c>
      <c r="E404" s="223">
        <v>75.27</v>
      </c>
      <c r="F404" s="224">
        <f t="shared" si="32"/>
        <v>1.0000000017384991E-05</v>
      </c>
      <c r="G404" s="194">
        <f t="shared" si="33"/>
        <v>0.9999998671449623</v>
      </c>
      <c r="H404" s="187"/>
    </row>
    <row r="405" spans="1:8" s="212" customFormat="1" ht="12.75" customHeight="1">
      <c r="A405" s="185">
        <v>14</v>
      </c>
      <c r="B405" s="326" t="s">
        <v>153</v>
      </c>
      <c r="C405" s="223">
        <v>57.638798910000006</v>
      </c>
      <c r="D405" s="223">
        <v>30.60933</v>
      </c>
      <c r="E405" s="223">
        <v>27.92</v>
      </c>
      <c r="F405" s="224">
        <f t="shared" si="32"/>
        <v>2.689329999999998</v>
      </c>
      <c r="G405" s="194">
        <f t="shared" si="33"/>
        <v>0.9121401873219702</v>
      </c>
      <c r="H405" s="187"/>
    </row>
    <row r="406" spans="1:8" ht="12.75" customHeight="1">
      <c r="A406" s="185">
        <v>15</v>
      </c>
      <c r="B406" s="326" t="s">
        <v>154</v>
      </c>
      <c r="C406" s="223">
        <v>33.868874655</v>
      </c>
      <c r="D406" s="223">
        <v>22.8736</v>
      </c>
      <c r="E406" s="223">
        <v>22.8736</v>
      </c>
      <c r="F406" s="224">
        <f t="shared" si="32"/>
        <v>0</v>
      </c>
      <c r="G406" s="194">
        <f t="shared" si="33"/>
        <v>1</v>
      </c>
      <c r="H406" s="187"/>
    </row>
    <row r="407" spans="1:8" ht="12.75" customHeight="1">
      <c r="A407" s="185">
        <v>16</v>
      </c>
      <c r="B407" s="326" t="s">
        <v>155</v>
      </c>
      <c r="C407" s="223">
        <v>53.319645225</v>
      </c>
      <c r="D407" s="223">
        <v>25.68</v>
      </c>
      <c r="E407" s="223">
        <v>25.68</v>
      </c>
      <c r="F407" s="224">
        <f t="shared" si="32"/>
        <v>0</v>
      </c>
      <c r="G407" s="194">
        <f t="shared" si="33"/>
        <v>1</v>
      </c>
      <c r="H407" s="187"/>
    </row>
    <row r="408" spans="1:8" ht="12.75" customHeight="1">
      <c r="A408" s="185">
        <v>17</v>
      </c>
      <c r="B408" s="326" t="s">
        <v>156</v>
      </c>
      <c r="C408" s="223">
        <v>29.171353364999998</v>
      </c>
      <c r="D408" s="223">
        <v>31.09041</v>
      </c>
      <c r="E408" s="223">
        <v>31.09</v>
      </c>
      <c r="F408" s="224">
        <f aca="true" t="shared" si="34" ref="F408:F413">D408-E408</f>
        <v>0.0004099999999986892</v>
      </c>
      <c r="G408" s="194">
        <f aca="true" t="shared" si="35" ref="G408:G413">E408/D408</f>
        <v>0.9999868126538055</v>
      </c>
      <c r="H408" s="187"/>
    </row>
    <row r="409" spans="1:8" ht="12.75" customHeight="1">
      <c r="A409" s="185">
        <v>18</v>
      </c>
      <c r="B409" s="326" t="s">
        <v>157</v>
      </c>
      <c r="C409" s="223">
        <v>36.418310775</v>
      </c>
      <c r="D409" s="223">
        <v>25.294650000000004</v>
      </c>
      <c r="E409" s="223">
        <v>25.294650000000004</v>
      </c>
      <c r="F409" s="224">
        <f t="shared" si="34"/>
        <v>0</v>
      </c>
      <c r="G409" s="194">
        <f t="shared" si="35"/>
        <v>1</v>
      </c>
      <c r="H409" s="187"/>
    </row>
    <row r="410" spans="1:8" ht="12.75" customHeight="1">
      <c r="A410" s="185">
        <v>19</v>
      </c>
      <c r="B410" s="326" t="s">
        <v>198</v>
      </c>
      <c r="C410" s="223">
        <v>77.911824375</v>
      </c>
      <c r="D410" s="223">
        <v>61.057829999999996</v>
      </c>
      <c r="E410" s="223">
        <v>61.057829999999996</v>
      </c>
      <c r="F410" s="224">
        <f t="shared" si="34"/>
        <v>0</v>
      </c>
      <c r="G410" s="194">
        <f t="shared" si="35"/>
        <v>1</v>
      </c>
      <c r="H410" s="187"/>
    </row>
    <row r="411" spans="1:8" ht="12.75" customHeight="1">
      <c r="A411" s="185">
        <v>20</v>
      </c>
      <c r="B411" s="326" t="s">
        <v>159</v>
      </c>
      <c r="C411" s="223">
        <v>53.98307491499999</v>
      </c>
      <c r="D411" s="223">
        <v>36.870305</v>
      </c>
      <c r="E411" s="223">
        <v>36.87</v>
      </c>
      <c r="F411" s="224">
        <f t="shared" si="34"/>
        <v>0.0003050000000044406</v>
      </c>
      <c r="G411" s="194">
        <f t="shared" si="35"/>
        <v>0.9999917277603209</v>
      </c>
      <c r="H411" s="187"/>
    </row>
    <row r="412" spans="1:8" s="212" customFormat="1" ht="12.75" customHeight="1">
      <c r="A412" s="185">
        <v>21</v>
      </c>
      <c r="B412" s="326" t="s">
        <v>199</v>
      </c>
      <c r="C412" s="223">
        <v>52.590695849999996</v>
      </c>
      <c r="D412" s="223">
        <v>77.32138</v>
      </c>
      <c r="E412" s="223">
        <v>77.32</v>
      </c>
      <c r="F412" s="224">
        <f t="shared" si="34"/>
        <v>0.0013800000000117052</v>
      </c>
      <c r="G412" s="194">
        <f t="shared" si="35"/>
        <v>0.9999821524137307</v>
      </c>
      <c r="H412" s="187"/>
    </row>
    <row r="413" spans="1:7" ht="12.75" customHeight="1">
      <c r="A413" s="35"/>
      <c r="B413" s="1" t="s">
        <v>31</v>
      </c>
      <c r="C413" s="159">
        <f>SUM(C392:C412)</f>
        <v>1173.899730465</v>
      </c>
      <c r="D413" s="159">
        <f>SUM(D392:D412)</f>
        <v>821.332625</v>
      </c>
      <c r="E413" s="159">
        <f>SUM(E392:E412)</f>
        <v>817.0950600000001</v>
      </c>
      <c r="F413" s="160">
        <f t="shared" si="34"/>
        <v>4.237564999999904</v>
      </c>
      <c r="G413" s="40">
        <f t="shared" si="35"/>
        <v>0.9948406225796766</v>
      </c>
    </row>
    <row r="414" spans="1:7" ht="12.75" customHeight="1">
      <c r="A414" s="41"/>
      <c r="B414" s="2"/>
      <c r="C414" s="162"/>
      <c r="D414" s="162"/>
      <c r="E414" s="162"/>
      <c r="F414" s="163"/>
      <c r="G414" s="39"/>
    </row>
    <row r="415" spans="1:8" ht="14.25">
      <c r="A415" s="9" t="s">
        <v>56</v>
      </c>
      <c r="F415" s="161"/>
      <c r="H415" s="10" t="s">
        <v>14</v>
      </c>
    </row>
    <row r="416" spans="1:6" ht="14.25">
      <c r="A416" s="9"/>
      <c r="F416" s="161"/>
    </row>
    <row r="417" spans="1:6" ht="14.25">
      <c r="A417" s="93" t="s">
        <v>57</v>
      </c>
      <c r="B417" s="57"/>
      <c r="C417" s="57"/>
      <c r="D417" s="57"/>
      <c r="E417" s="58"/>
      <c r="F417" s="57"/>
    </row>
    <row r="418" spans="1:6" ht="9" customHeight="1">
      <c r="A418" s="57"/>
      <c r="B418" s="57"/>
      <c r="C418" s="57"/>
      <c r="D418" s="57"/>
      <c r="E418" s="58"/>
      <c r="F418" s="57"/>
    </row>
    <row r="419" spans="1:7" ht="11.25" customHeight="1">
      <c r="A419" s="202" t="s">
        <v>221</v>
      </c>
      <c r="B419" s="187"/>
      <c r="C419" s="203"/>
      <c r="D419" s="187"/>
      <c r="E419" s="187"/>
      <c r="F419" s="49"/>
      <c r="G419" s="49"/>
    </row>
    <row r="420" spans="1:7" ht="6.75" customHeight="1">
      <c r="A420" s="202"/>
      <c r="B420" s="187"/>
      <c r="C420" s="203"/>
      <c r="D420" s="187"/>
      <c r="E420" s="187"/>
      <c r="F420" s="49"/>
      <c r="G420" s="49"/>
    </row>
    <row r="421" spans="1:5" ht="14.25">
      <c r="A421" s="187"/>
      <c r="B421" s="187"/>
      <c r="C421" s="187"/>
      <c r="D421" s="187"/>
      <c r="E421" s="204" t="s">
        <v>123</v>
      </c>
    </row>
    <row r="422" spans="1:7" ht="45" customHeight="1">
      <c r="A422" s="205" t="s">
        <v>41</v>
      </c>
      <c r="B422" s="205" t="s">
        <v>42</v>
      </c>
      <c r="C422" s="206" t="s">
        <v>222</v>
      </c>
      <c r="D422" s="206" t="s">
        <v>223</v>
      </c>
      <c r="E422" s="206" t="s">
        <v>224</v>
      </c>
      <c r="F422" s="64"/>
      <c r="G422" s="65"/>
    </row>
    <row r="423" spans="1:7" ht="14.25" customHeight="1">
      <c r="A423" s="205">
        <v>1</v>
      </c>
      <c r="B423" s="205">
        <v>2</v>
      </c>
      <c r="C423" s="206">
        <v>3</v>
      </c>
      <c r="D423" s="206">
        <v>4</v>
      </c>
      <c r="E423" s="206">
        <v>5</v>
      </c>
      <c r="F423" s="64"/>
      <c r="G423" s="65"/>
    </row>
    <row r="424" spans="1:7" ht="12.75" customHeight="1">
      <c r="A424" s="185">
        <v>1</v>
      </c>
      <c r="B424" s="325" t="s">
        <v>142</v>
      </c>
      <c r="C424" s="151">
        <v>773.1128745999999</v>
      </c>
      <c r="D424" s="151">
        <v>157.68</v>
      </c>
      <c r="E424" s="207">
        <f aca="true" t="shared" si="36" ref="E424:E445">D424/C424</f>
        <v>0.20395469430202143</v>
      </c>
      <c r="F424" s="149"/>
      <c r="G424" s="32"/>
    </row>
    <row r="425" spans="1:7" ht="12.75" customHeight="1">
      <c r="A425" s="185">
        <v>2</v>
      </c>
      <c r="B425" s="325" t="s">
        <v>143</v>
      </c>
      <c r="C425" s="151">
        <v>1017.9815667999999</v>
      </c>
      <c r="D425" s="151">
        <v>188.95999999999998</v>
      </c>
      <c r="E425" s="207">
        <f t="shared" si="36"/>
        <v>0.1856222216223336</v>
      </c>
      <c r="F425" s="149"/>
      <c r="G425" s="32"/>
    </row>
    <row r="426" spans="1:7" ht="12.75" customHeight="1">
      <c r="A426" s="185">
        <v>3</v>
      </c>
      <c r="B426" s="325" t="s">
        <v>144</v>
      </c>
      <c r="C426" s="151">
        <v>617.3678456</v>
      </c>
      <c r="D426" s="151">
        <v>250</v>
      </c>
      <c r="E426" s="207">
        <f t="shared" si="36"/>
        <v>0.4049449639817782</v>
      </c>
      <c r="F426" s="149"/>
      <c r="G426" s="32"/>
    </row>
    <row r="427" spans="1:8" ht="12.75" customHeight="1">
      <c r="A427" s="185">
        <v>4</v>
      </c>
      <c r="B427" s="326" t="s">
        <v>145</v>
      </c>
      <c r="C427" s="164">
        <v>902.3883066000001</v>
      </c>
      <c r="D427" s="164">
        <v>157</v>
      </c>
      <c r="E427" s="207">
        <f t="shared" si="36"/>
        <v>0.17398275094182164</v>
      </c>
      <c r="F427" s="149"/>
      <c r="G427" s="32"/>
      <c r="H427" s="10" t="s">
        <v>14</v>
      </c>
    </row>
    <row r="428" spans="1:7" ht="12.75" customHeight="1">
      <c r="A428" s="185">
        <v>5</v>
      </c>
      <c r="B428" s="326" t="s">
        <v>193</v>
      </c>
      <c r="C428" s="164">
        <v>764.8846083999999</v>
      </c>
      <c r="D428" s="164">
        <v>210</v>
      </c>
      <c r="E428" s="207">
        <f t="shared" si="36"/>
        <v>0.2745512168682306</v>
      </c>
      <c r="F428" s="149"/>
      <c r="G428" s="32" t="s">
        <v>14</v>
      </c>
    </row>
    <row r="429" spans="1:7" ht="12.75" customHeight="1">
      <c r="A429" s="185">
        <v>6</v>
      </c>
      <c r="B429" s="326" t="s">
        <v>194</v>
      </c>
      <c r="C429" s="164">
        <v>1156.426645</v>
      </c>
      <c r="D429" s="164">
        <v>314.99</v>
      </c>
      <c r="E429" s="207">
        <f t="shared" si="36"/>
        <v>0.2723821708552902</v>
      </c>
      <c r="F429" s="149"/>
      <c r="G429" s="32"/>
    </row>
    <row r="430" spans="1:7" ht="12.75" customHeight="1">
      <c r="A430" s="185">
        <v>7</v>
      </c>
      <c r="B430" s="326" t="s">
        <v>147</v>
      </c>
      <c r="C430" s="164">
        <v>366.5787202</v>
      </c>
      <c r="D430" s="164">
        <v>120</v>
      </c>
      <c r="E430" s="207">
        <f t="shared" si="36"/>
        <v>0.3273512437779524</v>
      </c>
      <c r="F430" s="149"/>
      <c r="G430" s="32"/>
    </row>
    <row r="431" spans="1:7" ht="12.75" customHeight="1">
      <c r="A431" s="185">
        <v>8</v>
      </c>
      <c r="B431" s="326" t="s">
        <v>195</v>
      </c>
      <c r="C431" s="164">
        <v>989.0064712</v>
      </c>
      <c r="D431" s="164">
        <v>562</v>
      </c>
      <c r="E431" s="207">
        <f t="shared" si="36"/>
        <v>0.5682470402019751</v>
      </c>
      <c r="F431" s="149"/>
      <c r="G431" s="32"/>
    </row>
    <row r="432" spans="1:7" ht="12.75" customHeight="1">
      <c r="A432" s="185">
        <v>9</v>
      </c>
      <c r="B432" s="326" t="s">
        <v>149</v>
      </c>
      <c r="C432" s="164">
        <v>930.3966121999999</v>
      </c>
      <c r="D432" s="164">
        <v>210</v>
      </c>
      <c r="E432" s="207">
        <f t="shared" si="36"/>
        <v>0.2257101941756189</v>
      </c>
      <c r="F432" s="149"/>
      <c r="G432" s="32"/>
    </row>
    <row r="433" spans="1:7" ht="12.75" customHeight="1">
      <c r="A433" s="185">
        <v>10</v>
      </c>
      <c r="B433" s="326" t="s">
        <v>196</v>
      </c>
      <c r="C433" s="164">
        <v>1011.7876252</v>
      </c>
      <c r="D433" s="164">
        <v>183.65</v>
      </c>
      <c r="E433" s="207">
        <f t="shared" si="36"/>
        <v>0.18151042316187443</v>
      </c>
      <c r="F433" s="149"/>
      <c r="G433" s="32"/>
    </row>
    <row r="434" spans="1:7" ht="12.75" customHeight="1">
      <c r="A434" s="185">
        <v>11</v>
      </c>
      <c r="B434" s="326" t="s">
        <v>150</v>
      </c>
      <c r="C434" s="164">
        <v>687.5689238</v>
      </c>
      <c r="D434" s="164">
        <v>175.51</v>
      </c>
      <c r="E434" s="207">
        <f t="shared" si="36"/>
        <v>0.2552616820289166</v>
      </c>
      <c r="F434" s="149"/>
      <c r="G434" s="32"/>
    </row>
    <row r="435" spans="1:7" ht="12.75" customHeight="1">
      <c r="A435" s="185">
        <v>12</v>
      </c>
      <c r="B435" s="326" t="s">
        <v>197</v>
      </c>
      <c r="C435" s="164">
        <v>525.8295064</v>
      </c>
      <c r="D435" s="164">
        <v>270</v>
      </c>
      <c r="E435" s="207">
        <f t="shared" si="36"/>
        <v>0.5134744184450734</v>
      </c>
      <c r="F435" s="149"/>
      <c r="G435" s="32"/>
    </row>
    <row r="436" spans="1:7" ht="12.75" customHeight="1">
      <c r="A436" s="185">
        <v>13</v>
      </c>
      <c r="B436" s="326" t="s">
        <v>152</v>
      </c>
      <c r="C436" s="164">
        <v>1591.0442702</v>
      </c>
      <c r="D436" s="164">
        <v>345.26</v>
      </c>
      <c r="E436" s="207">
        <f t="shared" si="36"/>
        <v>0.21700213279206843</v>
      </c>
      <c r="F436" s="149"/>
      <c r="G436" s="32"/>
    </row>
    <row r="437" spans="1:7" ht="12.75" customHeight="1">
      <c r="A437" s="185">
        <v>14</v>
      </c>
      <c r="B437" s="326" t="s">
        <v>153</v>
      </c>
      <c r="C437" s="164">
        <v>838.739572</v>
      </c>
      <c r="D437" s="164">
        <v>154.74</v>
      </c>
      <c r="E437" s="207">
        <f t="shared" si="36"/>
        <v>0.1844911163914894</v>
      </c>
      <c r="F437" s="149"/>
      <c r="G437" s="32"/>
    </row>
    <row r="438" spans="1:7" ht="12.75" customHeight="1">
      <c r="A438" s="185">
        <v>15</v>
      </c>
      <c r="B438" s="326" t="s">
        <v>154</v>
      </c>
      <c r="C438" s="164">
        <v>492.7896336</v>
      </c>
      <c r="D438" s="164">
        <v>50</v>
      </c>
      <c r="E438" s="207">
        <f t="shared" si="36"/>
        <v>0.10146317331136326</v>
      </c>
      <c r="F438" s="149"/>
      <c r="G438" s="32"/>
    </row>
    <row r="439" spans="1:7" ht="12.75" customHeight="1">
      <c r="A439" s="185">
        <v>16</v>
      </c>
      <c r="B439" s="326" t="s">
        <v>155</v>
      </c>
      <c r="C439" s="164">
        <v>775.8830728</v>
      </c>
      <c r="D439" s="164">
        <v>99.3</v>
      </c>
      <c r="E439" s="154">
        <f t="shared" si="36"/>
        <v>0.12798320195547896</v>
      </c>
      <c r="F439" s="149"/>
      <c r="G439" s="32"/>
    </row>
    <row r="440" spans="1:7" ht="12.75" customHeight="1">
      <c r="A440" s="185">
        <v>17</v>
      </c>
      <c r="B440" s="326" t="s">
        <v>156</v>
      </c>
      <c r="C440" s="164">
        <v>424.39864279999995</v>
      </c>
      <c r="D440" s="164">
        <v>180</v>
      </c>
      <c r="E440" s="154">
        <f t="shared" si="36"/>
        <v>0.42412953729643743</v>
      </c>
      <c r="F440" s="149"/>
      <c r="G440" s="32"/>
    </row>
    <row r="441" spans="1:7" ht="12.75" customHeight="1">
      <c r="A441" s="185">
        <v>18</v>
      </c>
      <c r="B441" s="326" t="s">
        <v>157</v>
      </c>
      <c r="C441" s="164">
        <v>529.8410678</v>
      </c>
      <c r="D441" s="164">
        <v>84.03</v>
      </c>
      <c r="E441" s="154">
        <f t="shared" si="36"/>
        <v>0.15859472794154744</v>
      </c>
      <c r="F441" s="149"/>
      <c r="G441" s="32"/>
    </row>
    <row r="442" spans="1:7" ht="12.75" customHeight="1">
      <c r="A442" s="185">
        <v>19</v>
      </c>
      <c r="B442" s="326" t="s">
        <v>198</v>
      </c>
      <c r="C442" s="164">
        <v>1133.6233238</v>
      </c>
      <c r="D442" s="164">
        <v>348.25</v>
      </c>
      <c r="E442" s="154">
        <f t="shared" si="36"/>
        <v>0.30720080708346487</v>
      </c>
      <c r="F442" s="149"/>
      <c r="G442" s="32"/>
    </row>
    <row r="443" spans="1:7" ht="12.75" customHeight="1">
      <c r="A443" s="185">
        <v>20</v>
      </c>
      <c r="B443" s="326" t="s">
        <v>159</v>
      </c>
      <c r="C443" s="164">
        <v>785.4013442</v>
      </c>
      <c r="D443" s="164">
        <v>123.14</v>
      </c>
      <c r="E443" s="154">
        <f t="shared" si="36"/>
        <v>0.1567860825670331</v>
      </c>
      <c r="F443" s="149"/>
      <c r="G443" s="32"/>
    </row>
    <row r="444" spans="1:7" ht="12.75" customHeight="1">
      <c r="A444" s="185">
        <v>21</v>
      </c>
      <c r="B444" s="326" t="s">
        <v>199</v>
      </c>
      <c r="C444" s="164">
        <v>765.1527686</v>
      </c>
      <c r="D444" s="164">
        <v>330</v>
      </c>
      <c r="E444" s="154">
        <f t="shared" si="36"/>
        <v>0.431286422192265</v>
      </c>
      <c r="F444" s="149"/>
      <c r="G444" s="32"/>
    </row>
    <row r="445" spans="1:7" ht="12.75" customHeight="1">
      <c r="A445" s="35"/>
      <c r="B445" s="1" t="s">
        <v>31</v>
      </c>
      <c r="C445" s="165">
        <f>SUM(C424:C444)</f>
        <v>17080.203401799998</v>
      </c>
      <c r="D445" s="165">
        <f>SUM(D424:D444)</f>
        <v>4514.51</v>
      </c>
      <c r="E445" s="153">
        <f t="shared" si="36"/>
        <v>0.26431242613447087</v>
      </c>
      <c r="F445" s="43"/>
      <c r="G445" s="32"/>
    </row>
    <row r="446" spans="1:7" ht="14.25">
      <c r="A446" s="94"/>
      <c r="B446" s="74"/>
      <c r="C446" s="95"/>
      <c r="D446" s="95"/>
      <c r="E446" s="96"/>
      <c r="F446" s="77"/>
      <c r="G446" s="97"/>
    </row>
    <row r="447" spans="1:7" ht="14.25">
      <c r="A447" s="9" t="s">
        <v>225</v>
      </c>
      <c r="B447" s="49"/>
      <c r="C447" s="59"/>
      <c r="D447" s="49"/>
      <c r="E447" s="49"/>
      <c r="F447" s="49"/>
      <c r="G447" s="97"/>
    </row>
    <row r="448" spans="1:5" ht="14.25">
      <c r="A448" s="49"/>
      <c r="B448" s="49"/>
      <c r="C448" s="49"/>
      <c r="D448" s="49"/>
      <c r="E448" s="60" t="s">
        <v>123</v>
      </c>
    </row>
    <row r="449" spans="1:7" ht="51" customHeight="1">
      <c r="A449" s="61" t="s">
        <v>41</v>
      </c>
      <c r="B449" s="61" t="s">
        <v>42</v>
      </c>
      <c r="C449" s="62" t="s">
        <v>226</v>
      </c>
      <c r="D449" s="62" t="s">
        <v>227</v>
      </c>
      <c r="E449" s="62" t="s">
        <v>215</v>
      </c>
      <c r="F449" s="64"/>
      <c r="G449" s="65"/>
    </row>
    <row r="450" spans="1:7" ht="18" customHeight="1">
      <c r="A450" s="61">
        <v>1</v>
      </c>
      <c r="B450" s="61">
        <v>2</v>
      </c>
      <c r="C450" s="62">
        <v>3</v>
      </c>
      <c r="D450" s="62">
        <v>4</v>
      </c>
      <c r="E450" s="62">
        <v>5</v>
      </c>
      <c r="F450" s="64"/>
      <c r="G450" s="65"/>
    </row>
    <row r="451" spans="1:7" ht="12.75" customHeight="1">
      <c r="A451" s="185">
        <v>1</v>
      </c>
      <c r="B451" s="325" t="s">
        <v>142</v>
      </c>
      <c r="C451" s="151">
        <f>C424</f>
        <v>773.1128745999999</v>
      </c>
      <c r="D451" s="164">
        <f>F482-D514</f>
        <v>257.36032</v>
      </c>
      <c r="E451" s="154">
        <f aca="true" t="shared" si="37" ref="E451:E472">D451/C451</f>
        <v>0.3328884157221614</v>
      </c>
      <c r="F451" s="149"/>
      <c r="G451" s="32"/>
    </row>
    <row r="452" spans="1:7" ht="12.75" customHeight="1">
      <c r="A452" s="185">
        <v>2</v>
      </c>
      <c r="B452" s="325" t="s">
        <v>143</v>
      </c>
      <c r="C452" s="151">
        <f aca="true" t="shared" si="38" ref="C452:C471">C425</f>
        <v>1017.9815667999999</v>
      </c>
      <c r="D452" s="164">
        <f aca="true" t="shared" si="39" ref="D452:D471">F483-D515</f>
        <v>0.009999999999990905</v>
      </c>
      <c r="E452" s="154">
        <f t="shared" si="37"/>
        <v>9.823360585423624E-06</v>
      </c>
      <c r="F452" s="149"/>
      <c r="G452" s="32"/>
    </row>
    <row r="453" spans="1:7" ht="12.75" customHeight="1">
      <c r="A453" s="185">
        <v>3</v>
      </c>
      <c r="B453" s="325" t="s">
        <v>144</v>
      </c>
      <c r="C453" s="151">
        <f t="shared" si="38"/>
        <v>617.3678456</v>
      </c>
      <c r="D453" s="164">
        <f t="shared" si="39"/>
        <v>198.34357</v>
      </c>
      <c r="E453" s="154">
        <f t="shared" si="37"/>
        <v>0.3212729192386692</v>
      </c>
      <c r="F453" s="149"/>
      <c r="G453" s="32"/>
    </row>
    <row r="454" spans="1:8" ht="12.75" customHeight="1">
      <c r="A454" s="185">
        <v>4</v>
      </c>
      <c r="B454" s="326" t="s">
        <v>145</v>
      </c>
      <c r="C454" s="151">
        <f t="shared" si="38"/>
        <v>902.3883066000001</v>
      </c>
      <c r="D454" s="164">
        <f t="shared" si="39"/>
        <v>-153.35698000000002</v>
      </c>
      <c r="E454" s="154">
        <f t="shared" si="37"/>
        <v>-0.16994566405433073</v>
      </c>
      <c r="F454" s="149"/>
      <c r="G454" s="32"/>
      <c r="H454" s="10" t="s">
        <v>14</v>
      </c>
    </row>
    <row r="455" spans="1:7" ht="12.75" customHeight="1">
      <c r="A455" s="185">
        <v>5</v>
      </c>
      <c r="B455" s="326" t="s">
        <v>193</v>
      </c>
      <c r="C455" s="151">
        <f t="shared" si="38"/>
        <v>764.8846083999999</v>
      </c>
      <c r="D455" s="164">
        <f t="shared" si="39"/>
        <v>282.55552</v>
      </c>
      <c r="E455" s="154">
        <f t="shared" si="37"/>
        <v>0.3694093421373127</v>
      </c>
      <c r="F455" s="149"/>
      <c r="G455" s="32"/>
    </row>
    <row r="456" spans="1:7" ht="12.75" customHeight="1">
      <c r="A456" s="185">
        <v>6</v>
      </c>
      <c r="B456" s="326" t="s">
        <v>194</v>
      </c>
      <c r="C456" s="151">
        <f t="shared" si="38"/>
        <v>1156.426645</v>
      </c>
      <c r="D456" s="164">
        <f t="shared" si="39"/>
        <v>-245.1300000000001</v>
      </c>
      <c r="E456" s="154">
        <f t="shared" si="37"/>
        <v>-0.21197194051162674</v>
      </c>
      <c r="F456" s="149"/>
      <c r="G456" s="32"/>
    </row>
    <row r="457" spans="1:7" ht="12.75" customHeight="1">
      <c r="A457" s="185">
        <v>7</v>
      </c>
      <c r="B457" s="326" t="s">
        <v>147</v>
      </c>
      <c r="C457" s="151">
        <f t="shared" si="38"/>
        <v>366.5787202</v>
      </c>
      <c r="D457" s="164">
        <f t="shared" si="39"/>
        <v>0.009999999999990905</v>
      </c>
      <c r="E457" s="154">
        <f t="shared" si="37"/>
        <v>2.7279270314804555E-05</v>
      </c>
      <c r="F457" s="149"/>
      <c r="G457" s="32"/>
    </row>
    <row r="458" spans="1:7" ht="12.75" customHeight="1">
      <c r="A458" s="185">
        <v>8</v>
      </c>
      <c r="B458" s="326" t="s">
        <v>195</v>
      </c>
      <c r="C458" s="151">
        <f t="shared" si="38"/>
        <v>989.0064712</v>
      </c>
      <c r="D458" s="164">
        <f t="shared" si="39"/>
        <v>183.38799999999992</v>
      </c>
      <c r="E458" s="154">
        <f t="shared" si="37"/>
        <v>0.18542649147430565</v>
      </c>
      <c r="F458" s="149"/>
      <c r="G458" s="32"/>
    </row>
    <row r="459" spans="1:7" ht="12.75" customHeight="1">
      <c r="A459" s="185">
        <v>9</v>
      </c>
      <c r="B459" s="326" t="s">
        <v>149</v>
      </c>
      <c r="C459" s="151">
        <f t="shared" si="38"/>
        <v>930.3966121999999</v>
      </c>
      <c r="D459" s="164">
        <f t="shared" si="39"/>
        <v>221.8200000000001</v>
      </c>
      <c r="E459" s="154">
        <f t="shared" si="37"/>
        <v>0.23841445367636102</v>
      </c>
      <c r="F459" s="149"/>
      <c r="G459" s="32"/>
    </row>
    <row r="460" spans="1:7" ht="12.75" customHeight="1">
      <c r="A460" s="185">
        <v>10</v>
      </c>
      <c r="B460" s="326" t="s">
        <v>196</v>
      </c>
      <c r="C460" s="151">
        <f t="shared" si="38"/>
        <v>1011.7876252</v>
      </c>
      <c r="D460" s="164">
        <f t="shared" si="39"/>
        <v>75.57379000000003</v>
      </c>
      <c r="E460" s="154">
        <f t="shared" si="37"/>
        <v>0.07469333298582434</v>
      </c>
      <c r="F460" s="149"/>
      <c r="G460" s="32"/>
    </row>
    <row r="461" spans="1:7" ht="12.75" customHeight="1">
      <c r="A461" s="185">
        <v>11</v>
      </c>
      <c r="B461" s="326" t="s">
        <v>150</v>
      </c>
      <c r="C461" s="151">
        <f t="shared" si="38"/>
        <v>687.5689238</v>
      </c>
      <c r="D461" s="164">
        <f t="shared" si="39"/>
        <v>147.00144</v>
      </c>
      <c r="E461" s="154">
        <f t="shared" si="37"/>
        <v>0.2137988424310459</v>
      </c>
      <c r="F461" s="149"/>
      <c r="G461" s="32"/>
    </row>
    <row r="462" spans="1:7" ht="12.75" customHeight="1">
      <c r="A462" s="185">
        <v>12</v>
      </c>
      <c r="B462" s="326" t="s">
        <v>197</v>
      </c>
      <c r="C462" s="151">
        <f t="shared" si="38"/>
        <v>525.8295064</v>
      </c>
      <c r="D462" s="164">
        <f t="shared" si="39"/>
        <v>403.22379</v>
      </c>
      <c r="E462" s="154">
        <f t="shared" si="37"/>
        <v>0.7668337076795126</v>
      </c>
      <c r="F462" s="149"/>
      <c r="G462" s="32"/>
    </row>
    <row r="463" spans="1:7" ht="12.75" customHeight="1">
      <c r="A463" s="185">
        <v>13</v>
      </c>
      <c r="B463" s="326" t="s">
        <v>152</v>
      </c>
      <c r="C463" s="151">
        <f t="shared" si="38"/>
        <v>1591.0442702</v>
      </c>
      <c r="D463" s="164">
        <f t="shared" si="39"/>
        <v>-134.0550000000003</v>
      </c>
      <c r="E463" s="154">
        <f t="shared" si="37"/>
        <v>-0.08425598363969414</v>
      </c>
      <c r="F463" s="149"/>
      <c r="G463" s="32"/>
    </row>
    <row r="464" spans="1:7" ht="12.75" customHeight="1">
      <c r="A464" s="185">
        <v>14</v>
      </c>
      <c r="B464" s="326" t="s">
        <v>153</v>
      </c>
      <c r="C464" s="151">
        <f t="shared" si="38"/>
        <v>838.739572</v>
      </c>
      <c r="D464" s="164">
        <f t="shared" si="39"/>
        <v>120.40796799999998</v>
      </c>
      <c r="E464" s="154">
        <f t="shared" si="37"/>
        <v>0.14355822953826244</v>
      </c>
      <c r="F464" s="149"/>
      <c r="G464" s="32"/>
    </row>
    <row r="465" spans="1:7" ht="12.75" customHeight="1">
      <c r="A465" s="185">
        <v>15</v>
      </c>
      <c r="B465" s="326" t="s">
        <v>154</v>
      </c>
      <c r="C465" s="151">
        <f t="shared" si="38"/>
        <v>492.7896336</v>
      </c>
      <c r="D465" s="164">
        <f t="shared" si="39"/>
        <v>24.216000000000008</v>
      </c>
      <c r="E465" s="154">
        <f t="shared" si="37"/>
        <v>0.04914064409815947</v>
      </c>
      <c r="F465" s="149"/>
      <c r="G465" s="32"/>
    </row>
    <row r="466" spans="1:7" ht="12.75" customHeight="1">
      <c r="A466" s="185">
        <v>16</v>
      </c>
      <c r="B466" s="326" t="s">
        <v>155</v>
      </c>
      <c r="C466" s="151">
        <f t="shared" si="38"/>
        <v>775.8830728</v>
      </c>
      <c r="D466" s="164">
        <f t="shared" si="39"/>
        <v>81.85000000000002</v>
      </c>
      <c r="E466" s="154">
        <f t="shared" si="37"/>
        <v>0.10549269969844871</v>
      </c>
      <c r="F466" s="149"/>
      <c r="G466" s="32" t="s">
        <v>14</v>
      </c>
    </row>
    <row r="467" spans="1:7" ht="12.75" customHeight="1">
      <c r="A467" s="185">
        <v>17</v>
      </c>
      <c r="B467" s="326" t="s">
        <v>156</v>
      </c>
      <c r="C467" s="151">
        <f t="shared" si="38"/>
        <v>424.39864279999995</v>
      </c>
      <c r="D467" s="164">
        <f t="shared" si="39"/>
        <v>-87.34000000000003</v>
      </c>
      <c r="E467" s="154">
        <f t="shared" si="37"/>
        <v>-0.2057970765970603</v>
      </c>
      <c r="F467" s="149"/>
      <c r="G467" s="32" t="s">
        <v>14</v>
      </c>
    </row>
    <row r="468" spans="1:7" ht="12.75" customHeight="1">
      <c r="A468" s="185">
        <v>18</v>
      </c>
      <c r="B468" s="326" t="s">
        <v>157</v>
      </c>
      <c r="C468" s="151">
        <f t="shared" si="38"/>
        <v>529.8410678</v>
      </c>
      <c r="D468" s="164">
        <f t="shared" si="39"/>
        <v>-45.565290000000005</v>
      </c>
      <c r="E468" s="154">
        <f t="shared" si="37"/>
        <v>-0.08599803369186854</v>
      </c>
      <c r="F468" s="149"/>
      <c r="G468" s="32"/>
    </row>
    <row r="469" spans="1:7" ht="12.75" customHeight="1">
      <c r="A469" s="185">
        <v>19</v>
      </c>
      <c r="B469" s="326" t="s">
        <v>198</v>
      </c>
      <c r="C469" s="151">
        <f t="shared" si="38"/>
        <v>1133.6233238</v>
      </c>
      <c r="D469" s="164">
        <f t="shared" si="39"/>
        <v>11.46084000000019</v>
      </c>
      <c r="E469" s="154">
        <f t="shared" si="37"/>
        <v>0.010109919017529119</v>
      </c>
      <c r="F469" s="149"/>
      <c r="G469" s="32"/>
    </row>
    <row r="470" spans="1:7" ht="12.75" customHeight="1">
      <c r="A470" s="185">
        <v>20</v>
      </c>
      <c r="B470" s="326" t="s">
        <v>159</v>
      </c>
      <c r="C470" s="151">
        <f t="shared" si="38"/>
        <v>785.4013442</v>
      </c>
      <c r="D470" s="164">
        <f t="shared" si="39"/>
        <v>185.7100000000001</v>
      </c>
      <c r="E470" s="154">
        <f t="shared" si="37"/>
        <v>0.23645235823878297</v>
      </c>
      <c r="F470" s="149"/>
      <c r="G470" s="32"/>
    </row>
    <row r="471" spans="1:7" ht="12.75" customHeight="1">
      <c r="A471" s="185">
        <v>21</v>
      </c>
      <c r="B471" s="326" t="s">
        <v>199</v>
      </c>
      <c r="C471" s="151">
        <f t="shared" si="38"/>
        <v>765.1527686</v>
      </c>
      <c r="D471" s="164">
        <f t="shared" si="39"/>
        <v>230.37569999999994</v>
      </c>
      <c r="E471" s="154">
        <f t="shared" si="37"/>
        <v>0.3010845800395108</v>
      </c>
      <c r="F471" s="149"/>
      <c r="G471" s="32"/>
    </row>
    <row r="472" spans="1:7" ht="12.75" customHeight="1">
      <c r="A472" s="35"/>
      <c r="B472" s="1" t="s">
        <v>31</v>
      </c>
      <c r="C472" s="165">
        <f>SUM(C451:C471)</f>
        <v>17080.203401799998</v>
      </c>
      <c r="D472" s="165">
        <f>SUM(D451:D471)</f>
        <v>1757.8596679999996</v>
      </c>
      <c r="E472" s="153">
        <f t="shared" si="37"/>
        <v>0.10291795868278404</v>
      </c>
      <c r="F472" s="43"/>
      <c r="G472" s="32"/>
    </row>
    <row r="473" spans="1:7" ht="24.75" customHeight="1">
      <c r="A473" s="48" t="s">
        <v>58</v>
      </c>
      <c r="B473" s="49"/>
      <c r="C473" s="49"/>
      <c r="D473" s="49"/>
      <c r="E473" s="49"/>
      <c r="F473" s="49"/>
      <c r="G473" s="49"/>
    </row>
    <row r="474" ht="21" customHeight="1"/>
    <row r="475" spans="1:5" ht="41.25" customHeight="1">
      <c r="A475" s="89" t="s">
        <v>43</v>
      </c>
      <c r="B475" s="89" t="s">
        <v>228</v>
      </c>
      <c r="C475" s="89" t="s">
        <v>59</v>
      </c>
      <c r="D475" s="62" t="s">
        <v>46</v>
      </c>
      <c r="E475" s="89" t="s">
        <v>47</v>
      </c>
    </row>
    <row r="476" spans="1:11" ht="42.75">
      <c r="A476" s="70">
        <f>C472</f>
        <v>17080.203401799998</v>
      </c>
      <c r="B476" s="70">
        <f>D503</f>
        <v>4514.51</v>
      </c>
      <c r="C476" s="70">
        <f>E503</f>
        <v>12129.812000000002</v>
      </c>
      <c r="D476" s="70">
        <f>B476+C476</f>
        <v>16644.322</v>
      </c>
      <c r="E476" s="72">
        <f>D476/A476</f>
        <v>0.9744803155122812</v>
      </c>
      <c r="K476" s="89" t="s">
        <v>126</v>
      </c>
    </row>
    <row r="477" spans="1:11" ht="14.25">
      <c r="A477" s="94"/>
      <c r="B477" s="74"/>
      <c r="C477" s="75"/>
      <c r="D477" s="75"/>
      <c r="E477" s="76"/>
      <c r="F477" s="77"/>
      <c r="G477" s="78"/>
      <c r="K477" s="70">
        <f>A476*85/100</f>
        <v>14518.17289153</v>
      </c>
    </row>
    <row r="478" spans="1:7" ht="14.25">
      <c r="A478" s="9" t="s">
        <v>229</v>
      </c>
      <c r="B478" s="49"/>
      <c r="C478" s="59"/>
      <c r="D478" s="49"/>
      <c r="E478" s="49"/>
      <c r="F478" s="49"/>
      <c r="G478" s="49"/>
    </row>
    <row r="479" spans="1:7" ht="14.25">
      <c r="A479" s="49"/>
      <c r="B479" s="49"/>
      <c r="C479" s="49"/>
      <c r="D479" s="49"/>
      <c r="E479" s="49"/>
      <c r="F479" s="49"/>
      <c r="G479" s="60" t="s">
        <v>123</v>
      </c>
    </row>
    <row r="480" spans="1:7" ht="62.25" customHeight="1">
      <c r="A480" s="61" t="s">
        <v>41</v>
      </c>
      <c r="B480" s="61" t="s">
        <v>42</v>
      </c>
      <c r="C480" s="62" t="s">
        <v>230</v>
      </c>
      <c r="D480" s="62" t="s">
        <v>231</v>
      </c>
      <c r="E480" s="62" t="s">
        <v>60</v>
      </c>
      <c r="F480" s="62" t="s">
        <v>61</v>
      </c>
      <c r="G480" s="89" t="s">
        <v>62</v>
      </c>
    </row>
    <row r="481" spans="1:7" ht="13.5" customHeight="1">
      <c r="A481" s="61">
        <v>1</v>
      </c>
      <c r="B481" s="61">
        <v>2</v>
      </c>
      <c r="C481" s="62">
        <v>3</v>
      </c>
      <c r="D481" s="62">
        <v>4</v>
      </c>
      <c r="E481" s="62">
        <v>5</v>
      </c>
      <c r="F481" s="62">
        <v>6</v>
      </c>
      <c r="G481" s="89">
        <v>7</v>
      </c>
    </row>
    <row r="482" spans="1:7" ht="12.75" customHeight="1">
      <c r="A482" s="185">
        <v>1</v>
      </c>
      <c r="B482" s="325" t="s">
        <v>142</v>
      </c>
      <c r="C482" s="151">
        <f>C451</f>
        <v>773.1128745999999</v>
      </c>
      <c r="D482" s="164">
        <f>D424</f>
        <v>157.68</v>
      </c>
      <c r="E482" s="164">
        <v>515.378</v>
      </c>
      <c r="F482" s="158">
        <f>D482+E482</f>
        <v>673.058</v>
      </c>
      <c r="G482" s="166">
        <f>F482/C482</f>
        <v>0.8705818026225896</v>
      </c>
    </row>
    <row r="483" spans="1:7" ht="12.75" customHeight="1">
      <c r="A483" s="185">
        <v>2</v>
      </c>
      <c r="B483" s="325" t="s">
        <v>143</v>
      </c>
      <c r="C483" s="151">
        <f aca="true" t="shared" si="40" ref="C483:C502">C452</f>
        <v>1017.9815667999999</v>
      </c>
      <c r="D483" s="164">
        <f aca="true" t="shared" si="41" ref="D483:D502">D425</f>
        <v>188.95999999999998</v>
      </c>
      <c r="E483" s="164">
        <v>350.12</v>
      </c>
      <c r="F483" s="158">
        <f aca="true" t="shared" si="42" ref="F483:F497">D483+E483</f>
        <v>539.0799999999999</v>
      </c>
      <c r="G483" s="166">
        <f aca="true" t="shared" si="43" ref="G483:G497">F483/C483</f>
        <v>0.5295577224394983</v>
      </c>
    </row>
    <row r="484" spans="1:7" ht="12.75" customHeight="1">
      <c r="A484" s="185">
        <v>3</v>
      </c>
      <c r="B484" s="325" t="s">
        <v>144</v>
      </c>
      <c r="C484" s="151">
        <f t="shared" si="40"/>
        <v>617.3678456</v>
      </c>
      <c r="D484" s="164">
        <f t="shared" si="41"/>
        <v>250</v>
      </c>
      <c r="E484" s="164">
        <v>469.34999999999997</v>
      </c>
      <c r="F484" s="158">
        <f t="shared" si="42"/>
        <v>719.3499999999999</v>
      </c>
      <c r="G484" s="166">
        <f t="shared" si="43"/>
        <v>1.1651886393611683</v>
      </c>
    </row>
    <row r="485" spans="1:7" ht="12.75" customHeight="1">
      <c r="A485" s="185">
        <v>4</v>
      </c>
      <c r="B485" s="326" t="s">
        <v>145</v>
      </c>
      <c r="C485" s="151">
        <f t="shared" si="40"/>
        <v>902.3883066000001</v>
      </c>
      <c r="D485" s="164">
        <f t="shared" si="41"/>
        <v>157</v>
      </c>
      <c r="E485" s="164">
        <v>567.508</v>
      </c>
      <c r="F485" s="158">
        <f t="shared" si="42"/>
        <v>724.508</v>
      </c>
      <c r="G485" s="166">
        <f t="shared" si="43"/>
        <v>0.8028783115882632</v>
      </c>
    </row>
    <row r="486" spans="1:7" ht="12.75" customHeight="1">
      <c r="A486" s="185">
        <v>5</v>
      </c>
      <c r="B486" s="326" t="s">
        <v>193</v>
      </c>
      <c r="C486" s="151">
        <f t="shared" si="40"/>
        <v>764.8846083999999</v>
      </c>
      <c r="D486" s="164">
        <f t="shared" si="41"/>
        <v>210</v>
      </c>
      <c r="E486" s="164">
        <v>606.12</v>
      </c>
      <c r="F486" s="158">
        <f t="shared" si="42"/>
        <v>816.12</v>
      </c>
      <c r="G486" s="166">
        <f t="shared" si="43"/>
        <v>1.0669844719547634</v>
      </c>
    </row>
    <row r="487" spans="1:7" ht="12.75" customHeight="1">
      <c r="A487" s="185">
        <v>6</v>
      </c>
      <c r="B487" s="326" t="s">
        <v>194</v>
      </c>
      <c r="C487" s="151">
        <f t="shared" si="40"/>
        <v>1156.426645</v>
      </c>
      <c r="D487" s="164">
        <f t="shared" si="41"/>
        <v>314.99</v>
      </c>
      <c r="E487" s="164">
        <v>927.34</v>
      </c>
      <c r="F487" s="158">
        <f t="shared" si="42"/>
        <v>1242.33</v>
      </c>
      <c r="G487" s="166">
        <f t="shared" si="43"/>
        <v>1.0742834449304823</v>
      </c>
    </row>
    <row r="488" spans="1:7" ht="12.75" customHeight="1">
      <c r="A488" s="185">
        <v>7</v>
      </c>
      <c r="B488" s="326" t="s">
        <v>147</v>
      </c>
      <c r="C488" s="151">
        <f t="shared" si="40"/>
        <v>366.5787202</v>
      </c>
      <c r="D488" s="164">
        <f t="shared" si="41"/>
        <v>120</v>
      </c>
      <c r="E488" s="164">
        <v>388.01</v>
      </c>
      <c r="F488" s="158">
        <f t="shared" si="42"/>
        <v>508.01</v>
      </c>
      <c r="G488" s="166">
        <f t="shared" si="43"/>
        <v>1.3858142112636465</v>
      </c>
    </row>
    <row r="489" spans="1:7" ht="12.75" customHeight="1">
      <c r="A489" s="185">
        <v>8</v>
      </c>
      <c r="B489" s="326" t="s">
        <v>195</v>
      </c>
      <c r="C489" s="151">
        <f t="shared" si="40"/>
        <v>989.0064712</v>
      </c>
      <c r="D489" s="164">
        <f t="shared" si="41"/>
        <v>562</v>
      </c>
      <c r="E489" s="164">
        <v>513.9079999999999</v>
      </c>
      <c r="F489" s="158">
        <f t="shared" si="42"/>
        <v>1075.908</v>
      </c>
      <c r="G489" s="166">
        <f t="shared" si="43"/>
        <v>1.0878675027217557</v>
      </c>
    </row>
    <row r="490" spans="1:7" ht="12.75" customHeight="1">
      <c r="A490" s="185">
        <v>9</v>
      </c>
      <c r="B490" s="326" t="s">
        <v>149</v>
      </c>
      <c r="C490" s="151">
        <f t="shared" si="40"/>
        <v>930.3966121999999</v>
      </c>
      <c r="D490" s="164">
        <f t="shared" si="41"/>
        <v>210</v>
      </c>
      <c r="E490" s="164">
        <v>495.82000000000005</v>
      </c>
      <c r="F490" s="158">
        <f t="shared" si="42"/>
        <v>705.82</v>
      </c>
      <c r="G490" s="166">
        <f t="shared" si="43"/>
        <v>0.7586227107287398</v>
      </c>
    </row>
    <row r="491" spans="1:7" ht="12.75" customHeight="1">
      <c r="A491" s="185">
        <v>10</v>
      </c>
      <c r="B491" s="326" t="s">
        <v>196</v>
      </c>
      <c r="C491" s="151">
        <f t="shared" si="40"/>
        <v>1011.7876252</v>
      </c>
      <c r="D491" s="164">
        <f t="shared" si="41"/>
        <v>183.65</v>
      </c>
      <c r="E491" s="164">
        <v>740.6000000000001</v>
      </c>
      <c r="F491" s="158">
        <f t="shared" si="42"/>
        <v>924.2500000000001</v>
      </c>
      <c r="G491" s="166">
        <f t="shared" si="43"/>
        <v>0.9134822140341</v>
      </c>
    </row>
    <row r="492" spans="1:7" ht="12.75" customHeight="1">
      <c r="A492" s="185">
        <v>11</v>
      </c>
      <c r="B492" s="326" t="s">
        <v>150</v>
      </c>
      <c r="C492" s="151">
        <f t="shared" si="40"/>
        <v>687.5689238</v>
      </c>
      <c r="D492" s="164">
        <f t="shared" si="41"/>
        <v>175.51</v>
      </c>
      <c r="E492" s="164">
        <v>449.73</v>
      </c>
      <c r="F492" s="158">
        <f t="shared" si="42"/>
        <v>625.24</v>
      </c>
      <c r="G492" s="166">
        <f t="shared" si="43"/>
        <v>0.9093488352330912</v>
      </c>
    </row>
    <row r="493" spans="1:7" ht="12.75" customHeight="1">
      <c r="A493" s="185">
        <v>12</v>
      </c>
      <c r="B493" s="326" t="s">
        <v>197</v>
      </c>
      <c r="C493" s="151">
        <f t="shared" si="40"/>
        <v>525.8295064</v>
      </c>
      <c r="D493" s="164">
        <f t="shared" si="41"/>
        <v>270</v>
      </c>
      <c r="E493" s="164">
        <v>492.756</v>
      </c>
      <c r="F493" s="158">
        <f t="shared" si="42"/>
        <v>762.756</v>
      </c>
      <c r="G493" s="166">
        <f t="shared" si="43"/>
        <v>1.4505766426499644</v>
      </c>
    </row>
    <row r="494" spans="1:7" ht="12.75" customHeight="1">
      <c r="A494" s="185">
        <v>13</v>
      </c>
      <c r="B494" s="326" t="s">
        <v>152</v>
      </c>
      <c r="C494" s="151">
        <f t="shared" si="40"/>
        <v>1591.0442702</v>
      </c>
      <c r="D494" s="164">
        <f t="shared" si="41"/>
        <v>345.26</v>
      </c>
      <c r="E494" s="164">
        <v>941.1399999999999</v>
      </c>
      <c r="F494" s="158">
        <f t="shared" si="42"/>
        <v>1286.3999999999999</v>
      </c>
      <c r="G494" s="166">
        <f t="shared" si="43"/>
        <v>0.8085255854246561</v>
      </c>
    </row>
    <row r="495" spans="1:7" ht="12.75" customHeight="1">
      <c r="A495" s="185">
        <v>14</v>
      </c>
      <c r="B495" s="326" t="s">
        <v>153</v>
      </c>
      <c r="C495" s="151">
        <f t="shared" si="40"/>
        <v>838.739572</v>
      </c>
      <c r="D495" s="164">
        <f t="shared" si="41"/>
        <v>154.74</v>
      </c>
      <c r="E495" s="164">
        <v>713.8699999999999</v>
      </c>
      <c r="F495" s="158">
        <f t="shared" si="42"/>
        <v>868.6099999999999</v>
      </c>
      <c r="G495" s="166">
        <f t="shared" si="43"/>
        <v>1.035613471686775</v>
      </c>
    </row>
    <row r="496" spans="1:7" ht="12.75" customHeight="1">
      <c r="A496" s="185">
        <v>15</v>
      </c>
      <c r="B496" s="326" t="s">
        <v>154</v>
      </c>
      <c r="C496" s="151">
        <f t="shared" si="40"/>
        <v>492.7896336</v>
      </c>
      <c r="D496" s="164">
        <f t="shared" si="41"/>
        <v>50</v>
      </c>
      <c r="E496" s="164">
        <v>498.756</v>
      </c>
      <c r="F496" s="158">
        <f t="shared" si="42"/>
        <v>548.756</v>
      </c>
      <c r="G496" s="166">
        <f t="shared" si="43"/>
        <v>1.1135705026730092</v>
      </c>
    </row>
    <row r="497" spans="1:7" ht="12.75" customHeight="1">
      <c r="A497" s="185">
        <v>16</v>
      </c>
      <c r="B497" s="326" t="s">
        <v>155</v>
      </c>
      <c r="C497" s="151">
        <f t="shared" si="40"/>
        <v>775.8830728</v>
      </c>
      <c r="D497" s="164">
        <f t="shared" si="41"/>
        <v>99.3</v>
      </c>
      <c r="E497" s="164">
        <v>640.22</v>
      </c>
      <c r="F497" s="158">
        <f t="shared" si="42"/>
        <v>739.52</v>
      </c>
      <c r="G497" s="166">
        <f t="shared" si="43"/>
        <v>0.9531333082589709</v>
      </c>
    </row>
    <row r="498" spans="1:7" ht="12.75" customHeight="1">
      <c r="A498" s="185">
        <v>17</v>
      </c>
      <c r="B498" s="326" t="s">
        <v>156</v>
      </c>
      <c r="C498" s="151">
        <f t="shared" si="40"/>
        <v>424.39864279999995</v>
      </c>
      <c r="D498" s="164">
        <f t="shared" si="41"/>
        <v>180</v>
      </c>
      <c r="E498" s="164">
        <v>441.15999999999997</v>
      </c>
      <c r="F498" s="158">
        <f aca="true" t="shared" si="44" ref="F498:F503">D498+E498</f>
        <v>621.16</v>
      </c>
      <c r="G498" s="166">
        <f aca="true" t="shared" si="45" ref="G498:G503">F498/C498</f>
        <v>1.4636239077058615</v>
      </c>
    </row>
    <row r="499" spans="1:7" ht="12.75" customHeight="1">
      <c r="A499" s="185">
        <v>18</v>
      </c>
      <c r="B499" s="326" t="s">
        <v>157</v>
      </c>
      <c r="C499" s="151">
        <f t="shared" si="40"/>
        <v>529.8410678</v>
      </c>
      <c r="D499" s="164">
        <f t="shared" si="41"/>
        <v>84.03</v>
      </c>
      <c r="E499" s="164">
        <v>412.11</v>
      </c>
      <c r="F499" s="158">
        <f t="shared" si="44"/>
        <v>496.14</v>
      </c>
      <c r="G499" s="166">
        <f t="shared" si="45"/>
        <v>0.9363940059611966</v>
      </c>
    </row>
    <row r="500" spans="1:7" ht="12.75" customHeight="1">
      <c r="A500" s="185">
        <v>19</v>
      </c>
      <c r="B500" s="326" t="s">
        <v>198</v>
      </c>
      <c r="C500" s="151">
        <f t="shared" si="40"/>
        <v>1133.6233238</v>
      </c>
      <c r="D500" s="164">
        <f t="shared" si="41"/>
        <v>348.25</v>
      </c>
      <c r="E500" s="164">
        <v>789.84</v>
      </c>
      <c r="F500" s="158">
        <f t="shared" si="44"/>
        <v>1138.0900000000001</v>
      </c>
      <c r="G500" s="166">
        <f t="shared" si="45"/>
        <v>1.0039401766938134</v>
      </c>
    </row>
    <row r="501" spans="1:7" ht="12.75" customHeight="1">
      <c r="A501" s="185">
        <v>20</v>
      </c>
      <c r="B501" s="326" t="s">
        <v>159</v>
      </c>
      <c r="C501" s="151">
        <f t="shared" si="40"/>
        <v>785.4013442</v>
      </c>
      <c r="D501" s="164">
        <f t="shared" si="41"/>
        <v>123.14</v>
      </c>
      <c r="E501" s="164">
        <v>527.2800000000001</v>
      </c>
      <c r="F501" s="158">
        <f t="shared" si="44"/>
        <v>650.4200000000001</v>
      </c>
      <c r="G501" s="166">
        <f t="shared" si="45"/>
        <v>0.8281371107946215</v>
      </c>
    </row>
    <row r="502" spans="1:7" ht="12.75" customHeight="1">
      <c r="A502" s="185">
        <v>21</v>
      </c>
      <c r="B502" s="326" t="s">
        <v>199</v>
      </c>
      <c r="C502" s="151">
        <f t="shared" si="40"/>
        <v>765.1527686</v>
      </c>
      <c r="D502" s="164">
        <f t="shared" si="41"/>
        <v>330</v>
      </c>
      <c r="E502" s="164">
        <v>648.7959999999999</v>
      </c>
      <c r="F502" s="158">
        <f t="shared" si="44"/>
        <v>978.7959999999999</v>
      </c>
      <c r="G502" s="166">
        <f t="shared" si="45"/>
        <v>1.2792164390790914</v>
      </c>
    </row>
    <row r="503" spans="1:7" ht="12.75" customHeight="1">
      <c r="A503" s="35"/>
      <c r="B503" s="1" t="s">
        <v>31</v>
      </c>
      <c r="C503" s="165">
        <f>SUM(C482:C502)</f>
        <v>17080.203401799998</v>
      </c>
      <c r="D503" s="165">
        <f>SUM(D482:D502)</f>
        <v>4514.51</v>
      </c>
      <c r="E503" s="165">
        <f>SUM(E482:E502)</f>
        <v>12129.812000000002</v>
      </c>
      <c r="F503" s="157">
        <f t="shared" si="44"/>
        <v>16644.322</v>
      </c>
      <c r="G503" s="29">
        <f t="shared" si="45"/>
        <v>0.9744803155122812</v>
      </c>
    </row>
    <row r="504" spans="1:7" ht="14.25" customHeight="1">
      <c r="A504" s="98"/>
      <c r="B504" s="74"/>
      <c r="C504" s="75"/>
      <c r="D504" s="75"/>
      <c r="E504" s="76"/>
      <c r="F504" s="77"/>
      <c r="G504" s="78"/>
    </row>
    <row r="505" spans="1:8" ht="14.25">
      <c r="A505" s="48" t="s">
        <v>63</v>
      </c>
      <c r="B505" s="49"/>
      <c r="C505" s="59"/>
      <c r="D505" s="49"/>
      <c r="E505" s="49"/>
      <c r="F505" s="49"/>
      <c r="G505" s="49"/>
      <c r="H505" s="49" t="s">
        <v>14</v>
      </c>
    </row>
    <row r="506" spans="1:8" ht="1.5" customHeight="1">
      <c r="A506" s="49"/>
      <c r="B506" s="49"/>
      <c r="C506" s="59"/>
      <c r="D506" s="49"/>
      <c r="E506" s="49"/>
      <c r="F506" s="49"/>
      <c r="G506" s="49"/>
      <c r="H506" s="49"/>
    </row>
    <row r="507" spans="1:5" ht="14.25">
      <c r="A507" s="129" t="s">
        <v>43</v>
      </c>
      <c r="B507" s="129" t="s">
        <v>140</v>
      </c>
      <c r="C507" s="129" t="s">
        <v>141</v>
      </c>
      <c r="D507" s="129" t="s">
        <v>52</v>
      </c>
      <c r="E507" s="129" t="s">
        <v>53</v>
      </c>
    </row>
    <row r="508" spans="1:5" ht="17.25" customHeight="1">
      <c r="A508" s="54">
        <f>C503</f>
        <v>17080.203401799998</v>
      </c>
      <c r="B508" s="54">
        <f>F503</f>
        <v>16644.322</v>
      </c>
      <c r="C508" s="36">
        <f>B508/A508</f>
        <v>0.9744803155122812</v>
      </c>
      <c r="D508" s="54">
        <f>D535</f>
        <v>14886.462331999997</v>
      </c>
      <c r="E508" s="99">
        <f>D508/A508</f>
        <v>0.871562356829497</v>
      </c>
    </row>
    <row r="509" spans="1:5" ht="17.25" customHeight="1">
      <c r="A509" s="66"/>
      <c r="B509" s="66"/>
      <c r="C509" s="43"/>
      <c r="D509" s="66"/>
      <c r="E509" s="100"/>
    </row>
    <row r="510" ht="17.25" customHeight="1">
      <c r="A510" s="9" t="s">
        <v>232</v>
      </c>
    </row>
    <row r="511" spans="1:8" ht="15" customHeight="1">
      <c r="A511" s="49"/>
      <c r="B511" s="49"/>
      <c r="C511" s="49"/>
      <c r="D511" s="49"/>
      <c r="E511" s="60" t="s">
        <v>123</v>
      </c>
      <c r="F511" s="49"/>
      <c r="G511" s="49"/>
      <c r="H511" s="49"/>
    </row>
    <row r="512" spans="1:5" ht="42.75">
      <c r="A512" s="62" t="s">
        <v>41</v>
      </c>
      <c r="B512" s="62" t="s">
        <v>42</v>
      </c>
      <c r="C512" s="62" t="s">
        <v>233</v>
      </c>
      <c r="D512" s="62" t="s">
        <v>64</v>
      </c>
      <c r="E512" s="62" t="s">
        <v>65</v>
      </c>
    </row>
    <row r="513" spans="1:8" ht="18.75" customHeight="1">
      <c r="A513" s="83">
        <v>1</v>
      </c>
      <c r="B513" s="83">
        <v>2</v>
      </c>
      <c r="C513" s="83">
        <v>3</v>
      </c>
      <c r="D513" s="83">
        <v>4</v>
      </c>
      <c r="E513" s="83">
        <v>5</v>
      </c>
      <c r="F513" s="122"/>
      <c r="G513" s="49"/>
      <c r="H513" s="49"/>
    </row>
    <row r="514" spans="1:7" ht="12.75" customHeight="1">
      <c r="A514" s="185">
        <v>1</v>
      </c>
      <c r="B514" s="325" t="s">
        <v>142</v>
      </c>
      <c r="C514" s="151">
        <f>C482</f>
        <v>773.1128745999999</v>
      </c>
      <c r="D514" s="164">
        <v>415.69768</v>
      </c>
      <c r="E514" s="154">
        <f aca="true" t="shared" si="46" ref="E514:E535">D514/C514</f>
        <v>0.5376933869004282</v>
      </c>
      <c r="F514" s="149"/>
      <c r="G514" s="32"/>
    </row>
    <row r="515" spans="1:7" ht="12.75" customHeight="1">
      <c r="A515" s="185">
        <v>2</v>
      </c>
      <c r="B515" s="325" t="s">
        <v>143</v>
      </c>
      <c r="C515" s="151">
        <f aca="true" t="shared" si="47" ref="C515:C534">C483</f>
        <v>1017.9815667999999</v>
      </c>
      <c r="D515" s="164">
        <v>539.0699999999999</v>
      </c>
      <c r="E515" s="154">
        <f t="shared" si="46"/>
        <v>0.5295478990789129</v>
      </c>
      <c r="F515" s="149"/>
      <c r="G515" s="32"/>
    </row>
    <row r="516" spans="1:7" ht="12.75" customHeight="1">
      <c r="A516" s="185">
        <v>3</v>
      </c>
      <c r="B516" s="325" t="s">
        <v>144</v>
      </c>
      <c r="C516" s="151">
        <f t="shared" si="47"/>
        <v>617.3678456</v>
      </c>
      <c r="D516" s="164">
        <v>521.0064299999999</v>
      </c>
      <c r="E516" s="154">
        <f t="shared" si="46"/>
        <v>0.8439157201224992</v>
      </c>
      <c r="F516" s="149"/>
      <c r="G516" s="32"/>
    </row>
    <row r="517" spans="1:8" ht="12.75" customHeight="1">
      <c r="A517" s="185">
        <v>4</v>
      </c>
      <c r="B517" s="326" t="s">
        <v>145</v>
      </c>
      <c r="C517" s="151">
        <f t="shared" si="47"/>
        <v>902.3883066000001</v>
      </c>
      <c r="D517" s="164">
        <v>877.8649800000001</v>
      </c>
      <c r="E517" s="154">
        <f t="shared" si="46"/>
        <v>0.9728239756425939</v>
      </c>
      <c r="F517" s="149"/>
      <c r="G517" s="32"/>
      <c r="H517" s="10" t="s">
        <v>14</v>
      </c>
    </row>
    <row r="518" spans="1:7" ht="12.75" customHeight="1">
      <c r="A518" s="185">
        <v>5</v>
      </c>
      <c r="B518" s="326" t="s">
        <v>193</v>
      </c>
      <c r="C518" s="151">
        <f t="shared" si="47"/>
        <v>764.8846083999999</v>
      </c>
      <c r="D518" s="164">
        <v>533.56448</v>
      </c>
      <c r="E518" s="154">
        <f t="shared" si="46"/>
        <v>0.6975751298174508</v>
      </c>
      <c r="F518" s="149"/>
      <c r="G518" s="32"/>
    </row>
    <row r="519" spans="1:7" ht="12.75" customHeight="1">
      <c r="A519" s="185">
        <v>6</v>
      </c>
      <c r="B519" s="326" t="s">
        <v>194</v>
      </c>
      <c r="C519" s="151">
        <f t="shared" si="47"/>
        <v>1156.426645</v>
      </c>
      <c r="D519" s="164">
        <v>1487.46</v>
      </c>
      <c r="E519" s="154">
        <f t="shared" si="46"/>
        <v>1.286255385442109</v>
      </c>
      <c r="F519" s="149"/>
      <c r="G519" s="32"/>
    </row>
    <row r="520" spans="1:7" ht="12.75" customHeight="1">
      <c r="A520" s="185">
        <v>7</v>
      </c>
      <c r="B520" s="326" t="s">
        <v>147</v>
      </c>
      <c r="C520" s="151">
        <f t="shared" si="47"/>
        <v>366.5787202</v>
      </c>
      <c r="D520" s="164">
        <v>508</v>
      </c>
      <c r="E520" s="154">
        <f t="shared" si="46"/>
        <v>1.3857869319933318</v>
      </c>
      <c r="F520" s="149"/>
      <c r="G520" s="32"/>
    </row>
    <row r="521" spans="1:7" ht="12.75" customHeight="1">
      <c r="A521" s="185">
        <v>8</v>
      </c>
      <c r="B521" s="326" t="s">
        <v>195</v>
      </c>
      <c r="C521" s="151">
        <f t="shared" si="47"/>
        <v>989.0064712</v>
      </c>
      <c r="D521" s="164">
        <v>892.52</v>
      </c>
      <c r="E521" s="154">
        <f t="shared" si="46"/>
        <v>0.90244101124745</v>
      </c>
      <c r="F521" s="149"/>
      <c r="G521" s="32"/>
    </row>
    <row r="522" spans="1:7" ht="12.75" customHeight="1">
      <c r="A522" s="185">
        <v>9</v>
      </c>
      <c r="B522" s="326" t="s">
        <v>149</v>
      </c>
      <c r="C522" s="151">
        <f t="shared" si="47"/>
        <v>930.3966121999999</v>
      </c>
      <c r="D522" s="164">
        <v>483.99999999999994</v>
      </c>
      <c r="E522" s="154">
        <f t="shared" si="46"/>
        <v>0.5202082570523788</v>
      </c>
      <c r="F522" s="149"/>
      <c r="G522" s="32"/>
    </row>
    <row r="523" spans="1:7" ht="12.75" customHeight="1">
      <c r="A523" s="185">
        <v>10</v>
      </c>
      <c r="B523" s="326" t="s">
        <v>196</v>
      </c>
      <c r="C523" s="151">
        <f t="shared" si="47"/>
        <v>1011.7876252</v>
      </c>
      <c r="D523" s="164">
        <v>848.6762100000001</v>
      </c>
      <c r="E523" s="154">
        <f t="shared" si="46"/>
        <v>0.8387888810482756</v>
      </c>
      <c r="F523" s="149"/>
      <c r="G523" s="32"/>
    </row>
    <row r="524" spans="1:7" ht="12.75" customHeight="1">
      <c r="A524" s="185">
        <v>11</v>
      </c>
      <c r="B524" s="326" t="s">
        <v>150</v>
      </c>
      <c r="C524" s="151">
        <f t="shared" si="47"/>
        <v>687.5689238</v>
      </c>
      <c r="D524" s="164">
        <v>478.23856</v>
      </c>
      <c r="E524" s="154">
        <f t="shared" si="46"/>
        <v>0.6955499928020452</v>
      </c>
      <c r="F524" s="149"/>
      <c r="G524" s="32"/>
    </row>
    <row r="525" spans="1:7" ht="12.75" customHeight="1">
      <c r="A525" s="185">
        <v>12</v>
      </c>
      <c r="B525" s="326" t="s">
        <v>197</v>
      </c>
      <c r="C525" s="151">
        <f t="shared" si="47"/>
        <v>525.8295064</v>
      </c>
      <c r="D525" s="164">
        <v>359.53220999999996</v>
      </c>
      <c r="E525" s="154">
        <f t="shared" si="46"/>
        <v>0.6837429349704518</v>
      </c>
      <c r="F525" s="149"/>
      <c r="G525" s="32"/>
    </row>
    <row r="526" spans="1:7" ht="12.75" customHeight="1">
      <c r="A526" s="185">
        <v>13</v>
      </c>
      <c r="B526" s="326" t="s">
        <v>152</v>
      </c>
      <c r="C526" s="151">
        <f t="shared" si="47"/>
        <v>1591.0442702</v>
      </c>
      <c r="D526" s="164">
        <v>1420.4550000000002</v>
      </c>
      <c r="E526" s="154">
        <f t="shared" si="46"/>
        <v>0.8927815690643504</v>
      </c>
      <c r="F526" s="149"/>
      <c r="G526" s="32"/>
    </row>
    <row r="527" spans="1:8" ht="12.75" customHeight="1">
      <c r="A527" s="185">
        <v>14</v>
      </c>
      <c r="B527" s="326" t="s">
        <v>153</v>
      </c>
      <c r="C527" s="151">
        <f t="shared" si="47"/>
        <v>838.739572</v>
      </c>
      <c r="D527" s="164">
        <v>748.2020319999999</v>
      </c>
      <c r="E527" s="154">
        <f t="shared" si="46"/>
        <v>0.8920552421485127</v>
      </c>
      <c r="F527" s="149"/>
      <c r="G527" s="32"/>
      <c r="H527" s="10" t="s">
        <v>14</v>
      </c>
    </row>
    <row r="528" spans="1:7" ht="12.75" customHeight="1">
      <c r="A528" s="185">
        <v>15</v>
      </c>
      <c r="B528" s="326" t="s">
        <v>154</v>
      </c>
      <c r="C528" s="151">
        <f t="shared" si="47"/>
        <v>492.7896336</v>
      </c>
      <c r="D528" s="164">
        <v>524.54</v>
      </c>
      <c r="E528" s="154">
        <f t="shared" si="46"/>
        <v>1.0644298585748495</v>
      </c>
      <c r="F528" s="149"/>
      <c r="G528" s="32"/>
    </row>
    <row r="529" spans="1:7" ht="12.75" customHeight="1">
      <c r="A529" s="185">
        <v>16</v>
      </c>
      <c r="B529" s="326" t="s">
        <v>155</v>
      </c>
      <c r="C529" s="151">
        <f t="shared" si="47"/>
        <v>775.8830728</v>
      </c>
      <c r="D529" s="164">
        <v>657.67</v>
      </c>
      <c r="E529" s="154">
        <f t="shared" si="46"/>
        <v>0.8476406085605221</v>
      </c>
      <c r="F529" s="149"/>
      <c r="G529" s="32" t="s">
        <v>14</v>
      </c>
    </row>
    <row r="530" spans="1:7" ht="12.75" customHeight="1">
      <c r="A530" s="185">
        <v>17</v>
      </c>
      <c r="B530" s="326" t="s">
        <v>156</v>
      </c>
      <c r="C530" s="151">
        <f t="shared" si="47"/>
        <v>424.39864279999995</v>
      </c>
      <c r="D530" s="164">
        <v>708.5</v>
      </c>
      <c r="E530" s="154">
        <f t="shared" si="46"/>
        <v>1.6694209843029217</v>
      </c>
      <c r="F530" s="149"/>
      <c r="G530" s="32"/>
    </row>
    <row r="531" spans="1:7" ht="12.75" customHeight="1">
      <c r="A531" s="185">
        <v>18</v>
      </c>
      <c r="B531" s="326" t="s">
        <v>157</v>
      </c>
      <c r="C531" s="151">
        <f t="shared" si="47"/>
        <v>529.8410678</v>
      </c>
      <c r="D531" s="164">
        <v>541.70529</v>
      </c>
      <c r="E531" s="154">
        <f t="shared" si="46"/>
        <v>1.0223920396530652</v>
      </c>
      <c r="F531" s="149"/>
      <c r="G531" s="32"/>
    </row>
    <row r="532" spans="1:7" ht="12.75" customHeight="1">
      <c r="A532" s="185">
        <v>19</v>
      </c>
      <c r="B532" s="326" t="s">
        <v>198</v>
      </c>
      <c r="C532" s="151">
        <f t="shared" si="47"/>
        <v>1133.6233238</v>
      </c>
      <c r="D532" s="164">
        <v>1126.62916</v>
      </c>
      <c r="E532" s="154">
        <f t="shared" si="46"/>
        <v>0.9938302576762844</v>
      </c>
      <c r="F532" s="149"/>
      <c r="G532" s="32"/>
    </row>
    <row r="533" spans="1:7" ht="12.75" customHeight="1">
      <c r="A533" s="185">
        <v>20</v>
      </c>
      <c r="B533" s="326" t="s">
        <v>159</v>
      </c>
      <c r="C533" s="151">
        <f t="shared" si="47"/>
        <v>785.4013442</v>
      </c>
      <c r="D533" s="164">
        <v>464.71</v>
      </c>
      <c r="E533" s="154">
        <f t="shared" si="46"/>
        <v>0.5916847525558385</v>
      </c>
      <c r="F533" s="149"/>
      <c r="G533" s="32"/>
    </row>
    <row r="534" spans="1:7" ht="12.75" customHeight="1">
      <c r="A534" s="185">
        <v>21</v>
      </c>
      <c r="B534" s="326" t="s">
        <v>199</v>
      </c>
      <c r="C534" s="151">
        <f t="shared" si="47"/>
        <v>765.1527686</v>
      </c>
      <c r="D534" s="164">
        <v>748.4203</v>
      </c>
      <c r="E534" s="154">
        <f t="shared" si="46"/>
        <v>0.9781318590395807</v>
      </c>
      <c r="F534" s="149"/>
      <c r="G534" s="32"/>
    </row>
    <row r="535" spans="1:7" ht="12.75" customHeight="1">
      <c r="A535" s="35"/>
      <c r="B535" s="1" t="s">
        <v>31</v>
      </c>
      <c r="C535" s="165">
        <f>SUM(C514:C534)</f>
        <v>17080.203401799998</v>
      </c>
      <c r="D535" s="165">
        <f>SUM(D514:D534)</f>
        <v>14886.462331999997</v>
      </c>
      <c r="E535" s="153">
        <f t="shared" si="46"/>
        <v>0.871562356829497</v>
      </c>
      <c r="F535" s="43"/>
      <c r="G535" s="32"/>
    </row>
    <row r="536" spans="1:8" ht="23.25" customHeight="1">
      <c r="A536" s="48" t="s">
        <v>128</v>
      </c>
      <c r="B536" s="49"/>
      <c r="C536" s="49"/>
      <c r="D536" s="49"/>
      <c r="E536" s="49"/>
      <c r="F536" s="49"/>
      <c r="G536" s="49"/>
      <c r="H536" s="49"/>
    </row>
    <row r="537" spans="1:8" ht="14.25">
      <c r="A537" s="48"/>
      <c r="B537" s="49"/>
      <c r="C537" s="49"/>
      <c r="D537" s="49"/>
      <c r="E537" s="49"/>
      <c r="F537" s="49"/>
      <c r="G537" s="49"/>
      <c r="H537" s="49"/>
    </row>
    <row r="538" spans="1:8" ht="14.25">
      <c r="A538" s="48" t="s">
        <v>124</v>
      </c>
      <c r="B538" s="49"/>
      <c r="C538" s="49"/>
      <c r="D538" s="49"/>
      <c r="E538" s="49"/>
      <c r="F538" s="49"/>
      <c r="G538" s="49"/>
      <c r="H538" s="49"/>
    </row>
    <row r="539" spans="2:8" ht="12" customHeight="1">
      <c r="B539" s="49"/>
      <c r="C539" s="49"/>
      <c r="D539" s="49"/>
      <c r="E539" s="49"/>
      <c r="F539" s="49"/>
      <c r="G539" s="49"/>
      <c r="H539" s="49"/>
    </row>
    <row r="540" spans="1:6" ht="42" customHeight="1">
      <c r="A540" s="89" t="s">
        <v>34</v>
      </c>
      <c r="B540" s="89" t="s">
        <v>35</v>
      </c>
      <c r="C540" s="89" t="s">
        <v>66</v>
      </c>
      <c r="D540" s="89" t="s">
        <v>67</v>
      </c>
      <c r="E540" s="89" t="s">
        <v>68</v>
      </c>
      <c r="F540" s="52"/>
    </row>
    <row r="541" spans="1:6" s="56" customFormat="1" ht="12" customHeight="1">
      <c r="A541" s="90">
        <v>1</v>
      </c>
      <c r="B541" s="90">
        <v>2</v>
      </c>
      <c r="C541" s="90">
        <v>3</v>
      </c>
      <c r="D541" s="90">
        <v>4</v>
      </c>
      <c r="E541" s="90">
        <v>5</v>
      </c>
      <c r="F541" s="101"/>
    </row>
    <row r="542" spans="1:7" ht="12.75" customHeight="1">
      <c r="A542" s="185">
        <v>1</v>
      </c>
      <c r="B542" s="325" t="s">
        <v>142</v>
      </c>
      <c r="C542" s="154">
        <f>E360</f>
        <v>0.8371109644576348</v>
      </c>
      <c r="D542" s="154">
        <f>E514</f>
        <v>0.5376933869004282</v>
      </c>
      <c r="E542" s="170">
        <f aca="true" t="shared" si="48" ref="E542:E563">D542-C542</f>
        <v>-0.29941757755720655</v>
      </c>
      <c r="F542" s="149"/>
      <c r="G542" s="32"/>
    </row>
    <row r="543" spans="1:7" ht="12.75" customHeight="1">
      <c r="A543" s="185">
        <v>2</v>
      </c>
      <c r="B543" s="325" t="s">
        <v>143</v>
      </c>
      <c r="C543" s="154">
        <f aca="true" t="shared" si="49" ref="C543:C563">E361</f>
        <v>0.7186119439990798</v>
      </c>
      <c r="D543" s="154">
        <f aca="true" t="shared" si="50" ref="D543:D563">E515</f>
        <v>0.5295478990789129</v>
      </c>
      <c r="E543" s="170">
        <f t="shared" si="48"/>
        <v>-0.18906404492016693</v>
      </c>
      <c r="F543" s="149"/>
      <c r="G543" s="32"/>
    </row>
    <row r="544" spans="1:7" ht="12.75" customHeight="1">
      <c r="A544" s="185">
        <v>3</v>
      </c>
      <c r="B544" s="325" t="s">
        <v>144</v>
      </c>
      <c r="C544" s="154">
        <f t="shared" si="49"/>
        <v>0.6228045829437534</v>
      </c>
      <c r="D544" s="154">
        <f t="shared" si="50"/>
        <v>0.8439157201224992</v>
      </c>
      <c r="E544" s="170">
        <f t="shared" si="48"/>
        <v>0.22111113717874575</v>
      </c>
      <c r="F544" s="149"/>
      <c r="G544" s="32"/>
    </row>
    <row r="545" spans="1:7" ht="12.75" customHeight="1">
      <c r="A545" s="185">
        <v>4</v>
      </c>
      <c r="B545" s="326" t="s">
        <v>145</v>
      </c>
      <c r="C545" s="154">
        <f t="shared" si="49"/>
        <v>0.6904491388927554</v>
      </c>
      <c r="D545" s="154">
        <f t="shared" si="50"/>
        <v>0.9728239756425939</v>
      </c>
      <c r="E545" s="170">
        <f t="shared" si="48"/>
        <v>0.28237483674983854</v>
      </c>
      <c r="F545" s="149"/>
      <c r="G545" s="32" t="s">
        <v>14</v>
      </c>
    </row>
    <row r="546" spans="1:7" ht="12.75" customHeight="1">
      <c r="A546" s="185">
        <v>5</v>
      </c>
      <c r="B546" s="326" t="s">
        <v>193</v>
      </c>
      <c r="C546" s="154">
        <f t="shared" si="49"/>
        <v>0.532825818538833</v>
      </c>
      <c r="D546" s="154">
        <f t="shared" si="50"/>
        <v>0.6975751298174508</v>
      </c>
      <c r="E546" s="170">
        <f t="shared" si="48"/>
        <v>0.1647493112786178</v>
      </c>
      <c r="F546" s="149"/>
      <c r="G546" s="32"/>
    </row>
    <row r="547" spans="1:7" ht="12.75" customHeight="1">
      <c r="A547" s="185">
        <v>6</v>
      </c>
      <c r="B547" s="326" t="s">
        <v>194</v>
      </c>
      <c r="C547" s="154">
        <f t="shared" si="49"/>
        <v>0.7554309102836535</v>
      </c>
      <c r="D547" s="154">
        <f t="shared" si="50"/>
        <v>1.286255385442109</v>
      </c>
      <c r="E547" s="170">
        <f t="shared" si="48"/>
        <v>0.5308244751584555</v>
      </c>
      <c r="F547" s="149"/>
      <c r="G547" s="32"/>
    </row>
    <row r="548" spans="1:7" ht="12.75" customHeight="1">
      <c r="A548" s="185">
        <v>7</v>
      </c>
      <c r="B548" s="326" t="s">
        <v>147</v>
      </c>
      <c r="C548" s="154">
        <f t="shared" si="49"/>
        <v>0.831003020499477</v>
      </c>
      <c r="D548" s="154">
        <f t="shared" si="50"/>
        <v>1.3857869319933318</v>
      </c>
      <c r="E548" s="170">
        <f t="shared" si="48"/>
        <v>0.5547839114938548</v>
      </c>
      <c r="F548" s="149"/>
      <c r="G548" s="32"/>
    </row>
    <row r="549" spans="1:7" ht="12.75" customHeight="1">
      <c r="A549" s="185">
        <v>8</v>
      </c>
      <c r="B549" s="326" t="s">
        <v>195</v>
      </c>
      <c r="C549" s="154">
        <f t="shared" si="49"/>
        <v>0.709158838467712</v>
      </c>
      <c r="D549" s="154">
        <f t="shared" si="50"/>
        <v>0.90244101124745</v>
      </c>
      <c r="E549" s="170">
        <f t="shared" si="48"/>
        <v>0.19328217277973803</v>
      </c>
      <c r="F549" s="149"/>
      <c r="G549" s="32"/>
    </row>
    <row r="550" spans="1:7" ht="12.75" customHeight="1">
      <c r="A550" s="185">
        <v>9</v>
      </c>
      <c r="B550" s="326" t="s">
        <v>149</v>
      </c>
      <c r="C550" s="154">
        <f t="shared" si="49"/>
        <v>0.6939555240096799</v>
      </c>
      <c r="D550" s="154">
        <f t="shared" si="50"/>
        <v>0.5202082570523788</v>
      </c>
      <c r="E550" s="170">
        <f t="shared" si="48"/>
        <v>-0.17374726695730103</v>
      </c>
      <c r="F550" s="149"/>
      <c r="G550" s="32"/>
    </row>
    <row r="551" spans="1:7" ht="12.75" customHeight="1">
      <c r="A551" s="185">
        <v>10</v>
      </c>
      <c r="B551" s="326" t="s">
        <v>196</v>
      </c>
      <c r="C551" s="154">
        <f t="shared" si="49"/>
        <v>0.8270088581855817</v>
      </c>
      <c r="D551" s="154">
        <f t="shared" si="50"/>
        <v>0.8387888810482756</v>
      </c>
      <c r="E551" s="170">
        <f t="shared" si="48"/>
        <v>0.011780022862693973</v>
      </c>
      <c r="F551" s="149"/>
      <c r="G551" s="32"/>
    </row>
    <row r="552" spans="1:7" ht="12.75" customHeight="1">
      <c r="A552" s="185">
        <v>11</v>
      </c>
      <c r="B552" s="326" t="s">
        <v>150</v>
      </c>
      <c r="C552" s="154">
        <f t="shared" si="49"/>
        <v>0.6100023492085279</v>
      </c>
      <c r="D552" s="154">
        <f t="shared" si="50"/>
        <v>0.6955499928020452</v>
      </c>
      <c r="E552" s="170">
        <f t="shared" si="48"/>
        <v>0.0855476435935173</v>
      </c>
      <c r="F552" s="149"/>
      <c r="G552" s="32"/>
    </row>
    <row r="553" spans="1:7" ht="12.75" customHeight="1">
      <c r="A553" s="185">
        <v>12</v>
      </c>
      <c r="B553" s="326" t="s">
        <v>197</v>
      </c>
      <c r="C553" s="154">
        <f t="shared" si="49"/>
        <v>0.6457263666565992</v>
      </c>
      <c r="D553" s="154">
        <f t="shared" si="50"/>
        <v>0.6837429349704518</v>
      </c>
      <c r="E553" s="170">
        <f t="shared" si="48"/>
        <v>0.03801656831385258</v>
      </c>
      <c r="F553" s="149"/>
      <c r="G553" s="32"/>
    </row>
    <row r="554" spans="1:7" ht="12.75" customHeight="1">
      <c r="A554" s="185">
        <v>13</v>
      </c>
      <c r="B554" s="326" t="s">
        <v>152</v>
      </c>
      <c r="C554" s="154">
        <f t="shared" si="49"/>
        <v>0.5808503192291121</v>
      </c>
      <c r="D554" s="154">
        <f t="shared" si="50"/>
        <v>0.8927815690643504</v>
      </c>
      <c r="E554" s="170">
        <f t="shared" si="48"/>
        <v>0.31193124983523823</v>
      </c>
      <c r="F554" s="149"/>
      <c r="G554" s="32"/>
    </row>
    <row r="555" spans="1:7" ht="12.75" customHeight="1">
      <c r="A555" s="185">
        <v>14</v>
      </c>
      <c r="B555" s="326" t="s">
        <v>153</v>
      </c>
      <c r="C555" s="154">
        <f t="shared" si="49"/>
        <v>0.6313318491736768</v>
      </c>
      <c r="D555" s="154">
        <f t="shared" si="50"/>
        <v>0.8920552421485127</v>
      </c>
      <c r="E555" s="170">
        <f t="shared" si="48"/>
        <v>0.26072339297483593</v>
      </c>
      <c r="F555" s="149"/>
      <c r="G555" s="32"/>
    </row>
    <row r="556" spans="1:7" ht="12.75" customHeight="1">
      <c r="A556" s="185">
        <v>15</v>
      </c>
      <c r="B556" s="326" t="s">
        <v>154</v>
      </c>
      <c r="C556" s="154">
        <f t="shared" si="49"/>
        <v>0.7263265240012445</v>
      </c>
      <c r="D556" s="154">
        <f t="shared" si="50"/>
        <v>1.0644298585748495</v>
      </c>
      <c r="E556" s="170">
        <f t="shared" si="48"/>
        <v>0.338103334573605</v>
      </c>
      <c r="F556" s="149"/>
      <c r="G556" s="32"/>
    </row>
    <row r="557" spans="1:7" ht="12.75" customHeight="1">
      <c r="A557" s="185">
        <v>16</v>
      </c>
      <c r="B557" s="326" t="s">
        <v>155</v>
      </c>
      <c r="C557" s="154">
        <f t="shared" si="49"/>
        <v>0.8568275596586173</v>
      </c>
      <c r="D557" s="154">
        <f t="shared" si="50"/>
        <v>0.8476406085605221</v>
      </c>
      <c r="E557" s="170">
        <f t="shared" si="48"/>
        <v>-0.009186951098095197</v>
      </c>
      <c r="F557" s="149"/>
      <c r="G557" s="32" t="s">
        <v>14</v>
      </c>
    </row>
    <row r="558" spans="1:7" ht="12.75" customHeight="1">
      <c r="A558" s="185">
        <v>17</v>
      </c>
      <c r="B558" s="326" t="s">
        <v>156</v>
      </c>
      <c r="C558" s="154">
        <f t="shared" si="49"/>
        <v>0.6808835110074435</v>
      </c>
      <c r="D558" s="154">
        <f t="shared" si="50"/>
        <v>1.6694209843029217</v>
      </c>
      <c r="E558" s="170">
        <f t="shared" si="48"/>
        <v>0.9885374732954783</v>
      </c>
      <c r="F558" s="149"/>
      <c r="G558" s="32" t="s">
        <v>14</v>
      </c>
    </row>
    <row r="559" spans="1:8" ht="12.75" customHeight="1">
      <c r="A559" s="185">
        <v>18</v>
      </c>
      <c r="B559" s="326" t="s">
        <v>157</v>
      </c>
      <c r="C559" s="154">
        <f t="shared" si="49"/>
        <v>0.7292671278490952</v>
      </c>
      <c r="D559" s="154">
        <f t="shared" si="50"/>
        <v>1.0223920396530652</v>
      </c>
      <c r="E559" s="170">
        <f t="shared" si="48"/>
        <v>0.29312491180397005</v>
      </c>
      <c r="F559" s="149"/>
      <c r="G559" s="32"/>
      <c r="H559" s="10" t="s">
        <v>14</v>
      </c>
    </row>
    <row r="560" spans="1:7" ht="12.75" customHeight="1">
      <c r="A560" s="185">
        <v>19</v>
      </c>
      <c r="B560" s="326" t="s">
        <v>198</v>
      </c>
      <c r="C560" s="154">
        <f t="shared" si="49"/>
        <v>0.8190050805751011</v>
      </c>
      <c r="D560" s="154">
        <f t="shared" si="50"/>
        <v>0.9938302576762844</v>
      </c>
      <c r="E560" s="170">
        <f t="shared" si="48"/>
        <v>0.17482517710118328</v>
      </c>
      <c r="F560" s="149"/>
      <c r="G560" s="32"/>
    </row>
    <row r="561" spans="1:7" ht="12.75" customHeight="1">
      <c r="A561" s="185">
        <v>20</v>
      </c>
      <c r="B561" s="326" t="s">
        <v>159</v>
      </c>
      <c r="C561" s="154">
        <f t="shared" si="49"/>
        <v>0.8272917959993907</v>
      </c>
      <c r="D561" s="154">
        <f t="shared" si="50"/>
        <v>0.5916847525558385</v>
      </c>
      <c r="E561" s="170">
        <f t="shared" si="48"/>
        <v>-0.2356070434435522</v>
      </c>
      <c r="F561" s="149"/>
      <c r="G561" s="32"/>
    </row>
    <row r="562" spans="1:7" ht="12.75" customHeight="1">
      <c r="A562" s="185">
        <v>21</v>
      </c>
      <c r="B562" s="326" t="s">
        <v>199</v>
      </c>
      <c r="C562" s="154">
        <f t="shared" si="49"/>
        <v>0.8214496528666868</v>
      </c>
      <c r="D562" s="154">
        <f t="shared" si="50"/>
        <v>0.9781318590395807</v>
      </c>
      <c r="E562" s="170">
        <f t="shared" si="48"/>
        <v>0.15668220617289386</v>
      </c>
      <c r="F562" s="149"/>
      <c r="G562" s="32"/>
    </row>
    <row r="563" spans="1:7" ht="12.75" customHeight="1">
      <c r="A563" s="35"/>
      <c r="B563" s="1" t="s">
        <v>31</v>
      </c>
      <c r="C563" s="153">
        <f t="shared" si="49"/>
        <v>0.718571499514583</v>
      </c>
      <c r="D563" s="153">
        <f t="shared" si="50"/>
        <v>0.871562356829497</v>
      </c>
      <c r="E563" s="169">
        <f t="shared" si="48"/>
        <v>0.15299085731491402</v>
      </c>
      <c r="F563" s="43"/>
      <c r="G563" s="32"/>
    </row>
    <row r="564" spans="1:7" ht="14.25" customHeight="1">
      <c r="A564" s="73"/>
      <c r="B564" s="74"/>
      <c r="C564" s="75"/>
      <c r="D564" s="75"/>
      <c r="E564" s="76"/>
      <c r="F564" s="77"/>
      <c r="G564" s="78" t="s">
        <v>14</v>
      </c>
    </row>
    <row r="565" spans="1:8" ht="14.25">
      <c r="A565" s="48" t="s">
        <v>234</v>
      </c>
      <c r="B565" s="49"/>
      <c r="C565" s="49"/>
      <c r="D565" s="49"/>
      <c r="E565" s="49"/>
      <c r="F565" s="49"/>
      <c r="G565" s="49"/>
      <c r="H565" s="49"/>
    </row>
    <row r="566" spans="2:8" ht="11.25" customHeight="1">
      <c r="B566" s="49"/>
      <c r="C566" s="49"/>
      <c r="D566" s="49"/>
      <c r="E566" s="49"/>
      <c r="F566" s="49"/>
      <c r="G566" s="49"/>
      <c r="H566" s="49"/>
    </row>
    <row r="567" spans="2:8" ht="14.25" customHeight="1">
      <c r="B567" s="49"/>
      <c r="C567" s="49"/>
      <c r="D567" s="49"/>
      <c r="F567" s="60" t="s">
        <v>69</v>
      </c>
      <c r="G567" s="49"/>
      <c r="H567" s="49"/>
    </row>
    <row r="568" spans="1:6" ht="59.25" customHeight="1">
      <c r="A568" s="89" t="s">
        <v>34</v>
      </c>
      <c r="B568" s="206" t="s">
        <v>35</v>
      </c>
      <c r="C568" s="309" t="s">
        <v>235</v>
      </c>
      <c r="D568" s="309" t="s">
        <v>70</v>
      </c>
      <c r="E568" s="309" t="s">
        <v>71</v>
      </c>
      <c r="F568" s="206" t="s">
        <v>72</v>
      </c>
    </row>
    <row r="569" spans="1:6" ht="15" customHeight="1">
      <c r="A569" s="50">
        <v>1</v>
      </c>
      <c r="B569" s="310">
        <v>2</v>
      </c>
      <c r="C569" s="311">
        <v>3</v>
      </c>
      <c r="D569" s="311">
        <v>4</v>
      </c>
      <c r="E569" s="311">
        <v>5</v>
      </c>
      <c r="F569" s="310">
        <v>6</v>
      </c>
    </row>
    <row r="570" spans="1:7" ht="12.75" customHeight="1">
      <c r="A570" s="185">
        <v>1</v>
      </c>
      <c r="B570" s="325" t="s">
        <v>142</v>
      </c>
      <c r="C570" s="220">
        <v>14085438.219999999</v>
      </c>
      <c r="D570" s="313">
        <v>1717.172533</v>
      </c>
      <c r="E570" s="224">
        <f>D360</f>
        <v>1569.0899999999997</v>
      </c>
      <c r="F570" s="207">
        <f>E570/D570</f>
        <v>0.9137637423414341</v>
      </c>
      <c r="G570" s="32"/>
    </row>
    <row r="571" spans="1:7" ht="12.75" customHeight="1">
      <c r="A571" s="185">
        <v>2</v>
      </c>
      <c r="B571" s="325" t="s">
        <v>143</v>
      </c>
      <c r="C571" s="220">
        <v>19599262.265</v>
      </c>
      <c r="D571" s="313">
        <v>2361.17213975</v>
      </c>
      <c r="E571" s="224">
        <f aca="true" t="shared" si="51" ref="E571:E590">D361</f>
        <v>1773.5</v>
      </c>
      <c r="F571" s="207">
        <f aca="true" t="shared" si="52" ref="F571:F590">E571/D571</f>
        <v>0.7511099975064831</v>
      </c>
      <c r="G571" s="32"/>
    </row>
    <row r="572" spans="1:7" ht="12.75" customHeight="1">
      <c r="A572" s="185">
        <v>3</v>
      </c>
      <c r="B572" s="325" t="s">
        <v>144</v>
      </c>
      <c r="C572" s="220">
        <v>16501727.235</v>
      </c>
      <c r="D572" s="313">
        <v>1972.0225352499997</v>
      </c>
      <c r="E572" s="224">
        <f t="shared" si="51"/>
        <v>932.15</v>
      </c>
      <c r="F572" s="207">
        <f t="shared" si="52"/>
        <v>0.47268729608195287</v>
      </c>
      <c r="G572" s="32"/>
    </row>
    <row r="573" spans="1:7" ht="12.75" customHeight="1">
      <c r="A573" s="185">
        <v>4</v>
      </c>
      <c r="B573" s="326" t="s">
        <v>145</v>
      </c>
      <c r="C573" s="220">
        <v>16108523.91</v>
      </c>
      <c r="D573" s="313">
        <v>1927.0241865</v>
      </c>
      <c r="E573" s="224">
        <f t="shared" si="51"/>
        <v>1510.44</v>
      </c>
      <c r="F573" s="207">
        <f t="shared" si="52"/>
        <v>0.7838199492157749</v>
      </c>
      <c r="G573" s="32"/>
    </row>
    <row r="574" spans="1:7" ht="12.75" customHeight="1">
      <c r="A574" s="185">
        <v>5</v>
      </c>
      <c r="B574" s="326" t="s">
        <v>193</v>
      </c>
      <c r="C574" s="220">
        <v>17356198.11</v>
      </c>
      <c r="D574" s="313">
        <v>2117.8623665</v>
      </c>
      <c r="E574" s="224">
        <f t="shared" si="51"/>
        <v>988</v>
      </c>
      <c r="F574" s="207">
        <f t="shared" si="52"/>
        <v>0.46650812424264304</v>
      </c>
      <c r="G574" s="32"/>
    </row>
    <row r="575" spans="1:7" ht="12.75" customHeight="1">
      <c r="A575" s="185">
        <v>6</v>
      </c>
      <c r="B575" s="326" t="s">
        <v>194</v>
      </c>
      <c r="C575" s="220">
        <v>21490852.965</v>
      </c>
      <c r="D575" s="313">
        <v>2616.08579475</v>
      </c>
      <c r="E575" s="224">
        <f t="shared" si="51"/>
        <v>2117.94</v>
      </c>
      <c r="F575" s="207">
        <f t="shared" si="52"/>
        <v>0.8095835405132025</v>
      </c>
      <c r="G575" s="32"/>
    </row>
    <row r="576" spans="1:7" ht="12.75" customHeight="1">
      <c r="A576" s="185">
        <v>7</v>
      </c>
      <c r="B576" s="326" t="s">
        <v>147</v>
      </c>
      <c r="C576" s="220">
        <v>7241771.68</v>
      </c>
      <c r="D576" s="313">
        <v>891.224602</v>
      </c>
      <c r="E576" s="224">
        <f t="shared" si="51"/>
        <v>738.5899999999999</v>
      </c>
      <c r="F576" s="207">
        <f t="shared" si="52"/>
        <v>0.8287360990063871</v>
      </c>
      <c r="G576" s="32"/>
    </row>
    <row r="577" spans="1:7" ht="12.75" customHeight="1">
      <c r="A577" s="185">
        <v>8</v>
      </c>
      <c r="B577" s="326" t="s">
        <v>195</v>
      </c>
      <c r="C577" s="220">
        <v>18341219.005</v>
      </c>
      <c r="D577" s="313">
        <v>2245.87975075</v>
      </c>
      <c r="E577" s="224">
        <f t="shared" si="51"/>
        <v>1700.4099999999999</v>
      </c>
      <c r="F577" s="207">
        <f t="shared" si="52"/>
        <v>0.7571242402591487</v>
      </c>
      <c r="G577" s="32"/>
    </row>
    <row r="578" spans="1:7" ht="12.75" customHeight="1">
      <c r="A578" s="185">
        <v>9</v>
      </c>
      <c r="B578" s="326" t="s">
        <v>149</v>
      </c>
      <c r="C578" s="220">
        <v>15869041.75</v>
      </c>
      <c r="D578" s="313">
        <v>1906.3307125</v>
      </c>
      <c r="E578" s="224">
        <f t="shared" si="51"/>
        <v>1565.3010000000002</v>
      </c>
      <c r="F578" s="207">
        <f t="shared" si="52"/>
        <v>0.8211067417296306</v>
      </c>
      <c r="G578" s="32"/>
    </row>
    <row r="579" spans="1:7" ht="12.75" customHeight="1">
      <c r="A579" s="185">
        <v>10</v>
      </c>
      <c r="B579" s="326" t="s">
        <v>196</v>
      </c>
      <c r="C579" s="220">
        <v>19129593.42</v>
      </c>
      <c r="D579" s="313">
        <v>2328.0269129999997</v>
      </c>
      <c r="E579" s="224">
        <f t="shared" si="51"/>
        <v>2028.65</v>
      </c>
      <c r="F579" s="207">
        <f t="shared" si="52"/>
        <v>0.8714031563259683</v>
      </c>
      <c r="G579" s="32"/>
    </row>
    <row r="580" spans="1:7" ht="12.75" customHeight="1">
      <c r="A580" s="185">
        <v>11</v>
      </c>
      <c r="B580" s="326" t="s">
        <v>150</v>
      </c>
      <c r="C580" s="220">
        <v>13280142.425</v>
      </c>
      <c r="D580" s="313">
        <v>1609.45046375</v>
      </c>
      <c r="E580" s="224">
        <f t="shared" si="51"/>
        <v>1016.8399999999999</v>
      </c>
      <c r="F580" s="207">
        <f t="shared" si="52"/>
        <v>0.6317932877727563</v>
      </c>
      <c r="G580" s="32"/>
    </row>
    <row r="581" spans="1:7" ht="12.75" customHeight="1">
      <c r="A581" s="185">
        <v>12</v>
      </c>
      <c r="B581" s="326" t="s">
        <v>197</v>
      </c>
      <c r="C581" s="220">
        <v>9018886.34</v>
      </c>
      <c r="D581" s="313">
        <v>1086.5732509999998</v>
      </c>
      <c r="E581" s="224">
        <f t="shared" si="51"/>
        <v>823.13</v>
      </c>
      <c r="F581" s="207">
        <f t="shared" si="52"/>
        <v>0.7575467178512387</v>
      </c>
      <c r="G581" s="32"/>
    </row>
    <row r="582" spans="1:7" ht="12.75" customHeight="1">
      <c r="A582" s="185">
        <v>13</v>
      </c>
      <c r="B582" s="326" t="s">
        <v>152</v>
      </c>
      <c r="C582" s="220">
        <v>33990933.6</v>
      </c>
      <c r="D582" s="313">
        <v>3955.9181399999998</v>
      </c>
      <c r="E582" s="224">
        <f t="shared" si="51"/>
        <v>2240</v>
      </c>
      <c r="F582" s="207">
        <f t="shared" si="52"/>
        <v>0.5662402306433976</v>
      </c>
      <c r="G582" s="32"/>
    </row>
    <row r="583" spans="1:7" ht="12.75" customHeight="1">
      <c r="A583" s="185">
        <v>14</v>
      </c>
      <c r="B583" s="326" t="s">
        <v>153</v>
      </c>
      <c r="C583" s="220">
        <v>19209137.58</v>
      </c>
      <c r="D583" s="313">
        <v>2264.5529369999995</v>
      </c>
      <c r="E583" s="224">
        <f t="shared" si="51"/>
        <v>1283.5700000000002</v>
      </c>
      <c r="F583" s="207">
        <f t="shared" si="52"/>
        <v>0.5668094479170925</v>
      </c>
      <c r="G583" s="32"/>
    </row>
    <row r="584" spans="1:7" ht="12.75" customHeight="1">
      <c r="A584" s="185">
        <v>15</v>
      </c>
      <c r="B584" s="326" t="s">
        <v>154</v>
      </c>
      <c r="C584" s="220">
        <v>9479658.485</v>
      </c>
      <c r="D584" s="313">
        <v>1145.43852275</v>
      </c>
      <c r="E584" s="224">
        <f t="shared" si="51"/>
        <v>867.72</v>
      </c>
      <c r="F584" s="207">
        <f t="shared" si="52"/>
        <v>0.7575439299149415</v>
      </c>
      <c r="G584" s="32"/>
    </row>
    <row r="585" spans="1:7" ht="12.75" customHeight="1">
      <c r="A585" s="185">
        <v>16</v>
      </c>
      <c r="B585" s="326" t="s">
        <v>155</v>
      </c>
      <c r="C585" s="220">
        <v>14957454.77</v>
      </c>
      <c r="D585" s="313">
        <v>1782.0528154999997</v>
      </c>
      <c r="E585" s="224">
        <f t="shared" si="51"/>
        <v>1611.4899999999998</v>
      </c>
      <c r="F585" s="207">
        <f t="shared" si="52"/>
        <v>0.9042885743809203</v>
      </c>
      <c r="G585" s="32"/>
    </row>
    <row r="586" spans="1:7" ht="12.75" customHeight="1">
      <c r="A586" s="185">
        <v>17</v>
      </c>
      <c r="B586" s="326" t="s">
        <v>156</v>
      </c>
      <c r="C586" s="220">
        <v>9215722.835</v>
      </c>
      <c r="D586" s="313">
        <v>1126.63202525</v>
      </c>
      <c r="E586" s="224">
        <f t="shared" si="51"/>
        <v>700.61</v>
      </c>
      <c r="F586" s="207">
        <f t="shared" si="52"/>
        <v>0.621862315554659</v>
      </c>
      <c r="G586" s="32"/>
    </row>
    <row r="587" spans="1:8" ht="12.75" customHeight="1">
      <c r="A587" s="185">
        <v>18</v>
      </c>
      <c r="B587" s="326" t="s">
        <v>157</v>
      </c>
      <c r="C587" s="220">
        <v>9613321.024999999</v>
      </c>
      <c r="D587" s="313">
        <v>1172.8353537499997</v>
      </c>
      <c r="E587" s="224">
        <f t="shared" si="51"/>
        <v>936.814</v>
      </c>
      <c r="F587" s="207">
        <f t="shared" si="52"/>
        <v>0.7987600279993693</v>
      </c>
      <c r="G587" s="32" t="s">
        <v>14</v>
      </c>
      <c r="H587" s="10" t="s">
        <v>14</v>
      </c>
    </row>
    <row r="588" spans="1:7" ht="12.75" customHeight="1">
      <c r="A588" s="185">
        <v>19</v>
      </c>
      <c r="B588" s="326" t="s">
        <v>198</v>
      </c>
      <c r="C588" s="220">
        <v>32773978</v>
      </c>
      <c r="D588" s="313">
        <v>3862.3717</v>
      </c>
      <c r="E588" s="224">
        <f t="shared" si="51"/>
        <v>2250.8</v>
      </c>
      <c r="F588" s="207">
        <f t="shared" si="52"/>
        <v>0.5827507487174267</v>
      </c>
      <c r="G588" s="32"/>
    </row>
    <row r="589" spans="1:7" ht="12.75" customHeight="1">
      <c r="A589" s="185">
        <v>20</v>
      </c>
      <c r="B589" s="326" t="s">
        <v>159</v>
      </c>
      <c r="C589" s="220">
        <v>15959904.899999999</v>
      </c>
      <c r="D589" s="313">
        <v>1924.3235849999999</v>
      </c>
      <c r="E589" s="224">
        <f t="shared" si="51"/>
        <v>1575.3</v>
      </c>
      <c r="F589" s="207">
        <f t="shared" si="52"/>
        <v>0.818625314515386</v>
      </c>
      <c r="G589" s="32"/>
    </row>
    <row r="590" spans="1:7" ht="12.75" customHeight="1">
      <c r="A590" s="185">
        <v>21</v>
      </c>
      <c r="B590" s="326" t="s">
        <v>199</v>
      </c>
      <c r="C590" s="220">
        <v>15451643.055</v>
      </c>
      <c r="D590" s="314">
        <v>1869.7258582499999</v>
      </c>
      <c r="E590" s="224">
        <f t="shared" si="51"/>
        <v>1523.8310000000001</v>
      </c>
      <c r="F590" s="207">
        <f t="shared" si="52"/>
        <v>0.8150023669385705</v>
      </c>
      <c r="G590" s="32"/>
    </row>
    <row r="591" spans="1:9" ht="12.75" customHeight="1">
      <c r="A591" s="35"/>
      <c r="B591" s="218" t="s">
        <v>31</v>
      </c>
      <c r="C591" s="222">
        <f>SUM(C570:C590)</f>
        <v>348674411.575</v>
      </c>
      <c r="D591" s="315">
        <f>SUM(D570:D590)</f>
        <v>41882.67618625</v>
      </c>
      <c r="E591" s="315">
        <f>SUM(E570:E590)</f>
        <v>29754.176</v>
      </c>
      <c r="F591" s="312">
        <f>E591/D591</f>
        <v>0.7104172586222711</v>
      </c>
      <c r="G591" s="32"/>
      <c r="I591" s="10">
        <f>150*71/100</f>
        <v>106.5</v>
      </c>
    </row>
    <row r="592" spans="1:7" ht="6.75" customHeight="1">
      <c r="A592" s="98"/>
      <c r="B592" s="74"/>
      <c r="C592" s="75"/>
      <c r="D592" s="75"/>
      <c r="E592" s="76"/>
      <c r="F592" s="77"/>
      <c r="G592" s="78"/>
    </row>
    <row r="593" spans="1:8" ht="14.25">
      <c r="A593" s="48" t="s">
        <v>139</v>
      </c>
      <c r="B593" s="49"/>
      <c r="C593" s="49"/>
      <c r="D593" s="49"/>
      <c r="E593" s="49"/>
      <c r="F593" s="49"/>
      <c r="G593" s="49"/>
      <c r="H593" s="49"/>
    </row>
    <row r="594" spans="2:8" ht="11.25" customHeight="1">
      <c r="B594" s="49"/>
      <c r="C594" s="49"/>
      <c r="D594" s="49"/>
      <c r="E594" s="49"/>
      <c r="F594" s="49"/>
      <c r="G594" s="49"/>
      <c r="H594" s="49"/>
    </row>
    <row r="595" spans="2:8" ht="14.25" customHeight="1">
      <c r="B595" s="49"/>
      <c r="C595" s="49"/>
      <c r="D595" s="49"/>
      <c r="F595" s="60" t="s">
        <v>125</v>
      </c>
      <c r="G595" s="49"/>
      <c r="H595" s="49"/>
    </row>
    <row r="596" spans="1:6" ht="57.75" customHeight="1">
      <c r="A596" s="89" t="s">
        <v>34</v>
      </c>
      <c r="B596" s="89" t="s">
        <v>35</v>
      </c>
      <c r="C596" s="130" t="str">
        <f>C568</f>
        <v>No. of Meals served during 01.4.17 to 31.03.18</v>
      </c>
      <c r="D596" s="130" t="s">
        <v>73</v>
      </c>
      <c r="E596" s="130" t="s">
        <v>74</v>
      </c>
      <c r="F596" s="89" t="s">
        <v>72</v>
      </c>
    </row>
    <row r="597" spans="1:6" ht="15" customHeight="1">
      <c r="A597" s="50">
        <v>1</v>
      </c>
      <c r="B597" s="50">
        <v>2</v>
      </c>
      <c r="C597" s="51">
        <v>3</v>
      </c>
      <c r="D597" s="51">
        <v>4</v>
      </c>
      <c r="E597" s="51">
        <v>5</v>
      </c>
      <c r="F597" s="50">
        <v>6</v>
      </c>
    </row>
    <row r="598" spans="1:7" ht="12.75" customHeight="1">
      <c r="A598" s="185">
        <v>1</v>
      </c>
      <c r="B598" s="325" t="s">
        <v>142</v>
      </c>
      <c r="C598" s="213">
        <v>14085438.219999999</v>
      </c>
      <c r="D598" s="319">
        <v>708.2663699959999</v>
      </c>
      <c r="E598" s="164">
        <f>D514</f>
        <v>415.69768</v>
      </c>
      <c r="F598" s="168">
        <f aca="true" t="shared" si="53" ref="F598:F619">E598/D598</f>
        <v>0.586922798554374</v>
      </c>
      <c r="G598" s="32"/>
    </row>
    <row r="599" spans="1:7" ht="12.75" customHeight="1">
      <c r="A599" s="185">
        <v>2</v>
      </c>
      <c r="B599" s="325" t="s">
        <v>143</v>
      </c>
      <c r="C599" s="213">
        <v>19599262.265</v>
      </c>
      <c r="D599" s="319">
        <v>973.9603559769998</v>
      </c>
      <c r="E599" s="164">
        <f aca="true" t="shared" si="54" ref="E599:E618">D515</f>
        <v>539.0699999999999</v>
      </c>
      <c r="F599" s="168">
        <f t="shared" si="53"/>
        <v>0.5534824869326921</v>
      </c>
      <c r="G599" s="32"/>
    </row>
    <row r="600" spans="1:7" ht="12.75" customHeight="1">
      <c r="A600" s="185">
        <v>3</v>
      </c>
      <c r="B600" s="325" t="s">
        <v>144</v>
      </c>
      <c r="C600" s="213">
        <v>16501727.235</v>
      </c>
      <c r="D600" s="319">
        <v>813.479757623</v>
      </c>
      <c r="E600" s="164">
        <f t="shared" si="54"/>
        <v>521.0064299999999</v>
      </c>
      <c r="F600" s="168">
        <f t="shared" si="53"/>
        <v>0.6404663731552319</v>
      </c>
      <c r="G600" s="32"/>
    </row>
    <row r="601" spans="1:7" ht="12.75" customHeight="1">
      <c r="A601" s="185">
        <v>4</v>
      </c>
      <c r="B601" s="326" t="s">
        <v>145</v>
      </c>
      <c r="C601" s="213">
        <v>16108523.91</v>
      </c>
      <c r="D601" s="319">
        <v>794.9124736379999</v>
      </c>
      <c r="E601" s="164">
        <f t="shared" si="54"/>
        <v>877.8649800000001</v>
      </c>
      <c r="F601" s="168">
        <f t="shared" si="53"/>
        <v>1.1043542642907078</v>
      </c>
      <c r="G601" s="32"/>
    </row>
    <row r="602" spans="1:8" ht="12.75" customHeight="1">
      <c r="A602" s="185">
        <v>5</v>
      </c>
      <c r="B602" s="326" t="s">
        <v>193</v>
      </c>
      <c r="C602" s="213">
        <v>17356198.11</v>
      </c>
      <c r="D602" s="319">
        <v>873.530429698</v>
      </c>
      <c r="E602" s="164">
        <f t="shared" si="54"/>
        <v>533.56448</v>
      </c>
      <c r="F602" s="168">
        <f t="shared" si="53"/>
        <v>0.610813844440961</v>
      </c>
      <c r="G602" s="32"/>
      <c r="H602" s="10" t="s">
        <v>14</v>
      </c>
    </row>
    <row r="603" spans="1:7" ht="12.75" customHeight="1">
      <c r="A603" s="185">
        <v>6</v>
      </c>
      <c r="B603" s="326" t="s">
        <v>194</v>
      </c>
      <c r="C603" s="213">
        <v>21490852.965</v>
      </c>
      <c r="D603" s="319">
        <v>1079.0424317369998</v>
      </c>
      <c r="E603" s="164">
        <f t="shared" si="54"/>
        <v>1487.46</v>
      </c>
      <c r="F603" s="168">
        <f t="shared" si="53"/>
        <v>1.3785000072754747</v>
      </c>
      <c r="G603" s="32"/>
    </row>
    <row r="604" spans="1:7" ht="12.75" customHeight="1">
      <c r="A604" s="185">
        <v>7</v>
      </c>
      <c r="B604" s="326" t="s">
        <v>147</v>
      </c>
      <c r="C604" s="213">
        <v>7241771.68</v>
      </c>
      <c r="D604" s="319">
        <v>367.57461832399997</v>
      </c>
      <c r="E604" s="164">
        <f t="shared" si="54"/>
        <v>508</v>
      </c>
      <c r="F604" s="168">
        <f t="shared" si="53"/>
        <v>1.3820323131022654</v>
      </c>
      <c r="G604" s="32"/>
    </row>
    <row r="605" spans="1:7" ht="12.75" customHeight="1">
      <c r="A605" s="185">
        <v>8</v>
      </c>
      <c r="B605" s="326" t="s">
        <v>195</v>
      </c>
      <c r="C605" s="213">
        <v>18341219.005</v>
      </c>
      <c r="D605" s="319">
        <v>926.313063509</v>
      </c>
      <c r="E605" s="164">
        <f t="shared" si="54"/>
        <v>892.52</v>
      </c>
      <c r="F605" s="168">
        <f t="shared" si="53"/>
        <v>0.963518744536553</v>
      </c>
      <c r="G605" s="32"/>
    </row>
    <row r="606" spans="1:7" ht="12.75" customHeight="1">
      <c r="A606" s="185">
        <v>9</v>
      </c>
      <c r="B606" s="326" t="s">
        <v>149</v>
      </c>
      <c r="C606" s="213">
        <v>15869041.75</v>
      </c>
      <c r="D606" s="319">
        <v>786.35630465</v>
      </c>
      <c r="E606" s="164">
        <f t="shared" si="54"/>
        <v>483.99999999999994</v>
      </c>
      <c r="F606" s="168">
        <f t="shared" si="53"/>
        <v>0.6154970681075977</v>
      </c>
      <c r="G606" s="32"/>
    </row>
    <row r="607" spans="1:7" ht="12.75" customHeight="1">
      <c r="A607" s="185">
        <v>10</v>
      </c>
      <c r="B607" s="326" t="s">
        <v>196</v>
      </c>
      <c r="C607" s="213">
        <v>19129593.42</v>
      </c>
      <c r="D607" s="319">
        <v>960.2299123559999</v>
      </c>
      <c r="E607" s="164">
        <f t="shared" si="54"/>
        <v>848.6762100000001</v>
      </c>
      <c r="F607" s="168">
        <f t="shared" si="53"/>
        <v>0.8838260494486222</v>
      </c>
      <c r="G607" s="32"/>
    </row>
    <row r="608" spans="1:7" ht="12.75" customHeight="1">
      <c r="A608" s="185">
        <v>11</v>
      </c>
      <c r="B608" s="326" t="s">
        <v>150</v>
      </c>
      <c r="C608" s="213">
        <v>13280142.425</v>
      </c>
      <c r="D608" s="319">
        <v>663.858732865</v>
      </c>
      <c r="E608" s="164">
        <f t="shared" si="54"/>
        <v>478.23856</v>
      </c>
      <c r="F608" s="168">
        <f t="shared" si="53"/>
        <v>0.7203920598228433</v>
      </c>
      <c r="G608" s="32"/>
    </row>
    <row r="609" spans="1:7" ht="12.75" customHeight="1">
      <c r="A609" s="185">
        <v>12</v>
      </c>
      <c r="B609" s="326" t="s">
        <v>197</v>
      </c>
      <c r="C609" s="213">
        <v>9018886.34</v>
      </c>
      <c r="D609" s="319">
        <v>448.2006988119999</v>
      </c>
      <c r="E609" s="164">
        <f t="shared" si="54"/>
        <v>359.53220999999996</v>
      </c>
      <c r="F609" s="168">
        <f t="shared" si="53"/>
        <v>0.8021678925378195</v>
      </c>
      <c r="G609" s="32"/>
    </row>
    <row r="610" spans="1:7" ht="12.75" customHeight="1">
      <c r="A610" s="185">
        <v>13</v>
      </c>
      <c r="B610" s="326" t="s">
        <v>152</v>
      </c>
      <c r="C610" s="213">
        <v>33990933.6</v>
      </c>
      <c r="D610" s="319">
        <v>1632.1237174799999</v>
      </c>
      <c r="E610" s="164">
        <f t="shared" si="54"/>
        <v>1420.4550000000002</v>
      </c>
      <c r="F610" s="168">
        <f t="shared" si="53"/>
        <v>0.8703108623365781</v>
      </c>
      <c r="G610" s="32"/>
    </row>
    <row r="611" spans="1:7" ht="12.75" customHeight="1">
      <c r="A611" s="185">
        <v>14</v>
      </c>
      <c r="B611" s="326" t="s">
        <v>153</v>
      </c>
      <c r="C611" s="213">
        <v>19209137.58</v>
      </c>
      <c r="D611" s="319">
        <v>934.2294454439998</v>
      </c>
      <c r="E611" s="164">
        <f t="shared" si="54"/>
        <v>748.2020319999999</v>
      </c>
      <c r="F611" s="168">
        <f t="shared" si="53"/>
        <v>0.8008760970324705</v>
      </c>
      <c r="G611" s="32"/>
    </row>
    <row r="612" spans="1:7" ht="12.75" customHeight="1">
      <c r="A612" s="185">
        <v>15</v>
      </c>
      <c r="B612" s="326" t="s">
        <v>154</v>
      </c>
      <c r="C612" s="213">
        <v>9479658.485</v>
      </c>
      <c r="D612" s="319">
        <v>472.47369187299995</v>
      </c>
      <c r="E612" s="164">
        <f t="shared" si="54"/>
        <v>524.54</v>
      </c>
      <c r="F612" s="168">
        <f t="shared" si="53"/>
        <v>1.1101993804577701</v>
      </c>
      <c r="G612" s="32"/>
    </row>
    <row r="613" spans="1:7" ht="12.75" customHeight="1">
      <c r="A613" s="185">
        <v>16</v>
      </c>
      <c r="B613" s="326" t="s">
        <v>155</v>
      </c>
      <c r="C613" s="213">
        <v>14957454.77</v>
      </c>
      <c r="D613" s="319">
        <v>735.1288907859999</v>
      </c>
      <c r="E613" s="164">
        <f t="shared" si="54"/>
        <v>657.67</v>
      </c>
      <c r="F613" s="168">
        <f t="shared" si="53"/>
        <v>0.8946322314945602</v>
      </c>
      <c r="G613" s="32" t="s">
        <v>14</v>
      </c>
    </row>
    <row r="614" spans="1:7" ht="12.75" customHeight="1">
      <c r="A614" s="185">
        <v>17</v>
      </c>
      <c r="B614" s="326" t="s">
        <v>156</v>
      </c>
      <c r="C614" s="213">
        <v>9215722.835</v>
      </c>
      <c r="D614" s="319">
        <v>464.683847203</v>
      </c>
      <c r="E614" s="164">
        <f t="shared" si="54"/>
        <v>708.5</v>
      </c>
      <c r="F614" s="168">
        <f t="shared" si="53"/>
        <v>1.5246925501382607</v>
      </c>
      <c r="G614" s="32"/>
    </row>
    <row r="615" spans="1:7" ht="12.75" customHeight="1">
      <c r="A615" s="185">
        <v>18</v>
      </c>
      <c r="B615" s="326" t="s">
        <v>157</v>
      </c>
      <c r="C615" s="213">
        <v>9613321.024999999</v>
      </c>
      <c r="D615" s="319">
        <v>483.746491345</v>
      </c>
      <c r="E615" s="164">
        <f t="shared" si="54"/>
        <v>541.70529</v>
      </c>
      <c r="F615" s="168">
        <f t="shared" si="53"/>
        <v>1.1198123390907755</v>
      </c>
      <c r="G615" s="32"/>
    </row>
    <row r="616" spans="1:7" ht="12.75" customHeight="1">
      <c r="A616" s="185">
        <v>19</v>
      </c>
      <c r="B616" s="326" t="s">
        <v>198</v>
      </c>
      <c r="C616" s="213">
        <v>32773978</v>
      </c>
      <c r="D616" s="319">
        <v>1593.4045904</v>
      </c>
      <c r="E616" s="164">
        <f t="shared" si="54"/>
        <v>1126.62916</v>
      </c>
      <c r="F616" s="168">
        <f t="shared" si="53"/>
        <v>0.7070578099170511</v>
      </c>
      <c r="G616" s="32"/>
    </row>
    <row r="617" spans="1:7" ht="12.75" customHeight="1">
      <c r="A617" s="185">
        <v>20</v>
      </c>
      <c r="B617" s="326" t="s">
        <v>159</v>
      </c>
      <c r="C617" s="213">
        <v>15959904.899999999</v>
      </c>
      <c r="D617" s="319">
        <v>793.7606413199999</v>
      </c>
      <c r="E617" s="164">
        <f t="shared" si="54"/>
        <v>464.71</v>
      </c>
      <c r="F617" s="168">
        <f t="shared" si="53"/>
        <v>0.5854535685054897</v>
      </c>
      <c r="G617" s="32"/>
    </row>
    <row r="618" spans="1:7" ht="12.75" customHeight="1">
      <c r="A618" s="185">
        <v>21</v>
      </c>
      <c r="B618" s="326" t="s">
        <v>199</v>
      </c>
      <c r="C618" s="213">
        <v>15451643.055</v>
      </c>
      <c r="D618" s="319">
        <v>771.2230947989999</v>
      </c>
      <c r="E618" s="164">
        <f t="shared" si="54"/>
        <v>748.4203</v>
      </c>
      <c r="F618" s="168">
        <f t="shared" si="53"/>
        <v>0.9704329461179545</v>
      </c>
      <c r="G618" s="32"/>
    </row>
    <row r="619" spans="1:10" ht="12.75" customHeight="1">
      <c r="A619" s="35"/>
      <c r="B619" s="1" t="s">
        <v>31</v>
      </c>
      <c r="C619" s="211">
        <f>SUM(C598:C618)</f>
        <v>348674411.575</v>
      </c>
      <c r="D619" s="320">
        <f>SUM(D598:D618)</f>
        <v>17276.499559834996</v>
      </c>
      <c r="E619" s="165">
        <f>SUM(E598:E618)</f>
        <v>14886.462331999997</v>
      </c>
      <c r="F619" s="153">
        <f t="shared" si="53"/>
        <v>0.8616596365740986</v>
      </c>
      <c r="G619" s="32"/>
      <c r="I619" s="127">
        <f>4.13*F619</f>
        <v>3.5586542990510273</v>
      </c>
      <c r="J619" s="127">
        <f>6.18*F619</f>
        <v>5.325056554027929</v>
      </c>
    </row>
    <row r="620" spans="1:8" ht="13.5" customHeight="1">
      <c r="A620" s="73"/>
      <c r="B620" s="74"/>
      <c r="C620" s="75"/>
      <c r="D620" s="75"/>
      <c r="E620" s="76"/>
      <c r="F620" s="77"/>
      <c r="G620" s="78"/>
      <c r="H620" s="10" t="s">
        <v>14</v>
      </c>
    </row>
    <row r="621" spans="1:7" ht="13.5" customHeight="1">
      <c r="A621" s="102" t="s">
        <v>75</v>
      </c>
      <c r="B621" s="102"/>
      <c r="C621" s="102"/>
      <c r="D621" s="103"/>
      <c r="E621" s="103"/>
      <c r="F621" s="103"/>
      <c r="G621" s="103"/>
    </row>
    <row r="622" spans="1:7" ht="13.5" customHeight="1">
      <c r="A622" s="102"/>
      <c r="B622" s="102"/>
      <c r="C622" s="102"/>
      <c r="D622" s="103"/>
      <c r="E622" s="103"/>
      <c r="F622" s="103"/>
      <c r="G622" s="103"/>
    </row>
    <row r="623" spans="1:7" ht="13.5" customHeight="1">
      <c r="A623" s="102" t="s">
        <v>76</v>
      </c>
      <c r="B623" s="102"/>
      <c r="C623" s="102"/>
      <c r="D623" s="103"/>
      <c r="E623" s="103"/>
      <c r="F623" s="103"/>
      <c r="G623" s="103"/>
    </row>
    <row r="624" spans="1:7" ht="13.5" customHeight="1">
      <c r="A624" s="102" t="s">
        <v>236</v>
      </c>
      <c r="B624" s="102"/>
      <c r="C624" s="102"/>
      <c r="D624" s="103"/>
      <c r="E624" s="103"/>
      <c r="F624" s="103"/>
      <c r="G624" s="103"/>
    </row>
    <row r="625" spans="1:8" ht="36.75" customHeight="1">
      <c r="A625" s="89" t="s">
        <v>41</v>
      </c>
      <c r="B625" s="89" t="s">
        <v>42</v>
      </c>
      <c r="C625" s="89" t="s">
        <v>237</v>
      </c>
      <c r="D625" s="89" t="s">
        <v>115</v>
      </c>
      <c r="E625" s="89" t="s">
        <v>117</v>
      </c>
      <c r="F625" s="178"/>
      <c r="G625" s="105"/>
      <c r="H625" s="10" t="s">
        <v>14</v>
      </c>
    </row>
    <row r="626" spans="1:7" ht="14.25">
      <c r="A626" s="104">
        <v>1</v>
      </c>
      <c r="B626" s="104">
        <v>2</v>
      </c>
      <c r="C626" s="104">
        <v>3</v>
      </c>
      <c r="D626" s="104">
        <v>4</v>
      </c>
      <c r="E626" s="104" t="s">
        <v>116</v>
      </c>
      <c r="F626" s="177"/>
      <c r="G626" s="177"/>
    </row>
    <row r="627" spans="1:7" ht="12.75" customHeight="1">
      <c r="A627" s="185">
        <v>1</v>
      </c>
      <c r="B627" s="325" t="s">
        <v>142</v>
      </c>
      <c r="C627" s="316">
        <v>1612</v>
      </c>
      <c r="D627" s="316">
        <v>1610</v>
      </c>
      <c r="E627" s="316">
        <f>D627-C627</f>
        <v>-2</v>
      </c>
      <c r="F627" s="179"/>
      <c r="G627" s="43"/>
    </row>
    <row r="628" spans="1:7" ht="12.75" customHeight="1">
      <c r="A628" s="185">
        <v>2</v>
      </c>
      <c r="B628" s="325" t="s">
        <v>143</v>
      </c>
      <c r="C628" s="316">
        <v>2085</v>
      </c>
      <c r="D628" s="316">
        <v>2050</v>
      </c>
      <c r="E628" s="316">
        <f aca="true" t="shared" si="55" ref="E628:E648">D628-C628</f>
        <v>-35</v>
      </c>
      <c r="F628" s="179"/>
      <c r="G628" s="43"/>
    </row>
    <row r="629" spans="1:7" ht="12.75" customHeight="1">
      <c r="A629" s="185">
        <v>3</v>
      </c>
      <c r="B629" s="325" t="s">
        <v>144</v>
      </c>
      <c r="C629" s="316">
        <v>759</v>
      </c>
      <c r="D629" s="316">
        <v>752</v>
      </c>
      <c r="E629" s="316">
        <f t="shared" si="55"/>
        <v>-7</v>
      </c>
      <c r="F629" s="179"/>
      <c r="G629" s="43"/>
    </row>
    <row r="630" spans="1:8" ht="12.75" customHeight="1">
      <c r="A630" s="185">
        <v>4</v>
      </c>
      <c r="B630" s="326" t="s">
        <v>145</v>
      </c>
      <c r="C630" s="316">
        <v>1472</v>
      </c>
      <c r="D630" s="316">
        <v>1474</v>
      </c>
      <c r="E630" s="316">
        <f t="shared" si="55"/>
        <v>2</v>
      </c>
      <c r="F630" s="179"/>
      <c r="G630" s="43"/>
      <c r="H630" s="10" t="s">
        <v>14</v>
      </c>
    </row>
    <row r="631" spans="1:7" ht="12.75" customHeight="1">
      <c r="A631" s="185">
        <v>5</v>
      </c>
      <c r="B631" s="326" t="s">
        <v>193</v>
      </c>
      <c r="C631" s="316">
        <v>943</v>
      </c>
      <c r="D631" s="316">
        <v>937</v>
      </c>
      <c r="E631" s="316">
        <f t="shared" si="55"/>
        <v>-6</v>
      </c>
      <c r="F631" s="179"/>
      <c r="G631" s="43"/>
    </row>
    <row r="632" spans="1:7" ht="12.75" customHeight="1">
      <c r="A632" s="185">
        <v>6</v>
      </c>
      <c r="B632" s="326" t="s">
        <v>194</v>
      </c>
      <c r="C632" s="316">
        <v>2063</v>
      </c>
      <c r="D632" s="316">
        <v>2114</v>
      </c>
      <c r="E632" s="316">
        <f t="shared" si="55"/>
        <v>51</v>
      </c>
      <c r="F632" s="179"/>
      <c r="G632" s="43"/>
    </row>
    <row r="633" spans="1:7" ht="12.75" customHeight="1">
      <c r="A633" s="185">
        <v>7</v>
      </c>
      <c r="B633" s="326" t="s">
        <v>147</v>
      </c>
      <c r="C633" s="316">
        <v>1050</v>
      </c>
      <c r="D633" s="316">
        <v>1038</v>
      </c>
      <c r="E633" s="316">
        <f t="shared" si="55"/>
        <v>-12</v>
      </c>
      <c r="F633" s="179"/>
      <c r="G633" s="43"/>
    </row>
    <row r="634" spans="1:7" ht="12.75" customHeight="1">
      <c r="A634" s="185">
        <v>8</v>
      </c>
      <c r="B634" s="326" t="s">
        <v>195</v>
      </c>
      <c r="C634" s="316">
        <v>1800</v>
      </c>
      <c r="D634" s="316">
        <v>1800</v>
      </c>
      <c r="E634" s="316">
        <f t="shared" si="55"/>
        <v>0</v>
      </c>
      <c r="F634" s="179"/>
      <c r="G634" s="43"/>
    </row>
    <row r="635" spans="1:7" ht="12.75" customHeight="1">
      <c r="A635" s="185">
        <v>9</v>
      </c>
      <c r="B635" s="326" t="s">
        <v>149</v>
      </c>
      <c r="C635" s="316">
        <v>1449</v>
      </c>
      <c r="D635" s="316">
        <v>1451</v>
      </c>
      <c r="E635" s="316">
        <f t="shared" si="55"/>
        <v>2</v>
      </c>
      <c r="F635" s="179"/>
      <c r="G635" s="43"/>
    </row>
    <row r="636" spans="1:7" ht="12.75" customHeight="1">
      <c r="A636" s="185">
        <v>10</v>
      </c>
      <c r="B636" s="326" t="s">
        <v>196</v>
      </c>
      <c r="C636" s="316">
        <v>1814</v>
      </c>
      <c r="D636" s="316">
        <v>1822</v>
      </c>
      <c r="E636" s="316">
        <f t="shared" si="55"/>
        <v>8</v>
      </c>
      <c r="F636" s="179"/>
      <c r="G636" s="43"/>
    </row>
    <row r="637" spans="1:7" ht="12.75" customHeight="1">
      <c r="A637" s="185">
        <v>11</v>
      </c>
      <c r="B637" s="326" t="s">
        <v>150</v>
      </c>
      <c r="C637" s="316">
        <v>972</v>
      </c>
      <c r="D637" s="316">
        <v>973</v>
      </c>
      <c r="E637" s="316">
        <f t="shared" si="55"/>
        <v>1</v>
      </c>
      <c r="F637" s="179"/>
      <c r="G637" s="43"/>
    </row>
    <row r="638" spans="1:7" ht="12.75" customHeight="1">
      <c r="A638" s="185">
        <v>12</v>
      </c>
      <c r="B638" s="326" t="s">
        <v>197</v>
      </c>
      <c r="C638" s="316">
        <v>1384</v>
      </c>
      <c r="D638" s="316">
        <v>1354</v>
      </c>
      <c r="E638" s="316">
        <f t="shared" si="55"/>
        <v>-30</v>
      </c>
      <c r="F638" s="179"/>
      <c r="G638" s="43"/>
    </row>
    <row r="639" spans="1:7" ht="12.75" customHeight="1">
      <c r="A639" s="185">
        <v>13</v>
      </c>
      <c r="B639" s="326" t="s">
        <v>152</v>
      </c>
      <c r="C639" s="316">
        <v>2387</v>
      </c>
      <c r="D639" s="316">
        <v>2401</v>
      </c>
      <c r="E639" s="316">
        <f t="shared" si="55"/>
        <v>14</v>
      </c>
      <c r="F639" s="179"/>
      <c r="G639" s="43"/>
    </row>
    <row r="640" spans="1:7" ht="12.75" customHeight="1">
      <c r="A640" s="185">
        <v>14</v>
      </c>
      <c r="B640" s="326" t="s">
        <v>153</v>
      </c>
      <c r="C640" s="316">
        <v>1075</v>
      </c>
      <c r="D640" s="316">
        <v>981</v>
      </c>
      <c r="E640" s="316">
        <f t="shared" si="55"/>
        <v>-94</v>
      </c>
      <c r="F640" s="179"/>
      <c r="G640" s="43"/>
    </row>
    <row r="641" spans="1:7" ht="12.75" customHeight="1">
      <c r="A641" s="185">
        <v>15</v>
      </c>
      <c r="B641" s="326" t="s">
        <v>154</v>
      </c>
      <c r="C641" s="316">
        <v>903</v>
      </c>
      <c r="D641" s="316">
        <v>922</v>
      </c>
      <c r="E641" s="316">
        <f t="shared" si="55"/>
        <v>19</v>
      </c>
      <c r="F641" s="179"/>
      <c r="G641" s="43" t="s">
        <v>14</v>
      </c>
    </row>
    <row r="642" spans="1:7" ht="12.75" customHeight="1">
      <c r="A642" s="185">
        <v>16</v>
      </c>
      <c r="B642" s="326" t="s">
        <v>155</v>
      </c>
      <c r="C642" s="316">
        <v>1118</v>
      </c>
      <c r="D642" s="316">
        <v>1088</v>
      </c>
      <c r="E642" s="316">
        <f t="shared" si="55"/>
        <v>-30</v>
      </c>
      <c r="F642" s="179"/>
      <c r="G642" s="43"/>
    </row>
    <row r="643" spans="1:7" ht="12.75" customHeight="1">
      <c r="A643" s="185">
        <v>17</v>
      </c>
      <c r="B643" s="326" t="s">
        <v>156</v>
      </c>
      <c r="C643" s="316">
        <v>1276</v>
      </c>
      <c r="D643" s="316">
        <v>1272</v>
      </c>
      <c r="E643" s="316">
        <f t="shared" si="55"/>
        <v>-4</v>
      </c>
      <c r="F643" s="179"/>
      <c r="G643" s="43"/>
    </row>
    <row r="644" spans="1:7" ht="12.75" customHeight="1">
      <c r="A644" s="185">
        <v>18</v>
      </c>
      <c r="B644" s="326" t="s">
        <v>157</v>
      </c>
      <c r="C644" s="316">
        <v>1035</v>
      </c>
      <c r="D644" s="316">
        <v>1019</v>
      </c>
      <c r="E644" s="316">
        <f t="shared" si="55"/>
        <v>-16</v>
      </c>
      <c r="F644" s="179"/>
      <c r="G644" s="43"/>
    </row>
    <row r="645" spans="1:7" ht="12.75" customHeight="1">
      <c r="A645" s="185">
        <v>19</v>
      </c>
      <c r="B645" s="326" t="s">
        <v>198</v>
      </c>
      <c r="C645" s="316">
        <v>1954</v>
      </c>
      <c r="D645" s="316">
        <v>1854</v>
      </c>
      <c r="E645" s="316">
        <f t="shared" si="55"/>
        <v>-100</v>
      </c>
      <c r="F645" s="179"/>
      <c r="G645" s="43"/>
    </row>
    <row r="646" spans="1:7" ht="12.75" customHeight="1">
      <c r="A646" s="185">
        <v>20</v>
      </c>
      <c r="B646" s="326" t="s">
        <v>159</v>
      </c>
      <c r="C646" s="316">
        <v>1464</v>
      </c>
      <c r="D646" s="316">
        <v>1479</v>
      </c>
      <c r="E646" s="316">
        <f t="shared" si="55"/>
        <v>15</v>
      </c>
      <c r="F646" s="179"/>
      <c r="G646" s="43"/>
    </row>
    <row r="647" spans="1:7" ht="12.75" customHeight="1">
      <c r="A647" s="185">
        <v>21</v>
      </c>
      <c r="B647" s="326" t="s">
        <v>199</v>
      </c>
      <c r="C647" s="316">
        <v>1808</v>
      </c>
      <c r="D647" s="316">
        <v>1802</v>
      </c>
      <c r="E647" s="316">
        <f t="shared" si="55"/>
        <v>-6</v>
      </c>
      <c r="F647" s="179"/>
      <c r="G647" s="43"/>
    </row>
    <row r="648" spans="1:7" ht="15" customHeight="1">
      <c r="A648" s="35"/>
      <c r="B648" s="1" t="s">
        <v>31</v>
      </c>
      <c r="C648" s="317">
        <f>SUM(C627:C647)</f>
        <v>30423</v>
      </c>
      <c r="D648" s="317">
        <f>SUM(D627:D647)</f>
        <v>30193</v>
      </c>
      <c r="E648" s="316">
        <f t="shared" si="55"/>
        <v>-230</v>
      </c>
      <c r="F648" s="180"/>
      <c r="G648" s="39"/>
    </row>
    <row r="649" spans="1:7" ht="15" customHeight="1">
      <c r="A649" s="41"/>
      <c r="B649" s="2"/>
      <c r="C649" s="175"/>
      <c r="D649" s="176"/>
      <c r="E649" s="176"/>
      <c r="F649" s="176"/>
      <c r="G649" s="39"/>
    </row>
    <row r="650" spans="1:7" ht="15" customHeight="1">
      <c r="A650" s="41"/>
      <c r="B650" s="2"/>
      <c r="C650" s="175"/>
      <c r="D650" s="176"/>
      <c r="E650" s="176"/>
      <c r="F650" s="176"/>
      <c r="G650" s="39"/>
    </row>
    <row r="651" spans="1:7" ht="13.5" customHeight="1">
      <c r="A651" s="102" t="s">
        <v>76</v>
      </c>
      <c r="B651" s="102"/>
      <c r="C651" s="102"/>
      <c r="D651" s="103"/>
      <c r="E651" s="103"/>
      <c r="F651" s="103"/>
      <c r="G651" s="103"/>
    </row>
    <row r="652" spans="1:7" ht="13.5" customHeight="1">
      <c r="A652" s="102" t="s">
        <v>236</v>
      </c>
      <c r="B652" s="102"/>
      <c r="C652" s="102"/>
      <c r="D652" s="103"/>
      <c r="E652" s="103"/>
      <c r="F652" s="103"/>
      <c r="G652" s="103"/>
    </row>
    <row r="653" spans="1:7" ht="42" customHeight="1">
      <c r="A653" s="328" t="s">
        <v>41</v>
      </c>
      <c r="B653" s="328" t="s">
        <v>42</v>
      </c>
      <c r="C653" s="328" t="s">
        <v>238</v>
      </c>
      <c r="D653" s="328" t="s">
        <v>239</v>
      </c>
      <c r="E653" s="328" t="s">
        <v>77</v>
      </c>
      <c r="F653" s="328" t="s">
        <v>78</v>
      </c>
      <c r="G653" s="350" t="s">
        <v>79</v>
      </c>
    </row>
    <row r="654" spans="1:7" ht="14.25">
      <c r="A654" s="104">
        <v>1</v>
      </c>
      <c r="B654" s="104">
        <v>2</v>
      </c>
      <c r="C654" s="104">
        <v>3</v>
      </c>
      <c r="D654" s="104">
        <v>4</v>
      </c>
      <c r="E654" s="104">
        <v>5</v>
      </c>
      <c r="F654" s="104">
        <v>6</v>
      </c>
      <c r="G654" s="104">
        <v>7</v>
      </c>
    </row>
    <row r="655" spans="1:8" ht="12.75" customHeight="1">
      <c r="A655" s="185">
        <v>1</v>
      </c>
      <c r="B655" s="325" t="s">
        <v>142</v>
      </c>
      <c r="C655" s="236">
        <v>403</v>
      </c>
      <c r="D655" s="236">
        <v>0</v>
      </c>
      <c r="E655" s="236">
        <v>417.51</v>
      </c>
      <c r="F655" s="236">
        <f>D655+E655</f>
        <v>417.51</v>
      </c>
      <c r="G655" s="318">
        <f>F655/C655</f>
        <v>1.0360049627791563</v>
      </c>
      <c r="H655" s="187"/>
    </row>
    <row r="656" spans="1:8" ht="12.75" customHeight="1">
      <c r="A656" s="185">
        <v>2</v>
      </c>
      <c r="B656" s="325" t="s">
        <v>143</v>
      </c>
      <c r="C656" s="236">
        <v>521.25</v>
      </c>
      <c r="D656" s="236">
        <v>0</v>
      </c>
      <c r="E656" s="236">
        <v>547.76</v>
      </c>
      <c r="F656" s="236">
        <f aca="true" t="shared" si="56" ref="F656:F676">D656+E656</f>
        <v>547.76</v>
      </c>
      <c r="G656" s="318">
        <f aca="true" t="shared" si="57" ref="G656:G676">F656/C656</f>
        <v>1.0508585131894483</v>
      </c>
      <c r="H656" s="187"/>
    </row>
    <row r="657" spans="1:8" ht="12.75" customHeight="1">
      <c r="A657" s="185">
        <v>3</v>
      </c>
      <c r="B657" s="325" t="s">
        <v>144</v>
      </c>
      <c r="C657" s="236">
        <v>189.75</v>
      </c>
      <c r="D657" s="236">
        <v>0</v>
      </c>
      <c r="E657" s="236">
        <v>250.70999999999998</v>
      </c>
      <c r="F657" s="236">
        <f t="shared" si="56"/>
        <v>250.70999999999998</v>
      </c>
      <c r="G657" s="318">
        <f t="shared" si="57"/>
        <v>1.3212648221343872</v>
      </c>
      <c r="H657" s="187"/>
    </row>
    <row r="658" spans="1:8" s="212" customFormat="1" ht="12.75" customHeight="1">
      <c r="A658" s="185">
        <v>4</v>
      </c>
      <c r="B658" s="326" t="s">
        <v>145</v>
      </c>
      <c r="C658" s="236">
        <v>368</v>
      </c>
      <c r="D658" s="236">
        <v>0</v>
      </c>
      <c r="E658" s="236">
        <v>366.94</v>
      </c>
      <c r="F658" s="236">
        <f t="shared" si="56"/>
        <v>366.94</v>
      </c>
      <c r="G658" s="318">
        <f t="shared" si="57"/>
        <v>0.9971195652173913</v>
      </c>
      <c r="H658" s="187"/>
    </row>
    <row r="659" spans="1:8" ht="12.75" customHeight="1">
      <c r="A659" s="185">
        <v>5</v>
      </c>
      <c r="B659" s="326" t="s">
        <v>193</v>
      </c>
      <c r="C659" s="236">
        <v>235.75</v>
      </c>
      <c r="D659" s="236">
        <v>0</v>
      </c>
      <c r="E659" s="236">
        <v>234.22</v>
      </c>
      <c r="F659" s="236">
        <f t="shared" si="56"/>
        <v>234.22</v>
      </c>
      <c r="G659" s="318">
        <f t="shared" si="57"/>
        <v>0.9935100742311771</v>
      </c>
      <c r="H659" s="187"/>
    </row>
    <row r="660" spans="1:8" ht="12.75" customHeight="1">
      <c r="A660" s="185">
        <v>6</v>
      </c>
      <c r="B660" s="326" t="s">
        <v>194</v>
      </c>
      <c r="C660" s="236">
        <v>515.75</v>
      </c>
      <c r="D660" s="236">
        <v>0</v>
      </c>
      <c r="E660" s="236">
        <v>546.3299999999999</v>
      </c>
      <c r="F660" s="236">
        <f t="shared" si="56"/>
        <v>546.3299999999999</v>
      </c>
      <c r="G660" s="318">
        <f t="shared" si="57"/>
        <v>1.0592922927775084</v>
      </c>
      <c r="H660" s="187"/>
    </row>
    <row r="661" spans="1:8" ht="12.75" customHeight="1">
      <c r="A661" s="185">
        <v>7</v>
      </c>
      <c r="B661" s="326" t="s">
        <v>147</v>
      </c>
      <c r="C661" s="236">
        <v>262.5</v>
      </c>
      <c r="D661" s="236">
        <v>0</v>
      </c>
      <c r="E661" s="236">
        <v>228.73</v>
      </c>
      <c r="F661" s="236">
        <f t="shared" si="56"/>
        <v>228.73</v>
      </c>
      <c r="G661" s="318">
        <f t="shared" si="57"/>
        <v>0.8713523809523809</v>
      </c>
      <c r="H661" s="187"/>
    </row>
    <row r="662" spans="1:8" ht="12.75" customHeight="1">
      <c r="A662" s="185">
        <v>8</v>
      </c>
      <c r="B662" s="326" t="s">
        <v>195</v>
      </c>
      <c r="C662" s="236">
        <v>450</v>
      </c>
      <c r="D662" s="236">
        <v>0</v>
      </c>
      <c r="E662" s="236">
        <v>244.94</v>
      </c>
      <c r="F662" s="236">
        <f t="shared" si="56"/>
        <v>244.94</v>
      </c>
      <c r="G662" s="318">
        <f t="shared" si="57"/>
        <v>0.5443111111111111</v>
      </c>
      <c r="H662" s="187"/>
    </row>
    <row r="663" spans="1:8" ht="12.75" customHeight="1">
      <c r="A663" s="185">
        <v>9</v>
      </c>
      <c r="B663" s="326" t="s">
        <v>149</v>
      </c>
      <c r="C663" s="236">
        <v>362.25</v>
      </c>
      <c r="D663" s="236">
        <v>0</v>
      </c>
      <c r="E663" s="236">
        <v>410.40999999999997</v>
      </c>
      <c r="F663" s="236">
        <f t="shared" si="56"/>
        <v>410.40999999999997</v>
      </c>
      <c r="G663" s="318">
        <f t="shared" si="57"/>
        <v>1.1329468599033816</v>
      </c>
      <c r="H663" s="187"/>
    </row>
    <row r="664" spans="1:8" ht="12.75" customHeight="1">
      <c r="A664" s="185">
        <v>10</v>
      </c>
      <c r="B664" s="326" t="s">
        <v>196</v>
      </c>
      <c r="C664" s="236">
        <v>453.5</v>
      </c>
      <c r="D664" s="236">
        <v>0</v>
      </c>
      <c r="E664" s="236">
        <v>469.55000000000007</v>
      </c>
      <c r="F664" s="236">
        <f t="shared" si="56"/>
        <v>469.55000000000007</v>
      </c>
      <c r="G664" s="318">
        <f t="shared" si="57"/>
        <v>1.0353914002205074</v>
      </c>
      <c r="H664" s="187"/>
    </row>
    <row r="665" spans="1:8" ht="12.75" customHeight="1">
      <c r="A665" s="185">
        <v>11</v>
      </c>
      <c r="B665" s="326" t="s">
        <v>150</v>
      </c>
      <c r="C665" s="236">
        <v>243</v>
      </c>
      <c r="D665" s="236">
        <v>0</v>
      </c>
      <c r="E665" s="236">
        <v>276.15999999999997</v>
      </c>
      <c r="F665" s="236">
        <f t="shared" si="56"/>
        <v>276.15999999999997</v>
      </c>
      <c r="G665" s="318">
        <f t="shared" si="57"/>
        <v>1.136460905349794</v>
      </c>
      <c r="H665" s="187"/>
    </row>
    <row r="666" spans="1:8" ht="12.75" customHeight="1">
      <c r="A666" s="185">
        <v>12</v>
      </c>
      <c r="B666" s="326" t="s">
        <v>197</v>
      </c>
      <c r="C666" s="236">
        <v>346</v>
      </c>
      <c r="D666" s="236">
        <v>0</v>
      </c>
      <c r="E666" s="236">
        <v>394.78999999999996</v>
      </c>
      <c r="F666" s="236">
        <f t="shared" si="56"/>
        <v>394.78999999999996</v>
      </c>
      <c r="G666" s="318">
        <f t="shared" si="57"/>
        <v>1.1410115606936415</v>
      </c>
      <c r="H666" s="187"/>
    </row>
    <row r="667" spans="1:8" ht="12.75" customHeight="1">
      <c r="A667" s="185">
        <v>13</v>
      </c>
      <c r="B667" s="326" t="s">
        <v>152</v>
      </c>
      <c r="C667" s="236">
        <v>596.75</v>
      </c>
      <c r="D667" s="236">
        <v>0</v>
      </c>
      <c r="E667" s="236">
        <v>511.97</v>
      </c>
      <c r="F667" s="236">
        <f t="shared" si="56"/>
        <v>511.97</v>
      </c>
      <c r="G667" s="318">
        <f t="shared" si="57"/>
        <v>0.8579304566401341</v>
      </c>
      <c r="H667" s="187"/>
    </row>
    <row r="668" spans="1:8" ht="12.75" customHeight="1">
      <c r="A668" s="185">
        <v>14</v>
      </c>
      <c r="B668" s="326" t="s">
        <v>153</v>
      </c>
      <c r="C668" s="236">
        <v>268.75</v>
      </c>
      <c r="D668" s="236">
        <v>0</v>
      </c>
      <c r="E668" s="236">
        <v>307.37</v>
      </c>
      <c r="F668" s="236">
        <f t="shared" si="56"/>
        <v>307.37</v>
      </c>
      <c r="G668" s="318">
        <f t="shared" si="57"/>
        <v>1.1437023255813954</v>
      </c>
      <c r="H668" s="187"/>
    </row>
    <row r="669" spans="1:8" ht="12.75" customHeight="1">
      <c r="A669" s="185">
        <v>15</v>
      </c>
      <c r="B669" s="326" t="s">
        <v>154</v>
      </c>
      <c r="C669" s="236">
        <v>225.75</v>
      </c>
      <c r="D669" s="236">
        <v>0</v>
      </c>
      <c r="E669" s="236">
        <v>228.31</v>
      </c>
      <c r="F669" s="236">
        <f t="shared" si="56"/>
        <v>228.31</v>
      </c>
      <c r="G669" s="318">
        <f t="shared" si="57"/>
        <v>1.0113399778516057</v>
      </c>
      <c r="H669" s="187"/>
    </row>
    <row r="670" spans="1:8" ht="12.75" customHeight="1">
      <c r="A670" s="185">
        <v>16</v>
      </c>
      <c r="B670" s="326" t="s">
        <v>155</v>
      </c>
      <c r="C670" s="236">
        <v>279.5</v>
      </c>
      <c r="D670" s="236">
        <v>0</v>
      </c>
      <c r="E670" s="236">
        <v>322.95000000000005</v>
      </c>
      <c r="F670" s="236">
        <f t="shared" si="56"/>
        <v>322.95000000000005</v>
      </c>
      <c r="G670" s="318">
        <f t="shared" si="57"/>
        <v>1.1554561717352416</v>
      </c>
      <c r="H670" s="187"/>
    </row>
    <row r="671" spans="1:8" ht="12.75" customHeight="1">
      <c r="A671" s="185">
        <v>17</v>
      </c>
      <c r="B671" s="326" t="s">
        <v>156</v>
      </c>
      <c r="C671" s="236">
        <v>319</v>
      </c>
      <c r="D671" s="236">
        <v>0</v>
      </c>
      <c r="E671" s="236">
        <v>297.33</v>
      </c>
      <c r="F671" s="236">
        <f t="shared" si="56"/>
        <v>297.33</v>
      </c>
      <c r="G671" s="318">
        <f t="shared" si="57"/>
        <v>0.9320689655172413</v>
      </c>
      <c r="H671" s="187"/>
    </row>
    <row r="672" spans="1:8" ht="12.75" customHeight="1">
      <c r="A672" s="185">
        <v>18</v>
      </c>
      <c r="B672" s="326" t="s">
        <v>157</v>
      </c>
      <c r="C672" s="236">
        <v>258.75</v>
      </c>
      <c r="D672" s="236">
        <v>0</v>
      </c>
      <c r="E672" s="236">
        <v>163.8</v>
      </c>
      <c r="F672" s="236">
        <f t="shared" si="56"/>
        <v>163.8</v>
      </c>
      <c r="G672" s="318">
        <f t="shared" si="57"/>
        <v>0.6330434782608696</v>
      </c>
      <c r="H672" s="187"/>
    </row>
    <row r="673" spans="1:7" ht="12.75" customHeight="1">
      <c r="A673" s="185">
        <v>19</v>
      </c>
      <c r="B673" s="326" t="s">
        <v>198</v>
      </c>
      <c r="C673" s="236">
        <v>488.5</v>
      </c>
      <c r="D673" s="236">
        <v>0</v>
      </c>
      <c r="E673" s="236">
        <v>515.2896</v>
      </c>
      <c r="F673" s="236">
        <f t="shared" si="56"/>
        <v>515.2896</v>
      </c>
      <c r="G673" s="318">
        <f t="shared" si="57"/>
        <v>1.0548405322415557</v>
      </c>
    </row>
    <row r="674" spans="1:8" ht="12.75" customHeight="1">
      <c r="A674" s="185">
        <v>20</v>
      </c>
      <c r="B674" s="326" t="s">
        <v>159</v>
      </c>
      <c r="C674" s="236">
        <v>366</v>
      </c>
      <c r="D674" s="236">
        <v>0</v>
      </c>
      <c r="E674" s="236">
        <v>387.78000000000003</v>
      </c>
      <c r="F674" s="236">
        <f t="shared" si="56"/>
        <v>387.78000000000003</v>
      </c>
      <c r="G674" s="318">
        <f t="shared" si="57"/>
        <v>1.0595081967213116</v>
      </c>
      <c r="H674" s="10" t="s">
        <v>14</v>
      </c>
    </row>
    <row r="675" spans="1:7" ht="12.75" customHeight="1">
      <c r="A675" s="185">
        <v>21</v>
      </c>
      <c r="B675" s="326" t="s">
        <v>199</v>
      </c>
      <c r="C675" s="236">
        <v>452</v>
      </c>
      <c r="D675" s="236">
        <v>0</v>
      </c>
      <c r="E675" s="236">
        <v>482.90999999999997</v>
      </c>
      <c r="F675" s="236">
        <f t="shared" si="56"/>
        <v>482.90999999999997</v>
      </c>
      <c r="G675" s="318">
        <f t="shared" si="57"/>
        <v>1.0683849557522123</v>
      </c>
    </row>
    <row r="676" spans="1:7" ht="15" customHeight="1">
      <c r="A676" s="35"/>
      <c r="B676" s="1" t="s">
        <v>31</v>
      </c>
      <c r="C676" s="160">
        <f>SUM(C655:C675)</f>
        <v>7605.75</v>
      </c>
      <c r="D676" s="160">
        <f>SUM(D655:D675)</f>
        <v>0</v>
      </c>
      <c r="E676" s="160">
        <f>SUM(E655:E675)</f>
        <v>7605.7596</v>
      </c>
      <c r="F676" s="315">
        <f t="shared" si="56"/>
        <v>7605.7596</v>
      </c>
      <c r="G676" s="192">
        <f t="shared" si="57"/>
        <v>1.0000012622029386</v>
      </c>
    </row>
    <row r="677" spans="1:7" ht="13.5" customHeight="1">
      <c r="A677" s="73"/>
      <c r="B677" s="74"/>
      <c r="C677" s="75"/>
      <c r="D677" s="75"/>
      <c r="E677" s="76"/>
      <c r="F677" s="77"/>
      <c r="G677" s="78"/>
    </row>
    <row r="678" spans="1:7" ht="13.5" customHeight="1">
      <c r="A678" s="102" t="s">
        <v>80</v>
      </c>
      <c r="B678" s="102"/>
      <c r="C678" s="102"/>
      <c r="D678" s="102"/>
      <c r="E678" s="103"/>
      <c r="F678" s="103"/>
      <c r="G678" s="103"/>
    </row>
    <row r="679" spans="1:7" ht="13.5" customHeight="1">
      <c r="A679" s="102" t="s">
        <v>240</v>
      </c>
      <c r="B679" s="102"/>
      <c r="C679" s="102"/>
      <c r="D679" s="102"/>
      <c r="E679" s="103"/>
      <c r="F679" s="103"/>
      <c r="G679" s="103"/>
    </row>
    <row r="680" spans="1:7" ht="60">
      <c r="A680" s="328" t="s">
        <v>41</v>
      </c>
      <c r="B680" s="328" t="s">
        <v>42</v>
      </c>
      <c r="C680" s="328" t="s">
        <v>241</v>
      </c>
      <c r="D680" s="328" t="s">
        <v>81</v>
      </c>
      <c r="E680" s="328" t="s">
        <v>82</v>
      </c>
      <c r="F680" s="328" t="s">
        <v>83</v>
      </c>
      <c r="G680" s="105"/>
    </row>
    <row r="681" spans="1:7" ht="15">
      <c r="A681" s="104">
        <v>1</v>
      </c>
      <c r="B681" s="104">
        <v>2</v>
      </c>
      <c r="C681" s="104">
        <v>3</v>
      </c>
      <c r="D681" s="104">
        <v>4</v>
      </c>
      <c r="E681" s="104">
        <v>5</v>
      </c>
      <c r="F681" s="104">
        <v>6</v>
      </c>
      <c r="G681" s="105"/>
    </row>
    <row r="682" spans="1:7" ht="12.75" customHeight="1">
      <c r="A682" s="185">
        <v>1</v>
      </c>
      <c r="B682" s="325" t="s">
        <v>142</v>
      </c>
      <c r="C682" s="236">
        <f>C655</f>
        <v>403</v>
      </c>
      <c r="D682" s="236">
        <f>F655</f>
        <v>417.51</v>
      </c>
      <c r="E682" s="236">
        <v>349.85</v>
      </c>
      <c r="F682" s="237">
        <f>E682/C682</f>
        <v>0.8681141439205956</v>
      </c>
      <c r="G682" s="32"/>
    </row>
    <row r="683" spans="1:7" ht="12.75" customHeight="1">
      <c r="A683" s="185">
        <v>2</v>
      </c>
      <c r="B683" s="325" t="s">
        <v>143</v>
      </c>
      <c r="C683" s="236">
        <f aca="true" t="shared" si="58" ref="C683:C702">C656</f>
        <v>521.25</v>
      </c>
      <c r="D683" s="236">
        <f aca="true" t="shared" si="59" ref="D683:D702">F656</f>
        <v>547.76</v>
      </c>
      <c r="E683" s="236">
        <v>500.27000000000004</v>
      </c>
      <c r="F683" s="237">
        <f aca="true" t="shared" si="60" ref="F683:F703">E683/C683</f>
        <v>0.9597505995203838</v>
      </c>
      <c r="G683" s="32"/>
    </row>
    <row r="684" spans="1:7" ht="12.75" customHeight="1">
      <c r="A684" s="185">
        <v>3</v>
      </c>
      <c r="B684" s="325" t="s">
        <v>144</v>
      </c>
      <c r="C684" s="236">
        <f t="shared" si="58"/>
        <v>189.75</v>
      </c>
      <c r="D684" s="236">
        <f t="shared" si="59"/>
        <v>250.70999999999998</v>
      </c>
      <c r="E684" s="236">
        <v>267.581735</v>
      </c>
      <c r="F684" s="237">
        <f t="shared" si="60"/>
        <v>1.410180421607378</v>
      </c>
      <c r="G684" s="32"/>
    </row>
    <row r="685" spans="1:7" ht="12.75" customHeight="1">
      <c r="A685" s="185">
        <v>4</v>
      </c>
      <c r="B685" s="326" t="s">
        <v>145</v>
      </c>
      <c r="C685" s="236">
        <f t="shared" si="58"/>
        <v>368</v>
      </c>
      <c r="D685" s="236">
        <f t="shared" si="59"/>
        <v>366.94</v>
      </c>
      <c r="E685" s="236">
        <v>344.26973000000004</v>
      </c>
      <c r="F685" s="237">
        <f t="shared" si="60"/>
        <v>0.935515570652174</v>
      </c>
      <c r="G685" s="32"/>
    </row>
    <row r="686" spans="1:7" ht="12.75" customHeight="1">
      <c r="A686" s="185">
        <v>5</v>
      </c>
      <c r="B686" s="326" t="s">
        <v>193</v>
      </c>
      <c r="C686" s="236">
        <f t="shared" si="58"/>
        <v>235.75</v>
      </c>
      <c r="D686" s="236">
        <f t="shared" si="59"/>
        <v>234.22</v>
      </c>
      <c r="E686" s="236">
        <v>242.82</v>
      </c>
      <c r="F686" s="237">
        <f t="shared" si="60"/>
        <v>1.0299893955461294</v>
      </c>
      <c r="G686" s="32"/>
    </row>
    <row r="687" spans="1:7" ht="12.75" customHeight="1">
      <c r="A687" s="185">
        <v>6</v>
      </c>
      <c r="B687" s="326" t="s">
        <v>194</v>
      </c>
      <c r="C687" s="236">
        <f t="shared" si="58"/>
        <v>515.75</v>
      </c>
      <c r="D687" s="236">
        <f t="shared" si="59"/>
        <v>546.3299999999999</v>
      </c>
      <c r="E687" s="236">
        <v>670.89</v>
      </c>
      <c r="F687" s="237">
        <f t="shared" si="60"/>
        <v>1.3008046534173534</v>
      </c>
      <c r="G687" s="32"/>
    </row>
    <row r="688" spans="1:7" ht="12.75" customHeight="1">
      <c r="A688" s="185">
        <v>7</v>
      </c>
      <c r="B688" s="326" t="s">
        <v>147</v>
      </c>
      <c r="C688" s="236">
        <f t="shared" si="58"/>
        <v>262.5</v>
      </c>
      <c r="D688" s="236">
        <f t="shared" si="59"/>
        <v>228.73</v>
      </c>
      <c r="E688" s="236">
        <v>205.73</v>
      </c>
      <c r="F688" s="237">
        <f t="shared" si="60"/>
        <v>0.7837333333333333</v>
      </c>
      <c r="G688" s="32"/>
    </row>
    <row r="689" spans="1:7" ht="12.75" customHeight="1">
      <c r="A689" s="185">
        <v>8</v>
      </c>
      <c r="B689" s="326" t="s">
        <v>195</v>
      </c>
      <c r="C689" s="236">
        <f t="shared" si="58"/>
        <v>450</v>
      </c>
      <c r="D689" s="236">
        <f t="shared" si="59"/>
        <v>244.94</v>
      </c>
      <c r="E689" s="236">
        <v>244.94</v>
      </c>
      <c r="F689" s="237">
        <f t="shared" si="60"/>
        <v>0.5443111111111111</v>
      </c>
      <c r="G689" s="32"/>
    </row>
    <row r="690" spans="1:7" ht="12.75" customHeight="1">
      <c r="A690" s="185">
        <v>9</v>
      </c>
      <c r="B690" s="326" t="s">
        <v>149</v>
      </c>
      <c r="C690" s="236">
        <f t="shared" si="58"/>
        <v>362.25</v>
      </c>
      <c r="D690" s="236">
        <f t="shared" si="59"/>
        <v>410.40999999999997</v>
      </c>
      <c r="E690" s="236">
        <v>341.71</v>
      </c>
      <c r="F690" s="237">
        <f t="shared" si="60"/>
        <v>0.9432988267770875</v>
      </c>
      <c r="G690" s="32"/>
    </row>
    <row r="691" spans="1:7" ht="12.75" customHeight="1">
      <c r="A691" s="185">
        <v>10</v>
      </c>
      <c r="B691" s="326" t="s">
        <v>196</v>
      </c>
      <c r="C691" s="236">
        <f t="shared" si="58"/>
        <v>453.5</v>
      </c>
      <c r="D691" s="236">
        <f t="shared" si="59"/>
        <v>469.55000000000007</v>
      </c>
      <c r="E691" s="236">
        <v>465.29</v>
      </c>
      <c r="F691" s="237">
        <f t="shared" si="60"/>
        <v>1.0259977949283352</v>
      </c>
      <c r="G691" s="32"/>
    </row>
    <row r="692" spans="1:7" ht="12.75" customHeight="1">
      <c r="A692" s="185">
        <v>11</v>
      </c>
      <c r="B692" s="326" t="s">
        <v>150</v>
      </c>
      <c r="C692" s="236">
        <f t="shared" si="58"/>
        <v>243</v>
      </c>
      <c r="D692" s="236">
        <f t="shared" si="59"/>
        <v>276.15999999999997</v>
      </c>
      <c r="E692" s="236">
        <v>198.095</v>
      </c>
      <c r="F692" s="237">
        <f t="shared" si="60"/>
        <v>0.8152057613168724</v>
      </c>
      <c r="G692" s="32"/>
    </row>
    <row r="693" spans="1:7" ht="12.75" customHeight="1">
      <c r="A693" s="185">
        <v>12</v>
      </c>
      <c r="B693" s="326" t="s">
        <v>197</v>
      </c>
      <c r="C693" s="236">
        <f t="shared" si="58"/>
        <v>346</v>
      </c>
      <c r="D693" s="236">
        <f t="shared" si="59"/>
        <v>394.78999999999996</v>
      </c>
      <c r="E693" s="236">
        <v>362.485</v>
      </c>
      <c r="F693" s="237">
        <f t="shared" si="60"/>
        <v>1.0476445086705202</v>
      </c>
      <c r="G693" s="32"/>
    </row>
    <row r="694" spans="1:7" ht="12.75" customHeight="1">
      <c r="A694" s="185">
        <v>13</v>
      </c>
      <c r="B694" s="326" t="s">
        <v>152</v>
      </c>
      <c r="C694" s="236">
        <f t="shared" si="58"/>
        <v>596.75</v>
      </c>
      <c r="D694" s="236">
        <f t="shared" si="59"/>
        <v>511.97</v>
      </c>
      <c r="E694" s="236">
        <v>440.17</v>
      </c>
      <c r="F694" s="237">
        <f t="shared" si="60"/>
        <v>0.7376120653540008</v>
      </c>
      <c r="G694" s="32"/>
    </row>
    <row r="695" spans="1:7" ht="12.75" customHeight="1">
      <c r="A695" s="185">
        <v>14</v>
      </c>
      <c r="B695" s="326" t="s">
        <v>153</v>
      </c>
      <c r="C695" s="236">
        <f t="shared" si="58"/>
        <v>268.75</v>
      </c>
      <c r="D695" s="236">
        <f t="shared" si="59"/>
        <v>307.37</v>
      </c>
      <c r="E695" s="236">
        <v>304.495</v>
      </c>
      <c r="F695" s="237">
        <f t="shared" si="60"/>
        <v>1.1330046511627907</v>
      </c>
      <c r="G695" s="32"/>
    </row>
    <row r="696" spans="1:8" ht="12.75" customHeight="1">
      <c r="A696" s="185">
        <v>15</v>
      </c>
      <c r="B696" s="326" t="s">
        <v>154</v>
      </c>
      <c r="C696" s="236">
        <f t="shared" si="58"/>
        <v>225.75</v>
      </c>
      <c r="D696" s="236">
        <f t="shared" si="59"/>
        <v>228.31</v>
      </c>
      <c r="E696" s="236">
        <v>278.77</v>
      </c>
      <c r="F696" s="237">
        <f t="shared" si="60"/>
        <v>1.234861572535991</v>
      </c>
      <c r="G696" s="32"/>
      <c r="H696" s="10" t="s">
        <v>14</v>
      </c>
    </row>
    <row r="697" spans="1:7" ht="12.75" customHeight="1">
      <c r="A697" s="185">
        <v>16</v>
      </c>
      <c r="B697" s="326" t="s">
        <v>155</v>
      </c>
      <c r="C697" s="236">
        <f t="shared" si="58"/>
        <v>279.5</v>
      </c>
      <c r="D697" s="236">
        <f t="shared" si="59"/>
        <v>322.95000000000005</v>
      </c>
      <c r="E697" s="236">
        <v>293.845</v>
      </c>
      <c r="F697" s="237">
        <f t="shared" si="60"/>
        <v>1.0513237924865833</v>
      </c>
      <c r="G697" s="32"/>
    </row>
    <row r="698" spans="1:7" ht="12.75" customHeight="1">
      <c r="A698" s="185">
        <v>17</v>
      </c>
      <c r="B698" s="326" t="s">
        <v>156</v>
      </c>
      <c r="C698" s="236">
        <f t="shared" si="58"/>
        <v>319</v>
      </c>
      <c r="D698" s="236">
        <f t="shared" si="59"/>
        <v>297.33</v>
      </c>
      <c r="E698" s="236">
        <v>297.32</v>
      </c>
      <c r="F698" s="237">
        <f t="shared" si="60"/>
        <v>0.9320376175548589</v>
      </c>
      <c r="G698" s="32"/>
    </row>
    <row r="699" spans="1:7" ht="12.75" customHeight="1">
      <c r="A699" s="185">
        <v>18</v>
      </c>
      <c r="B699" s="326" t="s">
        <v>157</v>
      </c>
      <c r="C699" s="236">
        <f t="shared" si="58"/>
        <v>258.75</v>
      </c>
      <c r="D699" s="236">
        <f t="shared" si="59"/>
        <v>163.8</v>
      </c>
      <c r="E699" s="236">
        <v>157.43499999999997</v>
      </c>
      <c r="F699" s="237">
        <f t="shared" si="60"/>
        <v>0.6084444444444443</v>
      </c>
      <c r="G699" s="32"/>
    </row>
    <row r="700" spans="1:7" ht="12.75" customHeight="1">
      <c r="A700" s="185">
        <v>19</v>
      </c>
      <c r="B700" s="326" t="s">
        <v>198</v>
      </c>
      <c r="C700" s="236">
        <f t="shared" si="58"/>
        <v>488.5</v>
      </c>
      <c r="D700" s="236">
        <f t="shared" si="59"/>
        <v>515.2896</v>
      </c>
      <c r="E700" s="236">
        <v>504.3</v>
      </c>
      <c r="F700" s="237">
        <f t="shared" si="60"/>
        <v>1.0323439099283522</v>
      </c>
      <c r="G700" s="32"/>
    </row>
    <row r="701" spans="1:7" ht="12.75" customHeight="1">
      <c r="A701" s="185">
        <v>20</v>
      </c>
      <c r="B701" s="326" t="s">
        <v>159</v>
      </c>
      <c r="C701" s="236">
        <f t="shared" si="58"/>
        <v>366</v>
      </c>
      <c r="D701" s="236">
        <f t="shared" si="59"/>
        <v>387.78000000000003</v>
      </c>
      <c r="E701" s="236">
        <v>350.72</v>
      </c>
      <c r="F701" s="237">
        <f t="shared" si="60"/>
        <v>0.9582513661202187</v>
      </c>
      <c r="G701" s="32"/>
    </row>
    <row r="702" spans="1:7" ht="12.75" customHeight="1">
      <c r="A702" s="185">
        <v>21</v>
      </c>
      <c r="B702" s="326" t="s">
        <v>199</v>
      </c>
      <c r="C702" s="236">
        <f t="shared" si="58"/>
        <v>452</v>
      </c>
      <c r="D702" s="236">
        <f t="shared" si="59"/>
        <v>482.90999999999997</v>
      </c>
      <c r="E702" s="236">
        <v>467.265</v>
      </c>
      <c r="F702" s="237">
        <f t="shared" si="60"/>
        <v>1.0337721238938054</v>
      </c>
      <c r="G702" s="32"/>
    </row>
    <row r="703" spans="1:8" ht="14.25" customHeight="1">
      <c r="A703" s="35"/>
      <c r="B703" s="1" t="s">
        <v>31</v>
      </c>
      <c r="C703" s="160">
        <f>SUM(C682:C702)</f>
        <v>7605.75</v>
      </c>
      <c r="D703" s="160">
        <f>SUM(D682:D702)</f>
        <v>7605.7596</v>
      </c>
      <c r="E703" s="160">
        <f>SUM(E682:E702)</f>
        <v>7288.251465</v>
      </c>
      <c r="F703" s="238">
        <f t="shared" si="60"/>
        <v>0.9582554600138053</v>
      </c>
      <c r="G703" s="32"/>
      <c r="H703" s="10" t="s">
        <v>14</v>
      </c>
    </row>
    <row r="704" spans="1:7" ht="13.5" customHeight="1">
      <c r="A704" s="106"/>
      <c r="B704" s="3"/>
      <c r="C704" s="4"/>
      <c r="D704" s="107"/>
      <c r="E704" s="108"/>
      <c r="F704" s="107"/>
      <c r="G704" s="134"/>
    </row>
    <row r="705" spans="1:7" ht="13.5" customHeight="1">
      <c r="A705" s="102" t="s">
        <v>84</v>
      </c>
      <c r="B705" s="102"/>
      <c r="C705" s="102"/>
      <c r="D705" s="102"/>
      <c r="E705" s="103"/>
      <c r="F705" s="103"/>
      <c r="G705" s="103"/>
    </row>
    <row r="706" spans="1:7" ht="13.5" customHeight="1">
      <c r="A706" s="102" t="s">
        <v>236</v>
      </c>
      <c r="B706" s="102"/>
      <c r="C706" s="102"/>
      <c r="D706" s="102"/>
      <c r="E706" s="103"/>
      <c r="F706" s="103"/>
      <c r="G706" s="103"/>
    </row>
    <row r="707" spans="1:7" ht="56.25" customHeight="1">
      <c r="A707" s="321" t="s">
        <v>41</v>
      </c>
      <c r="B707" s="321" t="s">
        <v>42</v>
      </c>
      <c r="C707" s="321" t="s">
        <v>238</v>
      </c>
      <c r="D707" s="321" t="s">
        <v>81</v>
      </c>
      <c r="E707" s="321" t="s">
        <v>242</v>
      </c>
      <c r="F707" s="322" t="s">
        <v>243</v>
      </c>
      <c r="G707" s="109"/>
    </row>
    <row r="708" spans="1:7" ht="14.25" customHeight="1">
      <c r="A708" s="104">
        <v>1</v>
      </c>
      <c r="B708" s="104">
        <v>2</v>
      </c>
      <c r="C708" s="104">
        <v>3</v>
      </c>
      <c r="D708" s="104">
        <v>4</v>
      </c>
      <c r="E708" s="104">
        <v>5</v>
      </c>
      <c r="F708" s="104">
        <v>6</v>
      </c>
      <c r="G708" s="109"/>
    </row>
    <row r="709" spans="1:7" ht="12.75" customHeight="1">
      <c r="A709" s="185">
        <v>1</v>
      </c>
      <c r="B709" s="325" t="s">
        <v>142</v>
      </c>
      <c r="C709" s="239">
        <f aca="true" t="shared" si="61" ref="C709:D729">C682</f>
        <v>403</v>
      </c>
      <c r="D709" s="239">
        <f t="shared" si="61"/>
        <v>417.51</v>
      </c>
      <c r="E709" s="239">
        <f>D709-E682</f>
        <v>67.65999999999997</v>
      </c>
      <c r="F709" s="240">
        <f>E709/C709</f>
        <v>0.16789081885856072</v>
      </c>
      <c r="G709" s="32"/>
    </row>
    <row r="710" spans="1:7" ht="12.75" customHeight="1">
      <c r="A710" s="185">
        <v>2</v>
      </c>
      <c r="B710" s="325" t="s">
        <v>143</v>
      </c>
      <c r="C710" s="239">
        <f t="shared" si="61"/>
        <v>521.25</v>
      </c>
      <c r="D710" s="239">
        <f t="shared" si="61"/>
        <v>547.76</v>
      </c>
      <c r="E710" s="239">
        <f aca="true" t="shared" si="62" ref="E710:E729">D710-E683</f>
        <v>47.48999999999995</v>
      </c>
      <c r="F710" s="240">
        <f aca="true" t="shared" si="63" ref="F710:F729">E710/C710</f>
        <v>0.09110791366906466</v>
      </c>
      <c r="G710" s="32"/>
    </row>
    <row r="711" spans="1:7" ht="12.75" customHeight="1">
      <c r="A711" s="185">
        <v>3</v>
      </c>
      <c r="B711" s="325" t="s">
        <v>144</v>
      </c>
      <c r="C711" s="239">
        <f t="shared" si="61"/>
        <v>189.75</v>
      </c>
      <c r="D711" s="239">
        <f t="shared" si="61"/>
        <v>250.70999999999998</v>
      </c>
      <c r="E711" s="239">
        <f t="shared" si="62"/>
        <v>-16.871735</v>
      </c>
      <c r="F711" s="240">
        <f t="shared" si="63"/>
        <v>-0.08891559947299078</v>
      </c>
      <c r="G711" s="32"/>
    </row>
    <row r="712" spans="1:7" ht="12.75" customHeight="1">
      <c r="A712" s="185">
        <v>4</v>
      </c>
      <c r="B712" s="326" t="s">
        <v>145</v>
      </c>
      <c r="C712" s="239">
        <f t="shared" si="61"/>
        <v>368</v>
      </c>
      <c r="D712" s="239">
        <f t="shared" si="61"/>
        <v>366.94</v>
      </c>
      <c r="E712" s="239">
        <f t="shared" si="62"/>
        <v>22.67026999999996</v>
      </c>
      <c r="F712" s="240">
        <f t="shared" si="63"/>
        <v>0.06160399456521728</v>
      </c>
      <c r="G712" s="32"/>
    </row>
    <row r="713" spans="1:7" ht="12.75" customHeight="1">
      <c r="A713" s="185">
        <v>5</v>
      </c>
      <c r="B713" s="326" t="s">
        <v>193</v>
      </c>
      <c r="C713" s="239">
        <f t="shared" si="61"/>
        <v>235.75</v>
      </c>
      <c r="D713" s="239">
        <f t="shared" si="61"/>
        <v>234.22</v>
      </c>
      <c r="E713" s="239">
        <f t="shared" si="62"/>
        <v>-8.599999999999994</v>
      </c>
      <c r="F713" s="240">
        <f t="shared" si="63"/>
        <v>-0.036479321314952254</v>
      </c>
      <c r="G713" s="32"/>
    </row>
    <row r="714" spans="1:7" ht="12.75" customHeight="1">
      <c r="A714" s="185">
        <v>6</v>
      </c>
      <c r="B714" s="326" t="s">
        <v>194</v>
      </c>
      <c r="C714" s="239">
        <f t="shared" si="61"/>
        <v>515.75</v>
      </c>
      <c r="D714" s="239">
        <f t="shared" si="61"/>
        <v>546.3299999999999</v>
      </c>
      <c r="E714" s="239">
        <f t="shared" si="62"/>
        <v>-124.56000000000006</v>
      </c>
      <c r="F714" s="240">
        <f t="shared" si="63"/>
        <v>-0.241512360639845</v>
      </c>
      <c r="G714" s="32"/>
    </row>
    <row r="715" spans="1:7" ht="12.75" customHeight="1">
      <c r="A715" s="185">
        <v>7</v>
      </c>
      <c r="B715" s="326" t="s">
        <v>147</v>
      </c>
      <c r="C715" s="239">
        <f t="shared" si="61"/>
        <v>262.5</v>
      </c>
      <c r="D715" s="239">
        <f t="shared" si="61"/>
        <v>228.73</v>
      </c>
      <c r="E715" s="239">
        <f t="shared" si="62"/>
        <v>23</v>
      </c>
      <c r="F715" s="240">
        <f t="shared" si="63"/>
        <v>0.08761904761904762</v>
      </c>
      <c r="G715" s="32"/>
    </row>
    <row r="716" spans="1:7" ht="12.75" customHeight="1">
      <c r="A716" s="185">
        <v>8</v>
      </c>
      <c r="B716" s="326" t="s">
        <v>195</v>
      </c>
      <c r="C716" s="239">
        <f t="shared" si="61"/>
        <v>450</v>
      </c>
      <c r="D716" s="239">
        <f t="shared" si="61"/>
        <v>244.94</v>
      </c>
      <c r="E716" s="239">
        <f t="shared" si="62"/>
        <v>0</v>
      </c>
      <c r="F716" s="240">
        <f t="shared" si="63"/>
        <v>0</v>
      </c>
      <c r="G716" s="32"/>
    </row>
    <row r="717" spans="1:7" ht="12.75" customHeight="1">
      <c r="A717" s="185">
        <v>9</v>
      </c>
      <c r="B717" s="326" t="s">
        <v>149</v>
      </c>
      <c r="C717" s="239">
        <f t="shared" si="61"/>
        <v>362.25</v>
      </c>
      <c r="D717" s="239">
        <f t="shared" si="61"/>
        <v>410.40999999999997</v>
      </c>
      <c r="E717" s="239">
        <f t="shared" si="62"/>
        <v>68.69999999999999</v>
      </c>
      <c r="F717" s="240">
        <f t="shared" si="63"/>
        <v>0.18964803312629397</v>
      </c>
      <c r="G717" s="32"/>
    </row>
    <row r="718" spans="1:7" ht="12.75" customHeight="1">
      <c r="A718" s="185">
        <v>10</v>
      </c>
      <c r="B718" s="326" t="s">
        <v>196</v>
      </c>
      <c r="C718" s="239">
        <f t="shared" si="61"/>
        <v>453.5</v>
      </c>
      <c r="D718" s="239">
        <f t="shared" si="61"/>
        <v>469.55000000000007</v>
      </c>
      <c r="E718" s="239">
        <f t="shared" si="62"/>
        <v>4.260000000000048</v>
      </c>
      <c r="F718" s="240">
        <f t="shared" si="63"/>
        <v>0.0093936052921721</v>
      </c>
      <c r="G718" s="32"/>
    </row>
    <row r="719" spans="1:7" ht="12.75" customHeight="1">
      <c r="A719" s="185">
        <v>11</v>
      </c>
      <c r="B719" s="326" t="s">
        <v>150</v>
      </c>
      <c r="C719" s="239">
        <f t="shared" si="61"/>
        <v>243</v>
      </c>
      <c r="D719" s="239">
        <f t="shared" si="61"/>
        <v>276.15999999999997</v>
      </c>
      <c r="E719" s="239">
        <f t="shared" si="62"/>
        <v>78.06499999999997</v>
      </c>
      <c r="F719" s="240">
        <f t="shared" si="63"/>
        <v>0.32125514403292166</v>
      </c>
      <c r="G719" s="32"/>
    </row>
    <row r="720" spans="1:7" ht="12.75" customHeight="1">
      <c r="A720" s="185">
        <v>12</v>
      </c>
      <c r="B720" s="326" t="s">
        <v>197</v>
      </c>
      <c r="C720" s="239">
        <f t="shared" si="61"/>
        <v>346</v>
      </c>
      <c r="D720" s="239">
        <f t="shared" si="61"/>
        <v>394.78999999999996</v>
      </c>
      <c r="E720" s="239">
        <f t="shared" si="62"/>
        <v>32.30499999999995</v>
      </c>
      <c r="F720" s="240">
        <f t="shared" si="63"/>
        <v>0.09336705202312125</v>
      </c>
      <c r="G720" s="32"/>
    </row>
    <row r="721" spans="1:7" ht="12.75" customHeight="1">
      <c r="A721" s="185">
        <v>13</v>
      </c>
      <c r="B721" s="326" t="s">
        <v>152</v>
      </c>
      <c r="C721" s="239">
        <f t="shared" si="61"/>
        <v>596.75</v>
      </c>
      <c r="D721" s="239">
        <f t="shared" si="61"/>
        <v>511.97</v>
      </c>
      <c r="E721" s="239">
        <f t="shared" si="62"/>
        <v>71.80000000000001</v>
      </c>
      <c r="F721" s="240">
        <f t="shared" si="63"/>
        <v>0.12031839128613324</v>
      </c>
      <c r="G721" s="32"/>
    </row>
    <row r="722" spans="1:7" ht="12.75" customHeight="1">
      <c r="A722" s="185">
        <v>14</v>
      </c>
      <c r="B722" s="326" t="s">
        <v>153</v>
      </c>
      <c r="C722" s="239">
        <f t="shared" si="61"/>
        <v>268.75</v>
      </c>
      <c r="D722" s="239">
        <f t="shared" si="61"/>
        <v>307.37</v>
      </c>
      <c r="E722" s="239">
        <f t="shared" si="62"/>
        <v>2.875</v>
      </c>
      <c r="F722" s="240">
        <f t="shared" si="63"/>
        <v>0.010697674418604652</v>
      </c>
      <c r="G722" s="32"/>
    </row>
    <row r="723" spans="1:7" ht="12.75" customHeight="1">
      <c r="A723" s="185">
        <v>15</v>
      </c>
      <c r="B723" s="326" t="s">
        <v>154</v>
      </c>
      <c r="C723" s="239">
        <f t="shared" si="61"/>
        <v>225.75</v>
      </c>
      <c r="D723" s="239">
        <f t="shared" si="61"/>
        <v>228.31</v>
      </c>
      <c r="E723" s="239">
        <f t="shared" si="62"/>
        <v>-50.45999999999998</v>
      </c>
      <c r="F723" s="240">
        <f t="shared" si="63"/>
        <v>-0.2235215946843853</v>
      </c>
      <c r="G723" s="32"/>
    </row>
    <row r="724" spans="1:8" ht="12.75" customHeight="1">
      <c r="A724" s="185">
        <v>16</v>
      </c>
      <c r="B724" s="326" t="s">
        <v>155</v>
      </c>
      <c r="C724" s="239">
        <f t="shared" si="61"/>
        <v>279.5</v>
      </c>
      <c r="D724" s="239">
        <f t="shared" si="61"/>
        <v>322.95000000000005</v>
      </c>
      <c r="E724" s="239">
        <f t="shared" si="62"/>
        <v>29.105000000000018</v>
      </c>
      <c r="F724" s="240">
        <f t="shared" si="63"/>
        <v>0.10413237924865838</v>
      </c>
      <c r="G724" s="32"/>
      <c r="H724" s="10" t="s">
        <v>14</v>
      </c>
    </row>
    <row r="725" spans="1:7" ht="12.75" customHeight="1">
      <c r="A725" s="185">
        <v>17</v>
      </c>
      <c r="B725" s="326" t="s">
        <v>156</v>
      </c>
      <c r="C725" s="239">
        <f t="shared" si="61"/>
        <v>319</v>
      </c>
      <c r="D725" s="239">
        <f t="shared" si="61"/>
        <v>297.33</v>
      </c>
      <c r="E725" s="239">
        <f t="shared" si="62"/>
        <v>0.009999999999990905</v>
      </c>
      <c r="F725" s="240">
        <f t="shared" si="63"/>
        <v>3.134796238241663E-05</v>
      </c>
      <c r="G725" s="32"/>
    </row>
    <row r="726" spans="1:7" ht="12.75" customHeight="1">
      <c r="A726" s="185">
        <v>18</v>
      </c>
      <c r="B726" s="326" t="s">
        <v>157</v>
      </c>
      <c r="C726" s="239">
        <f t="shared" si="61"/>
        <v>258.75</v>
      </c>
      <c r="D726" s="239">
        <f t="shared" si="61"/>
        <v>163.8</v>
      </c>
      <c r="E726" s="239">
        <f t="shared" si="62"/>
        <v>6.3650000000000375</v>
      </c>
      <c r="F726" s="240">
        <f t="shared" si="63"/>
        <v>0.024599033816425267</v>
      </c>
      <c r="G726" s="32"/>
    </row>
    <row r="727" spans="1:7" ht="12.75" customHeight="1">
      <c r="A727" s="185">
        <v>19</v>
      </c>
      <c r="B727" s="326" t="s">
        <v>198</v>
      </c>
      <c r="C727" s="239">
        <f t="shared" si="61"/>
        <v>488.5</v>
      </c>
      <c r="D727" s="239">
        <f t="shared" si="61"/>
        <v>515.2896</v>
      </c>
      <c r="E727" s="239">
        <f t="shared" si="62"/>
        <v>10.989599999999939</v>
      </c>
      <c r="F727" s="240">
        <f t="shared" si="63"/>
        <v>0.02249662231320356</v>
      </c>
      <c r="G727" s="32"/>
    </row>
    <row r="728" spans="1:7" ht="12.75" customHeight="1">
      <c r="A728" s="185">
        <v>20</v>
      </c>
      <c r="B728" s="326" t="s">
        <v>159</v>
      </c>
      <c r="C728" s="239">
        <f t="shared" si="61"/>
        <v>366</v>
      </c>
      <c r="D728" s="239">
        <f t="shared" si="61"/>
        <v>387.78000000000003</v>
      </c>
      <c r="E728" s="239">
        <f t="shared" si="62"/>
        <v>37.06</v>
      </c>
      <c r="F728" s="240">
        <f t="shared" si="63"/>
        <v>0.1012568306010929</v>
      </c>
      <c r="G728" s="32"/>
    </row>
    <row r="729" spans="1:7" ht="12.75" customHeight="1">
      <c r="A729" s="185">
        <v>21</v>
      </c>
      <c r="B729" s="326" t="s">
        <v>199</v>
      </c>
      <c r="C729" s="239">
        <f t="shared" si="61"/>
        <v>452</v>
      </c>
      <c r="D729" s="239">
        <f t="shared" si="61"/>
        <v>482.90999999999997</v>
      </c>
      <c r="E729" s="239">
        <f t="shared" si="62"/>
        <v>15.644999999999982</v>
      </c>
      <c r="F729" s="240">
        <f t="shared" si="63"/>
        <v>0.03461283185840704</v>
      </c>
      <c r="G729" s="32"/>
    </row>
    <row r="730" spans="1:7" ht="12.75" customHeight="1">
      <c r="A730" s="35"/>
      <c r="B730" s="1" t="s">
        <v>31</v>
      </c>
      <c r="C730" s="160">
        <f>SUM(C709:C729)</f>
        <v>7605.75</v>
      </c>
      <c r="D730" s="160">
        <f>SUM(D709:D729)</f>
        <v>7605.7596</v>
      </c>
      <c r="E730" s="160">
        <f>SUM(E709:E729)</f>
        <v>317.50813499999975</v>
      </c>
      <c r="F730" s="238">
        <f>E730/C730</f>
        <v>0.04174580218913319</v>
      </c>
      <c r="G730" s="32"/>
    </row>
    <row r="731" ht="24" customHeight="1">
      <c r="A731" s="9" t="s">
        <v>85</v>
      </c>
    </row>
    <row r="732" ht="20.25" customHeight="1"/>
    <row r="733" ht="14.25">
      <c r="A733" s="9" t="s">
        <v>86</v>
      </c>
    </row>
    <row r="734" spans="1:7" ht="30" customHeight="1">
      <c r="A734" s="185" t="s">
        <v>24</v>
      </c>
      <c r="B734" s="185"/>
      <c r="C734" s="186" t="s">
        <v>38</v>
      </c>
      <c r="D734" s="186" t="s">
        <v>39</v>
      </c>
      <c r="E734" s="186" t="s">
        <v>6</v>
      </c>
      <c r="F734" s="186" t="s">
        <v>32</v>
      </c>
      <c r="G734" s="187"/>
    </row>
    <row r="735" spans="1:7" ht="13.5" customHeight="1">
      <c r="A735" s="185">
        <v>1</v>
      </c>
      <c r="B735" s="185">
        <v>2</v>
      </c>
      <c r="C735" s="185">
        <v>3</v>
      </c>
      <c r="D735" s="185">
        <v>4</v>
      </c>
      <c r="E735" s="185" t="s">
        <v>40</v>
      </c>
      <c r="F735" s="185">
        <v>6</v>
      </c>
      <c r="G735" s="187"/>
    </row>
    <row r="736" spans="1:7" ht="27" customHeight="1">
      <c r="A736" s="188">
        <v>1</v>
      </c>
      <c r="B736" s="189" t="s">
        <v>207</v>
      </c>
      <c r="C736" s="193">
        <v>245.42</v>
      </c>
      <c r="D736" s="193">
        <v>245.42</v>
      </c>
      <c r="E736" s="190">
        <f>C736-D736</f>
        <v>0</v>
      </c>
      <c r="F736" s="194">
        <f>E736/C736</f>
        <v>0</v>
      </c>
      <c r="G736" s="195"/>
    </row>
    <row r="737" spans="1:7" ht="28.5">
      <c r="A737" s="188">
        <v>2</v>
      </c>
      <c r="B737" s="189" t="s">
        <v>239</v>
      </c>
      <c r="C737" s="193">
        <v>185.35</v>
      </c>
      <c r="D737" s="193">
        <v>185.35</v>
      </c>
      <c r="E737" s="190">
        <f>C737-D737</f>
        <v>0</v>
      </c>
      <c r="F737" s="194">
        <f>E737/C737</f>
        <v>0</v>
      </c>
      <c r="G737" s="187"/>
    </row>
    <row r="738" spans="1:7" ht="28.5">
      <c r="A738" s="188">
        <v>3</v>
      </c>
      <c r="B738" s="189" t="s">
        <v>244</v>
      </c>
      <c r="C738" s="193">
        <v>59.88</v>
      </c>
      <c r="D738" s="193">
        <v>59.88</v>
      </c>
      <c r="E738" s="190">
        <f>C738-D738</f>
        <v>0</v>
      </c>
      <c r="F738" s="194">
        <f>E738/C738</f>
        <v>0</v>
      </c>
      <c r="G738" s="187"/>
    </row>
    <row r="739" spans="1:7" ht="15.75" customHeight="1">
      <c r="A739" s="188">
        <v>4</v>
      </c>
      <c r="B739" s="196" t="s">
        <v>87</v>
      </c>
      <c r="C739" s="197">
        <f>C737+C738</f>
        <v>245.23</v>
      </c>
      <c r="D739" s="197">
        <f>D737+D738</f>
        <v>245.23</v>
      </c>
      <c r="E739" s="190">
        <f>C739-D739</f>
        <v>0</v>
      </c>
      <c r="F739" s="194">
        <f>E739/C739</f>
        <v>0</v>
      </c>
      <c r="G739" s="187" t="s">
        <v>14</v>
      </c>
    </row>
    <row r="740" spans="1:6" ht="15.75" customHeight="1">
      <c r="A740" s="33"/>
      <c r="B740" s="121"/>
      <c r="C740" s="182"/>
      <c r="D740" s="182"/>
      <c r="E740" s="66"/>
      <c r="F740" s="66"/>
    </row>
    <row r="741" s="110" customFormat="1" ht="14.25">
      <c r="A741" s="9" t="s">
        <v>245</v>
      </c>
    </row>
    <row r="742" spans="4:7" ht="14.25">
      <c r="D742" s="68" t="s">
        <v>123</v>
      </c>
      <c r="E742" s="384"/>
      <c r="F742" s="384"/>
      <c r="G742" s="135"/>
    </row>
    <row r="743" spans="1:7" ht="28.5">
      <c r="A743" s="89" t="s">
        <v>24</v>
      </c>
      <c r="B743" s="89" t="s">
        <v>88</v>
      </c>
      <c r="C743" s="89" t="s">
        <v>246</v>
      </c>
      <c r="D743" s="89" t="s">
        <v>46</v>
      </c>
      <c r="E743" s="89" t="s">
        <v>89</v>
      </c>
      <c r="F743" s="89" t="s">
        <v>90</v>
      </c>
      <c r="G743" s="65"/>
    </row>
    <row r="744" spans="1:7" ht="14.25">
      <c r="A744" s="112">
        <v>1</v>
      </c>
      <c r="B744" s="112">
        <v>2</v>
      </c>
      <c r="C744" s="112">
        <v>3</v>
      </c>
      <c r="D744" s="112">
        <v>4</v>
      </c>
      <c r="E744" s="112">
        <v>5</v>
      </c>
      <c r="F744" s="112">
        <v>6</v>
      </c>
      <c r="G744" s="136"/>
    </row>
    <row r="745" spans="1:7" ht="28.5">
      <c r="A745" s="113">
        <v>1</v>
      </c>
      <c r="B745" s="114" t="s">
        <v>91</v>
      </c>
      <c r="C745" s="115">
        <v>117.95</v>
      </c>
      <c r="D745" s="353">
        <v>245.23</v>
      </c>
      <c r="E745" s="117">
        <v>42</v>
      </c>
      <c r="F745" s="116">
        <f>E745/C745</f>
        <v>0.35608308605341243</v>
      </c>
      <c r="G745" s="137"/>
    </row>
    <row r="746" spans="1:7" ht="89.25" customHeight="1">
      <c r="A746" s="113">
        <v>2</v>
      </c>
      <c r="B746" s="114" t="s">
        <v>92</v>
      </c>
      <c r="C746" s="115">
        <v>127.47</v>
      </c>
      <c r="D746" s="354"/>
      <c r="E746" s="117">
        <v>87.73</v>
      </c>
      <c r="F746" s="116">
        <f>E746/C746</f>
        <v>0.688240370283204</v>
      </c>
      <c r="G746" s="138"/>
    </row>
    <row r="747" spans="1:7" ht="15">
      <c r="A747" s="385" t="s">
        <v>12</v>
      </c>
      <c r="B747" s="385"/>
      <c r="C747" s="118">
        <f>SUM(C745:C746)</f>
        <v>245.42000000000002</v>
      </c>
      <c r="D747" s="118">
        <f>SUM(D745:D746)</f>
        <v>245.23</v>
      </c>
      <c r="E747" s="118">
        <f>SUM(E745:E746)</f>
        <v>129.73000000000002</v>
      </c>
      <c r="F747" s="116">
        <f>E747/C747</f>
        <v>0.5286040257517726</v>
      </c>
      <c r="G747" s="139"/>
    </row>
    <row r="748" spans="1:7" s="132" customFormat="1" ht="22.5" customHeight="1">
      <c r="A748" s="386"/>
      <c r="B748" s="386"/>
      <c r="C748" s="386"/>
      <c r="D748" s="386"/>
      <c r="E748" s="386"/>
      <c r="F748" s="386"/>
      <c r="G748" s="386"/>
    </row>
    <row r="749" spans="1:7" ht="14.25">
      <c r="A749" s="121" t="s">
        <v>93</v>
      </c>
      <c r="B749" s="26"/>
      <c r="C749" s="26"/>
      <c r="D749" s="119"/>
      <c r="E749" s="26"/>
      <c r="F749" s="26"/>
      <c r="G749" s="120"/>
    </row>
    <row r="750" spans="1:7" ht="14.25">
      <c r="A750" s="121"/>
      <c r="B750" s="26"/>
      <c r="C750" s="26"/>
      <c r="D750" s="119"/>
      <c r="E750" s="26"/>
      <c r="F750" s="26"/>
      <c r="G750" s="120"/>
    </row>
    <row r="751" ht="14.25">
      <c r="A751" s="9" t="s">
        <v>94</v>
      </c>
    </row>
    <row r="752" spans="1:6" ht="30" customHeight="1">
      <c r="A752" s="18" t="s">
        <v>24</v>
      </c>
      <c r="B752" s="89" t="s">
        <v>88</v>
      </c>
      <c r="C752" s="53" t="s">
        <v>38</v>
      </c>
      <c r="D752" s="53" t="s">
        <v>39</v>
      </c>
      <c r="E752" s="53" t="s">
        <v>6</v>
      </c>
      <c r="F752" s="53" t="s">
        <v>32</v>
      </c>
    </row>
    <row r="753" spans="1:7" ht="13.5" customHeight="1">
      <c r="A753" s="185">
        <v>1</v>
      </c>
      <c r="B753" s="185">
        <v>2</v>
      </c>
      <c r="C753" s="185">
        <v>3</v>
      </c>
      <c r="D753" s="185">
        <v>4</v>
      </c>
      <c r="E753" s="185" t="s">
        <v>40</v>
      </c>
      <c r="F753" s="185">
        <v>6</v>
      </c>
      <c r="G753" s="187"/>
    </row>
    <row r="754" spans="1:7" ht="27" customHeight="1">
      <c r="A754" s="188">
        <v>1</v>
      </c>
      <c r="B754" s="189" t="str">
        <f>B736</f>
        <v>Allocation for 2017-18</v>
      </c>
      <c r="C754" s="190">
        <v>310.56</v>
      </c>
      <c r="D754" s="190">
        <v>310.56</v>
      </c>
      <c r="E754" s="190">
        <v>0</v>
      </c>
      <c r="F754" s="194">
        <f>E754/C754</f>
        <v>0</v>
      </c>
      <c r="G754" s="187"/>
    </row>
    <row r="755" spans="1:7" ht="28.5">
      <c r="A755" s="188">
        <v>2</v>
      </c>
      <c r="B755" s="189" t="str">
        <f>B737</f>
        <v>Opening Balance as on 1.4.2017</v>
      </c>
      <c r="C755" s="190">
        <v>45.84</v>
      </c>
      <c r="D755" s="190">
        <v>45.84</v>
      </c>
      <c r="E755" s="190">
        <v>0</v>
      </c>
      <c r="F755" s="194">
        <f>E755/C755</f>
        <v>0</v>
      </c>
      <c r="G755" s="187"/>
    </row>
    <row r="756" spans="1:7" ht="28.5">
      <c r="A756" s="188">
        <v>3</v>
      </c>
      <c r="B756" s="189" t="str">
        <f>B738</f>
        <v>Released during 2017-18</v>
      </c>
      <c r="C756" s="190">
        <v>264.03</v>
      </c>
      <c r="D756" s="190">
        <v>264.03</v>
      </c>
      <c r="E756" s="190">
        <v>0</v>
      </c>
      <c r="F756" s="194">
        <f>E756/C756</f>
        <v>0</v>
      </c>
      <c r="G756" s="187"/>
    </row>
    <row r="757" spans="1:7" ht="15.75" customHeight="1">
      <c r="A757" s="188">
        <v>4</v>
      </c>
      <c r="B757" s="196" t="s">
        <v>87</v>
      </c>
      <c r="C757" s="198">
        <f>SUM(C755:C756)</f>
        <v>309.87</v>
      </c>
      <c r="D757" s="198">
        <f>SUM(D755:D756)</f>
        <v>309.87</v>
      </c>
      <c r="E757" s="190">
        <v>0</v>
      </c>
      <c r="F757" s="199">
        <f>E757/C757</f>
        <v>0</v>
      </c>
      <c r="G757" s="187"/>
    </row>
    <row r="758" spans="1:6" ht="15.75" customHeight="1">
      <c r="A758" s="33"/>
      <c r="B758" s="121"/>
      <c r="C758" s="86"/>
      <c r="D758" s="86"/>
      <c r="E758" s="66"/>
      <c r="F758" s="39"/>
    </row>
    <row r="759" s="110" customFormat="1" ht="14.25">
      <c r="A759" s="9" t="s">
        <v>247</v>
      </c>
    </row>
    <row r="760" spans="6:8" ht="14.25">
      <c r="F760" s="111"/>
      <c r="G760" s="68" t="s">
        <v>123</v>
      </c>
      <c r="H760" s="181"/>
    </row>
    <row r="761" spans="1:8" ht="57">
      <c r="A761" s="89" t="s">
        <v>246</v>
      </c>
      <c r="B761" s="89" t="s">
        <v>95</v>
      </c>
      <c r="C761" s="89" t="s">
        <v>96</v>
      </c>
      <c r="D761" s="89" t="s">
        <v>97</v>
      </c>
      <c r="E761" s="89" t="s">
        <v>98</v>
      </c>
      <c r="F761" s="89" t="s">
        <v>6</v>
      </c>
      <c r="G761" s="89" t="s">
        <v>90</v>
      </c>
      <c r="H761" s="89" t="s">
        <v>99</v>
      </c>
    </row>
    <row r="762" spans="1:8" ht="14.25">
      <c r="A762" s="123">
        <v>1</v>
      </c>
      <c r="B762" s="123">
        <v>2</v>
      </c>
      <c r="C762" s="123">
        <v>3</v>
      </c>
      <c r="D762" s="123">
        <v>4</v>
      </c>
      <c r="E762" s="123">
        <v>5</v>
      </c>
      <c r="F762" s="123" t="s">
        <v>100</v>
      </c>
      <c r="G762" s="123">
        <v>7</v>
      </c>
      <c r="H762" s="124" t="s">
        <v>101</v>
      </c>
    </row>
    <row r="763" spans="1:8" ht="18" customHeight="1">
      <c r="A763" s="125">
        <f>C754</f>
        <v>310.56</v>
      </c>
      <c r="B763" s="125">
        <f>C757</f>
        <v>309.87</v>
      </c>
      <c r="C763" s="126">
        <f>E349</f>
        <v>29813.150000000005</v>
      </c>
      <c r="D763" s="126">
        <f>C763*750/100000</f>
        <v>223.59862500000003</v>
      </c>
      <c r="E763" s="140">
        <v>215.47</v>
      </c>
      <c r="F763" s="126">
        <f>D763-E763</f>
        <v>8.128625000000028</v>
      </c>
      <c r="G763" s="241">
        <f>E763/A763*100</f>
        <v>69.38111798042246</v>
      </c>
      <c r="H763" s="126">
        <f>B763-E763</f>
        <v>94.4</v>
      </c>
    </row>
    <row r="764" spans="1:8" ht="21" customHeight="1">
      <c r="A764" s="141"/>
      <c r="B764" s="141"/>
      <c r="C764" s="142"/>
      <c r="D764" s="142"/>
      <c r="E764" s="143"/>
      <c r="F764" s="142"/>
      <c r="G764" s="144"/>
      <c r="H764" s="142"/>
    </row>
    <row r="765" spans="1:8" s="308" customFormat="1" ht="15.75">
      <c r="A765" s="306" t="s">
        <v>248</v>
      </c>
      <c r="B765" s="307"/>
      <c r="C765" s="307"/>
      <c r="D765" s="307"/>
      <c r="E765" s="307"/>
      <c r="F765" s="307"/>
      <c r="G765" s="307"/>
      <c r="H765" s="307"/>
    </row>
    <row r="766" spans="1:8" s="131" customFormat="1" ht="14.25" customHeight="1">
      <c r="A766" s="214"/>
      <c r="B766" s="215"/>
      <c r="C766" s="215"/>
      <c r="D766" s="215"/>
      <c r="E766" s="215"/>
      <c r="F766" s="215"/>
      <c r="G766" s="215"/>
      <c r="H766" s="215"/>
    </row>
    <row r="767" spans="1:8" s="242" customFormat="1" ht="15.75">
      <c r="A767" s="359" t="s">
        <v>257</v>
      </c>
      <c r="B767" s="359"/>
      <c r="C767" s="359"/>
      <c r="D767" s="359"/>
      <c r="E767" s="359"/>
      <c r="G767" s="243"/>
      <c r="H767" s="243"/>
    </row>
    <row r="768" spans="1:8" s="246" customFormat="1" ht="27" customHeight="1">
      <c r="A768" s="245" t="s">
        <v>161</v>
      </c>
      <c r="E768" s="247"/>
      <c r="G768" s="244"/>
      <c r="H768" s="244"/>
    </row>
    <row r="769" spans="1:8" s="246" customFormat="1" ht="15.75">
      <c r="A769" s="249" t="s">
        <v>162</v>
      </c>
      <c r="B769" s="250"/>
      <c r="C769" s="250"/>
      <c r="D769" s="250"/>
      <c r="E769" s="251"/>
      <c r="F769" s="250"/>
      <c r="G769" s="248"/>
      <c r="H769" s="248"/>
    </row>
    <row r="770" spans="1:8" s="254" customFormat="1" ht="18" customHeight="1">
      <c r="A770" s="360" t="s">
        <v>249</v>
      </c>
      <c r="B770" s="360"/>
      <c r="C770" s="360"/>
      <c r="D770" s="360"/>
      <c r="E770" s="360"/>
      <c r="F770" s="253"/>
      <c r="G770" s="252"/>
      <c r="H770" s="252"/>
    </row>
    <row r="771" spans="1:8" s="254" customFormat="1" ht="31.5">
      <c r="A771" s="336" t="s">
        <v>131</v>
      </c>
      <c r="B771" s="336" t="s">
        <v>163</v>
      </c>
      <c r="C771" s="336" t="s">
        <v>133</v>
      </c>
      <c r="D771" s="336" t="s">
        <v>134</v>
      </c>
      <c r="E771" s="337" t="s">
        <v>164</v>
      </c>
      <c r="F771" s="253"/>
      <c r="G771" s="252"/>
      <c r="H771" s="252"/>
    </row>
    <row r="772" spans="1:8" s="254" customFormat="1" ht="18" customHeight="1">
      <c r="A772" s="361" t="s">
        <v>165</v>
      </c>
      <c r="B772" s="255" t="s">
        <v>166</v>
      </c>
      <c r="C772" s="256"/>
      <c r="D772" s="257">
        <v>3185</v>
      </c>
      <c r="E772" s="338">
        <v>1911.29</v>
      </c>
      <c r="F772" s="253"/>
      <c r="G772" s="252"/>
      <c r="H772" s="252"/>
    </row>
    <row r="773" spans="1:8" s="254" customFormat="1" ht="18" customHeight="1">
      <c r="A773" s="361"/>
      <c r="B773" s="255" t="s">
        <v>167</v>
      </c>
      <c r="C773" s="256"/>
      <c r="D773" s="257">
        <v>873</v>
      </c>
      <c r="E773" s="338">
        <v>523.8</v>
      </c>
      <c r="F773" s="253"/>
      <c r="G773" s="258"/>
      <c r="H773" s="258"/>
    </row>
    <row r="774" spans="1:8" s="254" customFormat="1" ht="18" customHeight="1">
      <c r="A774" s="361"/>
      <c r="B774" s="255" t="s">
        <v>168</v>
      </c>
      <c r="C774" s="259"/>
      <c r="D774" s="257">
        <v>0</v>
      </c>
      <c r="E774" s="338">
        <v>0</v>
      </c>
      <c r="F774" s="253"/>
      <c r="G774" s="258"/>
      <c r="H774" s="258"/>
    </row>
    <row r="775" spans="1:8" s="254" customFormat="1" ht="18" customHeight="1">
      <c r="A775" s="361"/>
      <c r="B775" s="255" t="s">
        <v>169</v>
      </c>
      <c r="C775" s="256"/>
      <c r="D775" s="257">
        <v>7425</v>
      </c>
      <c r="E775" s="338">
        <v>9275.45</v>
      </c>
      <c r="F775" s="253"/>
      <c r="G775" s="258"/>
      <c r="H775" s="258"/>
    </row>
    <row r="776" spans="1:8" s="254" customFormat="1" ht="18" customHeight="1">
      <c r="A776" s="361"/>
      <c r="B776" s="255" t="s">
        <v>170</v>
      </c>
      <c r="C776" s="256"/>
      <c r="D776" s="257">
        <v>0</v>
      </c>
      <c r="E776" s="338">
        <v>0</v>
      </c>
      <c r="F776" s="253"/>
      <c r="G776" s="258"/>
      <c r="H776" s="258"/>
    </row>
    <row r="777" spans="1:8" s="254" customFormat="1" ht="18" customHeight="1">
      <c r="A777" s="361"/>
      <c r="B777" s="255" t="s">
        <v>171</v>
      </c>
      <c r="C777" s="256"/>
      <c r="D777" s="257">
        <v>0</v>
      </c>
      <c r="E777" s="338">
        <v>0</v>
      </c>
      <c r="F777" s="253"/>
      <c r="G777" s="258"/>
      <c r="H777" s="258"/>
    </row>
    <row r="778" spans="1:8" s="254" customFormat="1" ht="18" customHeight="1">
      <c r="A778" s="361"/>
      <c r="B778" s="255" t="s">
        <v>172</v>
      </c>
      <c r="C778" s="256"/>
      <c r="D778" s="257">
        <v>0</v>
      </c>
      <c r="E778" s="338">
        <v>0</v>
      </c>
      <c r="F778" s="253"/>
      <c r="G778" s="258"/>
      <c r="H778" s="258"/>
    </row>
    <row r="779" spans="1:8" s="254" customFormat="1" ht="18" customHeight="1">
      <c r="A779" s="361"/>
      <c r="B779" s="339" t="s">
        <v>12</v>
      </c>
      <c r="C779" s="338"/>
      <c r="D779" s="340">
        <f>SUM(D772:D778)</f>
        <v>11483</v>
      </c>
      <c r="E779" s="341">
        <f>SUM(E772:E778)</f>
        <v>11710.54</v>
      </c>
      <c r="F779" s="253"/>
      <c r="G779" s="258"/>
      <c r="H779" s="258"/>
    </row>
    <row r="780" spans="1:8" s="254" customFormat="1" ht="18" customHeight="1">
      <c r="A780" s="260"/>
      <c r="B780" s="261"/>
      <c r="C780" s="261"/>
      <c r="D780" s="262"/>
      <c r="E780" s="263"/>
      <c r="F780" s="261"/>
      <c r="G780" s="261"/>
      <c r="H780" s="261"/>
    </row>
    <row r="781" spans="1:8" s="246" customFormat="1" ht="18" customHeight="1">
      <c r="A781" s="245" t="s">
        <v>258</v>
      </c>
      <c r="E781" s="247"/>
      <c r="G781" s="244"/>
      <c r="H781" s="244"/>
    </row>
    <row r="782" spans="1:8" s="254" customFormat="1" ht="18" customHeight="1">
      <c r="A782" s="357" t="s">
        <v>105</v>
      </c>
      <c r="B782" s="362" t="s">
        <v>106</v>
      </c>
      <c r="C782" s="362"/>
      <c r="D782" s="362" t="s">
        <v>107</v>
      </c>
      <c r="E782" s="362"/>
      <c r="F782" s="266" t="s">
        <v>108</v>
      </c>
      <c r="G782" s="333"/>
      <c r="H782" s="264"/>
    </row>
    <row r="783" spans="1:8" s="254" customFormat="1" ht="24.75" customHeight="1">
      <c r="A783" s="357"/>
      <c r="B783" s="266" t="s">
        <v>109</v>
      </c>
      <c r="C783" s="266" t="s">
        <v>110</v>
      </c>
      <c r="D783" s="267" t="s">
        <v>109</v>
      </c>
      <c r="E783" s="268" t="s">
        <v>110</v>
      </c>
      <c r="F783" s="266" t="s">
        <v>109</v>
      </c>
      <c r="G783" s="334" t="s">
        <v>110</v>
      </c>
      <c r="H783" s="265"/>
    </row>
    <row r="784" spans="1:8" s="254" customFormat="1" ht="18" customHeight="1">
      <c r="A784" s="255" t="s">
        <v>250</v>
      </c>
      <c r="B784" s="279">
        <v>11483</v>
      </c>
      <c r="C784" s="270">
        <v>11710.54</v>
      </c>
      <c r="D784" s="279">
        <v>11483</v>
      </c>
      <c r="E784" s="270">
        <v>11710.54</v>
      </c>
      <c r="F784" s="335">
        <f>D784/B784</f>
        <v>1</v>
      </c>
      <c r="G784" s="335">
        <f>E784/C784</f>
        <v>1</v>
      </c>
      <c r="H784" s="269"/>
    </row>
    <row r="785" spans="1:8" s="254" customFormat="1" ht="15.75">
      <c r="A785" s="272"/>
      <c r="B785" s="273"/>
      <c r="C785" s="273"/>
      <c r="D785" s="272"/>
      <c r="E785" s="274"/>
      <c r="G785" s="271"/>
      <c r="H785" s="271"/>
    </row>
    <row r="786" spans="1:8" s="246" customFormat="1" ht="15.75">
      <c r="A786" s="245" t="s">
        <v>175</v>
      </c>
      <c r="E786" s="247"/>
      <c r="G786" s="244"/>
      <c r="H786" s="244"/>
    </row>
    <row r="787" spans="1:8" s="275" customFormat="1" ht="33.75" customHeight="1">
      <c r="A787" s="352" t="s">
        <v>251</v>
      </c>
      <c r="B787" s="352"/>
      <c r="C787" s="352" t="s">
        <v>259</v>
      </c>
      <c r="D787" s="352"/>
      <c r="E787" s="352" t="s">
        <v>111</v>
      </c>
      <c r="F787" s="352"/>
      <c r="G787" s="271"/>
      <c r="H787" s="271"/>
    </row>
    <row r="788" spans="1:8" s="275" customFormat="1" ht="18" customHeight="1">
      <c r="A788" s="276" t="s">
        <v>109</v>
      </c>
      <c r="B788" s="276" t="s">
        <v>112</v>
      </c>
      <c r="C788" s="276" t="s">
        <v>109</v>
      </c>
      <c r="D788" s="277" t="s">
        <v>112</v>
      </c>
      <c r="E788" s="278" t="s">
        <v>109</v>
      </c>
      <c r="F788" s="276" t="s">
        <v>113</v>
      </c>
      <c r="G788" s="271"/>
      <c r="H788" s="271"/>
    </row>
    <row r="789" spans="1:8" s="275" customFormat="1" ht="18" customHeight="1">
      <c r="A789" s="329">
        <v>1</v>
      </c>
      <c r="B789" s="329">
        <v>2</v>
      </c>
      <c r="C789" s="329">
        <v>3</v>
      </c>
      <c r="D789" s="279">
        <v>4</v>
      </c>
      <c r="E789" s="280">
        <v>5</v>
      </c>
      <c r="F789" s="329">
        <v>6</v>
      </c>
      <c r="G789" s="271"/>
      <c r="H789" s="271"/>
    </row>
    <row r="790" spans="1:8" s="275" customFormat="1" ht="18" customHeight="1">
      <c r="A790" s="329">
        <v>11483</v>
      </c>
      <c r="B790" s="270">
        <v>11710.54</v>
      </c>
      <c r="C790" s="330">
        <v>9132</v>
      </c>
      <c r="D790" s="331">
        <v>8457.86</v>
      </c>
      <c r="E790" s="332">
        <f>C790/A790</f>
        <v>0.7952625620482452</v>
      </c>
      <c r="F790" s="332">
        <f>D790/B790</f>
        <v>0.7222433807493079</v>
      </c>
      <c r="G790" s="271"/>
      <c r="H790" s="271"/>
    </row>
    <row r="791" spans="1:8" s="275" customFormat="1" ht="15.75">
      <c r="A791" s="281"/>
      <c r="B791" s="282"/>
      <c r="C791" s="283"/>
      <c r="D791" s="284"/>
      <c r="E791" s="285"/>
      <c r="F791" s="285"/>
      <c r="G791" s="271"/>
      <c r="H791" s="271"/>
    </row>
    <row r="792" spans="1:8" s="287" customFormat="1" ht="15.75">
      <c r="A792" s="286" t="s">
        <v>176</v>
      </c>
      <c r="B792" s="246"/>
      <c r="C792" s="246"/>
      <c r="D792" s="246"/>
      <c r="E792" s="247"/>
      <c r="F792" s="246"/>
      <c r="G792" s="244"/>
      <c r="H792" s="244"/>
    </row>
    <row r="793" spans="1:8" s="287" customFormat="1" ht="15.75">
      <c r="A793" s="249" t="s">
        <v>177</v>
      </c>
      <c r="B793" s="246"/>
      <c r="C793" s="246"/>
      <c r="D793" s="246"/>
      <c r="E793" s="247"/>
      <c r="F793" s="246"/>
      <c r="G793" s="244"/>
      <c r="H793" s="244"/>
    </row>
    <row r="794" spans="1:8" s="275" customFormat="1" ht="18" customHeight="1">
      <c r="A794" s="355" t="s">
        <v>252</v>
      </c>
      <c r="B794" s="355"/>
      <c r="C794" s="355"/>
      <c r="D794" s="355"/>
      <c r="E794" s="355"/>
      <c r="F794" s="254"/>
      <c r="G794" s="288"/>
      <c r="H794" s="288"/>
    </row>
    <row r="795" spans="1:8" s="275" customFormat="1" ht="31.5">
      <c r="A795" s="289" t="s">
        <v>131</v>
      </c>
      <c r="B795" s="289" t="s">
        <v>132</v>
      </c>
      <c r="C795" s="289" t="s">
        <v>133</v>
      </c>
      <c r="D795" s="299" t="s">
        <v>134</v>
      </c>
      <c r="E795" s="300" t="s">
        <v>135</v>
      </c>
      <c r="F795" s="254"/>
      <c r="G795" s="288"/>
      <c r="H795" s="288"/>
    </row>
    <row r="796" spans="1:8" s="275" customFormat="1" ht="18" customHeight="1">
      <c r="A796" s="356" t="s">
        <v>178</v>
      </c>
      <c r="B796" s="255" t="s">
        <v>166</v>
      </c>
      <c r="C796" s="279"/>
      <c r="D796" s="291">
        <v>6645</v>
      </c>
      <c r="E796" s="291">
        <v>332.24</v>
      </c>
      <c r="F796" s="254"/>
      <c r="G796" s="290"/>
      <c r="H796" s="290"/>
    </row>
    <row r="797" spans="1:8" s="275" customFormat="1" ht="18" customHeight="1">
      <c r="A797" s="356"/>
      <c r="B797" s="255" t="s">
        <v>167</v>
      </c>
      <c r="C797" s="342"/>
      <c r="D797" s="291">
        <v>2862</v>
      </c>
      <c r="E797" s="291">
        <v>143.1</v>
      </c>
      <c r="F797" s="254"/>
      <c r="G797" s="290"/>
      <c r="H797" s="290"/>
    </row>
    <row r="798" spans="1:8" s="275" customFormat="1" ht="18" customHeight="1">
      <c r="A798" s="356"/>
      <c r="B798" s="255" t="s">
        <v>168</v>
      </c>
      <c r="C798" s="342"/>
      <c r="D798" s="291">
        <v>0</v>
      </c>
      <c r="E798" s="291">
        <v>0</v>
      </c>
      <c r="F798" s="254"/>
      <c r="G798" s="290"/>
      <c r="H798" s="290"/>
    </row>
    <row r="799" spans="1:8" s="275" customFormat="1" ht="18" customHeight="1">
      <c r="A799" s="356"/>
      <c r="B799" s="255" t="s">
        <v>169</v>
      </c>
      <c r="C799" s="342"/>
      <c r="D799" s="291">
        <v>1976</v>
      </c>
      <c r="E799" s="291">
        <v>98.8</v>
      </c>
      <c r="F799" s="293"/>
      <c r="G799" s="292"/>
      <c r="H799" s="292"/>
    </row>
    <row r="800" spans="1:8" s="275" customFormat="1" ht="18" customHeight="1">
      <c r="A800" s="356"/>
      <c r="B800" s="255" t="s">
        <v>170</v>
      </c>
      <c r="C800" s="338"/>
      <c r="D800" s="291">
        <v>0</v>
      </c>
      <c r="E800" s="291">
        <v>0</v>
      </c>
      <c r="F800" s="254"/>
      <c r="G800" s="290"/>
      <c r="H800" s="290"/>
    </row>
    <row r="801" spans="1:8" s="275" customFormat="1" ht="18" customHeight="1">
      <c r="A801" s="356"/>
      <c r="B801" s="255" t="s">
        <v>171</v>
      </c>
      <c r="C801" s="342"/>
      <c r="D801" s="291">
        <v>3822</v>
      </c>
      <c r="E801" s="291">
        <v>191.1</v>
      </c>
      <c r="F801" s="254"/>
      <c r="G801" s="290"/>
      <c r="H801" s="290"/>
    </row>
    <row r="802" spans="1:8" s="275" customFormat="1" ht="18" customHeight="1">
      <c r="A802" s="356"/>
      <c r="B802" s="255" t="s">
        <v>172</v>
      </c>
      <c r="C802" s="342"/>
      <c r="D802" s="291">
        <v>0</v>
      </c>
      <c r="E802" s="291">
        <v>0</v>
      </c>
      <c r="F802" s="254"/>
      <c r="G802" s="290"/>
      <c r="H802" s="290"/>
    </row>
    <row r="803" spans="1:8" s="275" customFormat="1" ht="18" customHeight="1">
      <c r="A803" s="356"/>
      <c r="B803" s="382" t="s">
        <v>173</v>
      </c>
      <c r="C803" s="342" t="s">
        <v>260</v>
      </c>
      <c r="D803" s="291">
        <v>161</v>
      </c>
      <c r="E803" s="291">
        <v>8.06</v>
      </c>
      <c r="F803" s="254"/>
      <c r="G803" s="290"/>
      <c r="H803" s="290"/>
    </row>
    <row r="804" spans="1:8" s="275" customFormat="1" ht="18" customHeight="1">
      <c r="A804" s="356"/>
      <c r="B804" s="383"/>
      <c r="C804" s="342" t="s">
        <v>261</v>
      </c>
      <c r="D804" s="291">
        <v>7796</v>
      </c>
      <c r="E804" s="291">
        <v>389.8</v>
      </c>
      <c r="F804" s="254"/>
      <c r="G804" s="290"/>
      <c r="H804" s="290"/>
    </row>
    <row r="805" spans="1:8" s="275" customFormat="1" ht="18" customHeight="1">
      <c r="A805" s="356"/>
      <c r="B805" s="382" t="s">
        <v>174</v>
      </c>
      <c r="C805" s="342" t="s">
        <v>260</v>
      </c>
      <c r="D805" s="291">
        <v>0</v>
      </c>
      <c r="E805" s="291">
        <v>0</v>
      </c>
      <c r="F805" s="254"/>
      <c r="G805" s="290"/>
      <c r="H805" s="290"/>
    </row>
    <row r="806" spans="1:8" s="275" customFormat="1" ht="18" customHeight="1">
      <c r="A806" s="356"/>
      <c r="B806" s="383"/>
      <c r="C806" s="342" t="s">
        <v>261</v>
      </c>
      <c r="D806" s="291">
        <v>6707</v>
      </c>
      <c r="E806" s="291">
        <v>335.35</v>
      </c>
      <c r="F806" s="254"/>
      <c r="G806" s="290"/>
      <c r="H806" s="290"/>
    </row>
    <row r="807" spans="1:8" s="275" customFormat="1" ht="18" customHeight="1">
      <c r="A807" s="356"/>
      <c r="B807" s="339" t="s">
        <v>12</v>
      </c>
      <c r="C807" s="255"/>
      <c r="D807" s="343">
        <f>SUM(D796:D806)</f>
        <v>29969</v>
      </c>
      <c r="E807" s="343">
        <f>SUM(E796:E806)</f>
        <v>1498.4499999999998</v>
      </c>
      <c r="F807" s="273"/>
      <c r="G807" s="290"/>
      <c r="H807" s="290"/>
    </row>
    <row r="808" spans="1:8" s="275" customFormat="1" ht="18" customHeight="1">
      <c r="A808" s="292"/>
      <c r="B808" s="254"/>
      <c r="C808" s="254"/>
      <c r="D808" s="294"/>
      <c r="E808" s="274"/>
      <c r="F808" s="254"/>
      <c r="G808" s="271"/>
      <c r="H808" s="271"/>
    </row>
    <row r="809" spans="1:8" s="287" customFormat="1" ht="15.75">
      <c r="A809" s="245" t="s">
        <v>253</v>
      </c>
      <c r="B809" s="246"/>
      <c r="C809" s="246"/>
      <c r="D809" s="246"/>
      <c r="E809" s="247"/>
      <c r="F809" s="246"/>
      <c r="G809" s="244"/>
      <c r="H809" s="244"/>
    </row>
    <row r="810" spans="1:8" s="275" customFormat="1" ht="19.5" customHeight="1">
      <c r="A810" s="357" t="s">
        <v>105</v>
      </c>
      <c r="B810" s="357" t="s">
        <v>106</v>
      </c>
      <c r="C810" s="357"/>
      <c r="D810" s="357" t="s">
        <v>107</v>
      </c>
      <c r="E810" s="357"/>
      <c r="F810" s="357" t="s">
        <v>108</v>
      </c>
      <c r="G810" s="357"/>
      <c r="H810" s="295"/>
    </row>
    <row r="811" spans="1:8" s="275" customFormat="1" ht="18" customHeight="1">
      <c r="A811" s="357"/>
      <c r="B811" s="296" t="s">
        <v>109</v>
      </c>
      <c r="C811" s="296" t="s">
        <v>110</v>
      </c>
      <c r="D811" s="296" t="s">
        <v>109</v>
      </c>
      <c r="E811" s="297" t="s">
        <v>110</v>
      </c>
      <c r="F811" s="296" t="s">
        <v>109</v>
      </c>
      <c r="G811" s="344" t="s">
        <v>110</v>
      </c>
      <c r="H811" s="265"/>
    </row>
    <row r="812" spans="1:8" s="275" customFormat="1" ht="15.75">
      <c r="A812" s="255" t="s">
        <v>254</v>
      </c>
      <c r="B812" s="255">
        <f>D807</f>
        <v>29969</v>
      </c>
      <c r="C812" s="255">
        <f>E807</f>
        <v>1498.4499999999998</v>
      </c>
      <c r="D812" s="345">
        <f>D807</f>
        <v>29969</v>
      </c>
      <c r="E812" s="346">
        <f>E807</f>
        <v>1498.4499999999998</v>
      </c>
      <c r="F812" s="347">
        <f>D812/B812</f>
        <v>1</v>
      </c>
      <c r="G812" s="347">
        <f>E812/C812</f>
        <v>1</v>
      </c>
      <c r="H812" s="269"/>
    </row>
    <row r="813" spans="1:8" s="275" customFormat="1" ht="15.75">
      <c r="A813" s="298"/>
      <c r="B813" s="254"/>
      <c r="C813" s="254"/>
      <c r="D813" s="298"/>
      <c r="E813" s="274"/>
      <c r="F813" s="254"/>
      <c r="G813" s="271"/>
      <c r="H813" s="271"/>
    </row>
    <row r="814" spans="1:8" s="287" customFormat="1" ht="18" customHeight="1">
      <c r="A814" s="245" t="s">
        <v>179</v>
      </c>
      <c r="B814" s="246"/>
      <c r="C814" s="246"/>
      <c r="D814" s="246"/>
      <c r="E814" s="247"/>
      <c r="F814" s="246"/>
      <c r="G814" s="244"/>
      <c r="H814" s="244"/>
    </row>
    <row r="815" spans="1:8" s="275" customFormat="1" ht="36" customHeight="1">
      <c r="A815" s="351" t="s">
        <v>255</v>
      </c>
      <c r="B815" s="351"/>
      <c r="C815" s="351" t="s">
        <v>256</v>
      </c>
      <c r="D815" s="351"/>
      <c r="E815" s="352" t="s">
        <v>111</v>
      </c>
      <c r="F815" s="352"/>
      <c r="G815" s="271"/>
      <c r="H815" s="271"/>
    </row>
    <row r="816" spans="1:8" s="275" customFormat="1" ht="18" customHeight="1">
      <c r="A816" s="289" t="s">
        <v>109</v>
      </c>
      <c r="B816" s="289" t="s">
        <v>112</v>
      </c>
      <c r="C816" s="289" t="s">
        <v>109</v>
      </c>
      <c r="D816" s="299" t="s">
        <v>112</v>
      </c>
      <c r="E816" s="300" t="s">
        <v>109</v>
      </c>
      <c r="F816" s="289" t="s">
        <v>113</v>
      </c>
      <c r="G816" s="271"/>
      <c r="H816" s="271"/>
    </row>
    <row r="817" spans="1:8" s="275" customFormat="1" ht="18" customHeight="1">
      <c r="A817" s="301">
        <v>1</v>
      </c>
      <c r="B817" s="301">
        <v>2</v>
      </c>
      <c r="C817" s="301">
        <v>3</v>
      </c>
      <c r="D817" s="255">
        <v>4</v>
      </c>
      <c r="E817" s="302"/>
      <c r="F817" s="301">
        <v>6</v>
      </c>
      <c r="G817" s="271"/>
      <c r="H817" s="271"/>
    </row>
    <row r="818" spans="1:8" s="275" customFormat="1" ht="18" customHeight="1">
      <c r="A818" s="279">
        <f>B812</f>
        <v>29969</v>
      </c>
      <c r="B818" s="348">
        <f>C812</f>
        <v>1498.4499999999998</v>
      </c>
      <c r="C818" s="279">
        <v>20825</v>
      </c>
      <c r="D818" s="348">
        <v>1041.25</v>
      </c>
      <c r="E818" s="349">
        <f>C818/A818</f>
        <v>0.6948847142046781</v>
      </c>
      <c r="F818" s="349">
        <f>D818/B818</f>
        <v>0.6948847142046782</v>
      </c>
      <c r="G818" s="304"/>
      <c r="H818" s="303"/>
    </row>
    <row r="819" spans="1:8" s="275" customFormat="1" ht="18" customHeight="1">
      <c r="A819" s="281"/>
      <c r="B819" s="282"/>
      <c r="C819" s="273"/>
      <c r="D819" s="272"/>
      <c r="E819" s="269"/>
      <c r="F819" s="269"/>
      <c r="G819" s="305"/>
      <c r="H819" s="305"/>
    </row>
    <row r="820" spans="1:8" s="131" customFormat="1" ht="12.75">
      <c r="A820" s="216"/>
      <c r="B820" s="215"/>
      <c r="C820" s="215"/>
      <c r="D820" s="215"/>
      <c r="E820" s="215"/>
      <c r="F820" s="215"/>
      <c r="G820" s="215"/>
      <c r="H820" s="215"/>
    </row>
    <row r="821" spans="1:8" s="131" customFormat="1" ht="12.75">
      <c r="A821" s="216">
        <v>29969</v>
      </c>
      <c r="B821" s="215"/>
      <c r="C821" s="215"/>
      <c r="D821" s="215"/>
      <c r="E821" s="215"/>
      <c r="F821" s="215"/>
      <c r="G821" s="215"/>
      <c r="H821" s="215"/>
    </row>
    <row r="823" ht="14.25">
      <c r="F823" s="10" t="s">
        <v>14</v>
      </c>
    </row>
  </sheetData>
  <sheetProtection/>
  <mergeCells count="49">
    <mergeCell ref="B805:B806"/>
    <mergeCell ref="A175:G175"/>
    <mergeCell ref="A201:F201"/>
    <mergeCell ref="E742:F742"/>
    <mergeCell ref="A747:B747"/>
    <mergeCell ref="A748:G748"/>
    <mergeCell ref="D782:E782"/>
    <mergeCell ref="B803:B804"/>
    <mergeCell ref="A42:G42"/>
    <mergeCell ref="A68:H68"/>
    <mergeCell ref="A263:H263"/>
    <mergeCell ref="C39:D39"/>
    <mergeCell ref="A148:F148"/>
    <mergeCell ref="A122:G122"/>
    <mergeCell ref="A95:H95"/>
    <mergeCell ref="A27:D27"/>
    <mergeCell ref="A28:D28"/>
    <mergeCell ref="A35:F35"/>
    <mergeCell ref="C36:D36"/>
    <mergeCell ref="C40:D40"/>
    <mergeCell ref="A41:C41"/>
    <mergeCell ref="C37:D37"/>
    <mergeCell ref="C38:D38"/>
    <mergeCell ref="A1:H1"/>
    <mergeCell ref="A2:H2"/>
    <mergeCell ref="A3:H3"/>
    <mergeCell ref="A5:H5"/>
    <mergeCell ref="A7:H7"/>
    <mergeCell ref="A9:H9"/>
    <mergeCell ref="A13:B13"/>
    <mergeCell ref="A22:D22"/>
    <mergeCell ref="B810:C810"/>
    <mergeCell ref="D810:E810"/>
    <mergeCell ref="F810:G810"/>
    <mergeCell ref="A767:E767"/>
    <mergeCell ref="A770:E770"/>
    <mergeCell ref="A772:A779"/>
    <mergeCell ref="A782:A783"/>
    <mergeCell ref="B782:C782"/>
    <mergeCell ref="A815:B815"/>
    <mergeCell ref="C815:D815"/>
    <mergeCell ref="E815:F815"/>
    <mergeCell ref="D745:D746"/>
    <mergeCell ref="A787:B787"/>
    <mergeCell ref="C787:D787"/>
    <mergeCell ref="E787:F787"/>
    <mergeCell ref="A794:E794"/>
    <mergeCell ref="A796:A807"/>
    <mergeCell ref="A810:A811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69" r:id="rId4"/>
  <rowBreaks count="13" manualBreakCount="13">
    <brk id="66" max="7" man="1"/>
    <brk id="120" max="7" man="1"/>
    <brk id="173" max="7" man="1"/>
    <brk id="227" max="7" man="1"/>
    <brk id="262" max="7" man="1"/>
    <brk id="323" max="7" man="1"/>
    <brk id="413" max="7" man="1"/>
    <brk id="477" max="7" man="1"/>
    <brk id="535" max="7" man="1"/>
    <brk id="619" max="7" man="1"/>
    <brk id="677" max="7" man="1"/>
    <brk id="747" max="7" man="1"/>
    <brk id="79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G27"/>
  <sheetViews>
    <sheetView zoomScalePageLayoutView="0" workbookViewId="0" topLeftCell="A9">
      <selection activeCell="A21" sqref="A21:IV21"/>
    </sheetView>
  </sheetViews>
  <sheetFormatPr defaultColWidth="9.140625" defaultRowHeight="12.75"/>
  <sheetData>
    <row r="8" spans="3:7" ht="85.5">
      <c r="C8" s="61" t="s">
        <v>41</v>
      </c>
      <c r="D8" s="61" t="s">
        <v>42</v>
      </c>
      <c r="E8" s="62" t="s">
        <v>136</v>
      </c>
      <c r="F8" s="63" t="s">
        <v>137</v>
      </c>
      <c r="G8" s="62" t="s">
        <v>138</v>
      </c>
    </row>
    <row r="9" spans="3:7" ht="14.25">
      <c r="C9" s="61">
        <v>1</v>
      </c>
      <c r="D9" s="61">
        <v>2</v>
      </c>
      <c r="E9" s="62">
        <v>3</v>
      </c>
      <c r="F9" s="63">
        <v>4</v>
      </c>
      <c r="G9" s="62">
        <v>5</v>
      </c>
    </row>
    <row r="10" spans="3:7" ht="15">
      <c r="C10" s="185">
        <v>1</v>
      </c>
      <c r="D10" s="200" t="s">
        <v>142</v>
      </c>
      <c r="E10" s="172">
        <v>2070.548</v>
      </c>
      <c r="F10" s="151">
        <v>0</v>
      </c>
      <c r="G10" s="155">
        <f>F10/E10</f>
        <v>0</v>
      </c>
    </row>
    <row r="11" spans="3:7" ht="15">
      <c r="C11" s="185">
        <v>2</v>
      </c>
      <c r="D11" s="200" t="s">
        <v>143</v>
      </c>
      <c r="E11" s="172">
        <v>2906.9762</v>
      </c>
      <c r="F11" s="151">
        <v>0</v>
      </c>
      <c r="G11" s="155">
        <f>F11/E11</f>
        <v>0</v>
      </c>
    </row>
    <row r="12" spans="3:7" ht="15">
      <c r="C12" s="185">
        <v>3</v>
      </c>
      <c r="D12" s="200" t="s">
        <v>144</v>
      </c>
      <c r="E12" s="172">
        <v>2167.1557999999995</v>
      </c>
      <c r="F12" s="151">
        <v>0</v>
      </c>
      <c r="G12" s="155">
        <f>F12/E12</f>
        <v>0</v>
      </c>
    </row>
    <row r="13" spans="3:7" ht="15">
      <c r="C13" s="185">
        <v>4</v>
      </c>
      <c r="D13" s="200" t="s">
        <v>145</v>
      </c>
      <c r="E13" s="172">
        <v>2221.4831999999997</v>
      </c>
      <c r="F13" s="151">
        <v>0</v>
      </c>
      <c r="G13" s="155">
        <f>F13/E13</f>
        <v>0</v>
      </c>
    </row>
    <row r="14" spans="3:7" ht="15">
      <c r="C14" s="185">
        <v>5</v>
      </c>
      <c r="D14" s="200" t="s">
        <v>146</v>
      </c>
      <c r="E14" s="172">
        <v>2384.9906</v>
      </c>
      <c r="F14" s="151">
        <v>-776.1700000000001</v>
      </c>
      <c r="G14" s="155">
        <f>F14/E14</f>
        <v>-0.3254394377906563</v>
      </c>
    </row>
    <row r="15" spans="3:7" ht="12.75">
      <c r="C15" s="323"/>
      <c r="D15" s="323"/>
      <c r="E15" s="323"/>
      <c r="F15" s="323"/>
      <c r="G15" s="323"/>
    </row>
    <row r="16" spans="3:7" ht="12.75">
      <c r="C16" s="323">
        <v>8</v>
      </c>
      <c r="D16" s="323" t="s">
        <v>148</v>
      </c>
      <c r="E16" s="323">
        <v>2901.1144000000004</v>
      </c>
      <c r="F16" s="323">
        <v>0</v>
      </c>
      <c r="G16" s="323">
        <v>0</v>
      </c>
    </row>
    <row r="17" spans="3:7" ht="12.75">
      <c r="C17" s="323">
        <v>9</v>
      </c>
      <c r="D17" s="323" t="s">
        <v>149</v>
      </c>
      <c r="E17" s="323">
        <v>2343.8370000000004</v>
      </c>
      <c r="F17" s="323">
        <v>0</v>
      </c>
      <c r="G17" s="323">
        <v>0</v>
      </c>
    </row>
    <row r="19" spans="3:7" ht="12.75">
      <c r="C19" s="324">
        <v>11</v>
      </c>
      <c r="D19" s="324" t="s">
        <v>150</v>
      </c>
      <c r="E19" s="324">
        <v>1787.72</v>
      </c>
      <c r="F19" s="324">
        <v>0</v>
      </c>
      <c r="G19" s="324">
        <v>0</v>
      </c>
    </row>
    <row r="20" spans="3:7" ht="12.75">
      <c r="C20" s="324">
        <v>12</v>
      </c>
      <c r="D20" s="324" t="s">
        <v>151</v>
      </c>
      <c r="E20" s="324">
        <v>1426.9283999999998</v>
      </c>
      <c r="F20" s="324">
        <v>0</v>
      </c>
      <c r="G20" s="324">
        <v>0</v>
      </c>
    </row>
    <row r="21" spans="3:7" ht="12.75">
      <c r="C21" s="324"/>
      <c r="D21" s="324"/>
      <c r="E21" s="324"/>
      <c r="F21" s="324"/>
      <c r="G21" s="324"/>
    </row>
    <row r="22" spans="3:7" ht="12.75">
      <c r="C22" s="324">
        <v>14</v>
      </c>
      <c r="D22" s="324" t="s">
        <v>153</v>
      </c>
      <c r="E22" s="324">
        <v>2611.3288</v>
      </c>
      <c r="F22" s="324">
        <v>5.350000000000023</v>
      </c>
      <c r="G22" s="324">
        <v>0.0020487653642084535</v>
      </c>
    </row>
    <row r="23" spans="3:7" ht="12.75">
      <c r="C23" s="324"/>
      <c r="D23" s="324"/>
      <c r="E23" s="324"/>
      <c r="F23" s="324"/>
      <c r="G23" s="324"/>
    </row>
    <row r="24" spans="3:7" ht="12.75">
      <c r="C24" s="324">
        <v>16</v>
      </c>
      <c r="D24" s="324" t="s">
        <v>155</v>
      </c>
      <c r="E24" s="324">
        <v>1903.4462000000003</v>
      </c>
      <c r="F24" s="324">
        <v>0</v>
      </c>
      <c r="G24" s="324">
        <v>0</v>
      </c>
    </row>
    <row r="25" spans="4:7" ht="12.75">
      <c r="D25" t="s">
        <v>157</v>
      </c>
      <c r="E25">
        <v>1694.3565999999998</v>
      </c>
      <c r="F25">
        <v>0</v>
      </c>
      <c r="G25">
        <v>0</v>
      </c>
    </row>
    <row r="26" spans="4:7" ht="12.75">
      <c r="D26" t="s">
        <v>158</v>
      </c>
      <c r="E26">
        <v>3126.3992</v>
      </c>
      <c r="F26">
        <v>0</v>
      </c>
      <c r="G26">
        <v>0</v>
      </c>
    </row>
    <row r="27" spans="4:7" ht="12.75">
      <c r="D27" t="s">
        <v>159</v>
      </c>
      <c r="E27">
        <v>2280.0114</v>
      </c>
      <c r="F27">
        <v>0</v>
      </c>
      <c r="G2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RANDHIR</cp:lastModifiedBy>
  <cp:lastPrinted>2018-06-12T12:48:54Z</cp:lastPrinted>
  <dcterms:created xsi:type="dcterms:W3CDTF">2013-03-29T17:24:29Z</dcterms:created>
  <dcterms:modified xsi:type="dcterms:W3CDTF">2018-06-12T12:49:20Z</dcterms:modified>
  <cp:category/>
  <cp:version/>
  <cp:contentType/>
  <cp:contentStatus/>
</cp:coreProperties>
</file>