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5" windowWidth="14040" windowHeight="3570" tabRatio="819" activeTab="2"/>
  </bookViews>
  <sheets>
    <sheet name="Madhy Pradesh (3)" sheetId="1" r:id="rId1"/>
    <sheet name="Madhy Pradesh (2)" sheetId="2" r:id="rId2"/>
    <sheet name="Madhy Pradesh" sheetId="3" r:id="rId3"/>
  </sheets>
  <definedNames>
    <definedName name="_xlnm.Print_Area" localSheetId="2">'Madhy Pradesh'!$A$1:$I$1290</definedName>
    <definedName name="_xlnm.Print_Area" localSheetId="1">'Madhy Pradesh (2)'!$A$1:$I$1290</definedName>
    <definedName name="_xlnm.Print_Area" localSheetId="0">'Madhy Pradesh (3)'!$A$1:$I$1290</definedName>
  </definedNames>
  <calcPr fullCalcOnLoad="1"/>
</workbook>
</file>

<file path=xl/sharedStrings.xml><?xml version="1.0" encoding="utf-8"?>
<sst xmlns="http://schemas.openxmlformats.org/spreadsheetml/2006/main" count="1614" uniqueCount="290">
  <si>
    <t>2007-08</t>
  </si>
  <si>
    <t>Sr. No.</t>
  </si>
  <si>
    <t>District</t>
  </si>
  <si>
    <t>Total</t>
  </si>
  <si>
    <t>Achievement as % of allocation</t>
  </si>
  <si>
    <t>Phy</t>
  </si>
  <si>
    <t>Installment</t>
  </si>
  <si>
    <t>Dated</t>
  </si>
  <si>
    <t>(Rs. In lakhs)</t>
  </si>
  <si>
    <t xml:space="preserve">Fin                            </t>
  </si>
  <si>
    <t>Year</t>
  </si>
  <si>
    <t>2008-09</t>
  </si>
  <si>
    <t>National Programme of Mid-Day Meal in Schools</t>
  </si>
  <si>
    <t>Fin (in Lakh)</t>
  </si>
  <si>
    <t>Schools</t>
  </si>
  <si>
    <t>Primary</t>
  </si>
  <si>
    <t>Amount              (in lakh)</t>
  </si>
  <si>
    <t>Sub total</t>
  </si>
  <si>
    <t>Units</t>
  </si>
  <si>
    <t>Variation</t>
  </si>
  <si>
    <t>GoI records</t>
  </si>
  <si>
    <t>Fin</t>
  </si>
  <si>
    <t>State record</t>
  </si>
  <si>
    <t>S.No.</t>
  </si>
  <si>
    <t>Name of District</t>
  </si>
  <si>
    <t>-</t>
  </si>
  <si>
    <t>% utilisation of foodgrains</t>
  </si>
  <si>
    <t>% utilisation of Cooking cost</t>
  </si>
  <si>
    <t>Diff</t>
  </si>
  <si>
    <t>% Diff</t>
  </si>
  <si>
    <t>Sl. No.</t>
  </si>
  <si>
    <t>Allocation</t>
  </si>
  <si>
    <t>Bench mark</t>
  </si>
  <si>
    <t>Total Availibility</t>
  </si>
  <si>
    <t>Allocated</t>
  </si>
  <si>
    <t>% Availibility</t>
  </si>
  <si>
    <t>% Utilisation</t>
  </si>
  <si>
    <t>Utilisation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</si>
  <si>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</si>
  <si>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</si>
  <si>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</si>
  <si>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</si>
  <si>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</si>
  <si>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Total Availibility of cooking cost</t>
  </si>
  <si>
    <t xml:space="preserve">Cooking assistance received </t>
  </si>
  <si>
    <t>% Availibility of cooking cost</t>
  </si>
  <si>
    <t>Availibility</t>
  </si>
  <si>
    <t xml:space="preserve">% Utilisation                    </t>
  </si>
  <si>
    <t>Utilisation of Cooking assistance</t>
  </si>
  <si>
    <t>Mis-match in % points</t>
  </si>
  <si>
    <t>As per GoI record</t>
  </si>
  <si>
    <t xml:space="preserve">As per State's AWP&amp;B </t>
  </si>
  <si>
    <t>(in MTs)</t>
  </si>
  <si>
    <t>Government of India</t>
  </si>
  <si>
    <t>Bench mark (85%)</t>
  </si>
  <si>
    <t>Part-D: ANALYSIS SHEET</t>
  </si>
  <si>
    <t>5(4-3)</t>
  </si>
  <si>
    <t>Disbursed</t>
  </si>
  <si>
    <t>% Disbursed</t>
  </si>
  <si>
    <t>Disbursed to Dist</t>
  </si>
  <si>
    <t>Activity</t>
  </si>
  <si>
    <t>Expenditure</t>
  </si>
  <si>
    <t>Exp as % of allocation</t>
  </si>
  <si>
    <t>Unspent Balance</t>
  </si>
  <si>
    <t>Management, Supervision, Training &amp; Internal Monitoring</t>
  </si>
  <si>
    <t>External Monitoring &amp; Evaluation</t>
  </si>
  <si>
    <t>School Level Expenses</t>
  </si>
  <si>
    <t xml:space="preserve">Total Availibility </t>
  </si>
  <si>
    <t>2009-10</t>
  </si>
  <si>
    <t>Kitchen Sheds</t>
  </si>
  <si>
    <t xml:space="preserve"> Kitchen Devices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</si>
  <si>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</si>
  <si>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</si>
  <si>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</si>
  <si>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</si>
  <si>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</si>
  <si>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</si>
  <si>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Effective Rate of Meals Served</t>
  </si>
  <si>
    <t>Diff in %</t>
  </si>
  <si>
    <t>Diff.</t>
  </si>
  <si>
    <t>PY &amp; UP PY</t>
  </si>
  <si>
    <t>Stage</t>
  </si>
  <si>
    <t>1. Calculation of Bench mark for utilisation.</t>
  </si>
  <si>
    <t>1.1) No. of children</t>
  </si>
  <si>
    <t>Up Primary</t>
  </si>
  <si>
    <t>1.2) No. of School working days</t>
  </si>
  <si>
    <t>4=(3-2)</t>
  </si>
  <si>
    <t>5=(4/2)*100</t>
  </si>
  <si>
    <t>1.3)  No. of Meals (PY &amp; UP.PY)</t>
  </si>
  <si>
    <t>Districts</t>
  </si>
  <si>
    <t>No. of Institutions  serving MDM</t>
  </si>
  <si>
    <t>Ttoal</t>
  </si>
  <si>
    <t xml:space="preserve">2. COVERAGE </t>
  </si>
  <si>
    <t>3.1)  Reconciliation of Foodgrains OB, Allocation &amp; Lifting</t>
  </si>
  <si>
    <t>3.2) ANALYSIS ON OPENING STOCK AND UNSPENT STOCK OF FOODGRAINS</t>
  </si>
  <si>
    <t>4. ANALYSIS ON COOKING COST (PRIMARY + UPPER PRIMARY)</t>
  </si>
  <si>
    <t>4.4) Cooking cost allocation and disbursed to Dists</t>
  </si>
  <si>
    <t>4.6) Cooking Cost Utilisation</t>
  </si>
  <si>
    <t>T. Availibility</t>
  </si>
  <si>
    <t>% T. Availibility</t>
  </si>
  <si>
    <t xml:space="preserve">PY </t>
  </si>
  <si>
    <t>UP.PY</t>
  </si>
  <si>
    <t>UP PY</t>
  </si>
  <si>
    <t>PY &amp; UP PY  (Total)</t>
  </si>
  <si>
    <t>PY</t>
  </si>
  <si>
    <t>U PY</t>
  </si>
  <si>
    <t>Lifted from FCI</t>
  </si>
  <si>
    <t>6=4+5</t>
  </si>
  <si>
    <t>7=6/3</t>
  </si>
  <si>
    <t>Average number of children availed MDM</t>
  </si>
  <si>
    <t>*: Lifting as per FCI Bills for GoI</t>
  </si>
  <si>
    <t>12.12.2008</t>
  </si>
  <si>
    <t>Releases for Kitchen sheds by GoI</t>
  </si>
  <si>
    <t xml:space="preserve">Releases for Kitchen devices by GoI </t>
  </si>
  <si>
    <t xml:space="preserve">State :Madhya Pradesh </t>
  </si>
  <si>
    <t>3.3)  Foodgrains  Allocation &amp; Lifting</t>
  </si>
  <si>
    <t>3.5)  Foodgrains Allocation, Lifting (availibility) &amp; Utilisation</t>
  </si>
  <si>
    <t>3.7)  Payment of foodgrains to FCI</t>
  </si>
  <si>
    <t xml:space="preserve">Amount (Rs in Lakhs)  </t>
  </si>
  <si>
    <t>Pending Bills</t>
  </si>
  <si>
    <t>Unspent balance</t>
  </si>
  <si>
    <t>% Bill Paid</t>
  </si>
  <si>
    <t>5) ANALYSIS ON HONORARIUM TO COOKS-CUM-HELPERS</t>
  </si>
  <si>
    <t>5.1)  District-wise Honorarium to cook-cum-Helpers</t>
  </si>
  <si>
    <t>Honorarium received</t>
  </si>
  <si>
    <t xml:space="preserve">Total Availibility of Honorarium </t>
  </si>
  <si>
    <t>% Availibility of Honorarium</t>
  </si>
  <si>
    <t>5.2)  District-wise Utilisation of Honorarium to Cooks-cum-Helpers</t>
  </si>
  <si>
    <t>Total Availibility of Honorarium</t>
  </si>
  <si>
    <t>Utilisation of Honorarium</t>
  </si>
  <si>
    <t>No. of children as per PAB Approval for 2012-13</t>
  </si>
  <si>
    <t>NCLP Days :312</t>
  </si>
  <si>
    <t>2012-13</t>
  </si>
  <si>
    <t>2006-07</t>
  </si>
  <si>
    <t>Pry+Upry</t>
  </si>
  <si>
    <t xml:space="preserve">Total </t>
  </si>
  <si>
    <t>% Diff(NC)</t>
  </si>
  <si>
    <t>5=4-5</t>
  </si>
  <si>
    <t>5=4-3</t>
  </si>
  <si>
    <t xml:space="preserve">Allocation </t>
  </si>
  <si>
    <t xml:space="preserve">Primary Enrolment 
</t>
  </si>
  <si>
    <t xml:space="preserve">Upper primary  Enrolment 
</t>
  </si>
  <si>
    <t xml:space="preserve">Non Coverage </t>
  </si>
  <si>
    <t>% NC</t>
  </si>
  <si>
    <t>2010-11</t>
  </si>
  <si>
    <t>2013-14</t>
  </si>
  <si>
    <t>2011-12</t>
  </si>
  <si>
    <r>
      <t xml:space="preserve">PY &amp; UP.PY </t>
    </r>
    <r>
      <rPr>
        <sz val="8"/>
        <color indexed="8"/>
        <rFont val="Cambria"/>
        <family val="1"/>
      </rPr>
      <t>(Average)</t>
    </r>
  </si>
  <si>
    <t>Alirajpur</t>
  </si>
  <si>
    <t>Anooppur</t>
  </si>
  <si>
    <t>Ashoknagar</t>
  </si>
  <si>
    <t>Badwani</t>
  </si>
  <si>
    <t>Balaghat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</si>
  <si>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</si>
  <si>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</si>
  <si>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</si>
  <si>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</si>
  <si>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</si>
  <si>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</si>
  <si>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</si>
  <si>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</si>
  <si>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</si>
  <si>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</si>
  <si>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</si>
  <si>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</si>
  <si>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</si>
  <si>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</si>
  <si>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</si>
  <si>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</si>
  <si>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</si>
  <si>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Katni</t>
  </si>
  <si>
    <t>Khandwa</t>
  </si>
  <si>
    <t>Khargone</t>
  </si>
  <si>
    <t>Mandla</t>
  </si>
  <si>
    <t>Morena</t>
  </si>
  <si>
    <t>Narsinghpur</t>
  </si>
  <si>
    <t>Neemuch</t>
  </si>
  <si>
    <t>Panna</t>
  </si>
  <si>
    <t>Raisen</t>
  </si>
  <si>
    <t>Rajgarh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</si>
  <si>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</si>
  <si>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</si>
  <si>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</si>
  <si>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</si>
  <si>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</si>
  <si>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</si>
  <si>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</si>
  <si>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</si>
  <si>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</si>
  <si>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</si>
  <si>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Singroli</t>
  </si>
  <si>
    <t>Umaria</t>
  </si>
  <si>
    <t>Coverage against enrolment</t>
  </si>
  <si>
    <r>
      <t>(i</t>
    </r>
    <r>
      <rPr>
        <i/>
        <sz val="10"/>
        <color indexed="8"/>
        <rFont val="Cambria"/>
        <family val="1"/>
      </rPr>
      <t>n MTs)</t>
    </r>
  </si>
  <si>
    <t>`</t>
  </si>
  <si>
    <r>
      <t xml:space="preserve">3. </t>
    </r>
    <r>
      <rPr>
        <b/>
        <u val="single"/>
        <sz val="10"/>
        <color indexed="8"/>
        <rFont val="Cambria"/>
        <family val="1"/>
      </rPr>
      <t>ANALYSIS ON FOODGRAINS</t>
    </r>
    <r>
      <rPr>
        <b/>
        <sz val="10"/>
        <color indexed="8"/>
        <rFont val="Cambria"/>
        <family val="1"/>
      </rPr>
      <t xml:space="preserve"> (PRIMARY + UPPER PRIMARY)</t>
    </r>
  </si>
  <si>
    <t xml:space="preserve">No. of Meals as per PAB approval </t>
  </si>
  <si>
    <t xml:space="preserve">No. of Meals claimed to have served by the State </t>
  </si>
  <si>
    <t>5=3-4</t>
  </si>
  <si>
    <t>2014-15</t>
  </si>
  <si>
    <t>=</t>
  </si>
  <si>
    <t>4.2) ANALYSIS ON OPENING BALANACE AND CLOSING BALANACE</t>
  </si>
  <si>
    <t>Bills raised by FCI/NAN</t>
  </si>
  <si>
    <t xml:space="preserve">Payment to FCI/NAN by State/UT </t>
  </si>
  <si>
    <t xml:space="preserve"> =</t>
  </si>
  <si>
    <t xml:space="preserve"> </t>
  </si>
  <si>
    <t>6. Reconciliation of Utilisation and Performance during 2015-16 [PRIMARY+ UPPER PRIMARY]</t>
  </si>
  <si>
    <r>
      <t xml:space="preserve">6.1 Mismatch between Utilisation of Foodgrains and Cooking Cost  </t>
    </r>
    <r>
      <rPr>
        <b/>
        <i/>
        <sz val="10"/>
        <color indexed="8"/>
        <rFont val="Cambria"/>
        <family val="1"/>
      </rPr>
      <t>(Source data: para 3.7 and 4.7 above)</t>
    </r>
  </si>
  <si>
    <t>7. ANALYSIS ON MANAGEMENT, MONITORING &amp; EVALUATION (MME)</t>
  </si>
  <si>
    <t>7.1)  Reconciliation of MME OB, Allocation &amp; Releasing [PY + U PY]</t>
  </si>
  <si>
    <t>8. ANALYSIS ON CENTRAL ASSISTANCE TOWARDS TRANSPORT ASSISTANCE</t>
  </si>
  <si>
    <t>8.1)  Reconciliation of TA OB, Allocation &amp; Releasing [PY + U PY]</t>
  </si>
  <si>
    <t>9.1) Releasing details</t>
  </si>
  <si>
    <t xml:space="preserve">9.2) Reconciliation of amount sanctioned </t>
  </si>
  <si>
    <t>9.4) Releasing details</t>
  </si>
  <si>
    <t xml:space="preserve">9.5) Reconciliation of amount sanctioned </t>
  </si>
  <si>
    <t>Agar Malwa</t>
  </si>
  <si>
    <t>New</t>
  </si>
  <si>
    <t>2016-17</t>
  </si>
  <si>
    <t>replacement</t>
  </si>
  <si>
    <t>Annual Work Plan &amp; Budget  (AWP&amp;B) 2018-19</t>
  </si>
  <si>
    <t>MDM PAB Approval for 2017-18</t>
  </si>
  <si>
    <t>Section-A : REVIEW OF IMPLEMENTATION OF MDM SCHEME DURING 2017-18 (1.4.17 to 31.03.18)</t>
  </si>
  <si>
    <t>Availed MDM during 1.4.17 to 31.03.18  as per AWP&amp;B 2018-19 (AT-5&amp;5A)</t>
  </si>
  <si>
    <t>Jhabua</t>
  </si>
  <si>
    <t>Mandsaur</t>
  </si>
  <si>
    <t>Ratlam</t>
  </si>
  <si>
    <t>Tikamgarh</t>
  </si>
  <si>
    <t>Ujjain</t>
  </si>
  <si>
    <t>Vidisha</t>
  </si>
  <si>
    <t>i) Base period 01.04.17 to 31.03.18</t>
  </si>
  <si>
    <r>
      <t xml:space="preserve">ii) Base period 01.04.17 to 31.03.18 (As per PAB aaproval =  </t>
    </r>
    <r>
      <rPr>
        <b/>
        <sz val="9"/>
        <color indexed="8"/>
        <rFont val="Cambria"/>
        <family val="1"/>
      </rPr>
      <t>220 days: Py &amp; U Py days)  and 312 for NCLP</t>
    </r>
  </si>
  <si>
    <t>No. of Meals as per PAB approval (01.04.17 to 31.3.18)</t>
  </si>
  <si>
    <t>No. of Meals served by State during the period 01.04.17 to 31.03.18</t>
  </si>
  <si>
    <r>
      <t xml:space="preserve">2.1  Institutions- (Primary) </t>
    </r>
    <r>
      <rPr>
        <sz val="10"/>
        <color indexed="8"/>
        <rFont val="Cambria"/>
        <family val="1"/>
      </rPr>
      <t>(Source data : Table AT-3 of AWP&amp;B 2018-19)</t>
    </r>
  </si>
  <si>
    <t>Existing no of Institutions  2017-18</t>
  </si>
  <si>
    <r>
      <t xml:space="preserve">2.2  Institutions- (Upper Primary) </t>
    </r>
    <r>
      <rPr>
        <sz val="10"/>
        <color indexed="8"/>
        <rFont val="Cambria"/>
        <family val="1"/>
      </rPr>
      <t>(Source data : Table AT-3A &amp;3B of AWP&amp;B 2018-19)</t>
    </r>
  </si>
  <si>
    <r>
      <t xml:space="preserve">2.3 Coverage  of children vs enrolment  ( Primary) </t>
    </r>
    <r>
      <rPr>
        <sz val="10"/>
        <color indexed="8"/>
        <rFont val="Cambria"/>
        <family val="1"/>
      </rPr>
      <t>(Source data : Table AT-5  of AWP&amp;B 2018-19)</t>
    </r>
  </si>
  <si>
    <r>
      <t xml:space="preserve">2.3.1 Coverage  of children vs enrolment  ( Upper Primary) </t>
    </r>
    <r>
      <rPr>
        <sz val="10"/>
        <color indexed="8"/>
        <rFont val="Cambria"/>
        <family val="1"/>
      </rPr>
      <t>(Source data : Table AT-5-A of AWP&amp;B 2018-19)</t>
    </r>
  </si>
  <si>
    <r>
      <t xml:space="preserve">2.4 Coverage of Children vs PAB Approval   ( Primary) </t>
    </r>
    <r>
      <rPr>
        <sz val="10"/>
        <color indexed="8"/>
        <rFont val="Cambria"/>
        <family val="1"/>
      </rPr>
      <t>(Source data : Table AT-5  of AWP&amp;B 2018-19)</t>
    </r>
  </si>
  <si>
    <t>No. of children as per PAB Approval for 2017-18</t>
  </si>
  <si>
    <r>
      <t xml:space="preserve">2.4.1 Coverage of Children vs PAB Approval( Upper Primary) </t>
    </r>
    <r>
      <rPr>
        <sz val="10"/>
        <color indexed="8"/>
        <rFont val="Cambria"/>
        <family val="1"/>
      </rPr>
      <t>(Source data : Table AT-5-A of AWP&amp;B 2018-19)</t>
    </r>
  </si>
  <si>
    <r>
      <t xml:space="preserve">2.5 Number of meal to be served and  actual  number of meal served during 2017-18 </t>
    </r>
    <r>
      <rPr>
        <sz val="9"/>
        <color indexed="8"/>
        <rFont val="Cambria"/>
        <family val="1"/>
      </rPr>
      <t xml:space="preserve">(Source data: Table AT-5 &amp; </t>
    </r>
    <r>
      <rPr>
        <sz val="10"/>
        <color indexed="8"/>
        <rFont val="Cambria"/>
        <family val="1"/>
      </rPr>
      <t>5A of AWP&amp;B 2018-19)</t>
    </r>
  </si>
  <si>
    <t>No of meals to be served during 1.04.2017 to 31.03.2018</t>
  </si>
  <si>
    <t>No of meal served as on 31.03.18</t>
  </si>
  <si>
    <t>Opening Stock as on 1.4.2017</t>
  </si>
  <si>
    <t>Allocation for 2017-18</t>
  </si>
  <si>
    <t>Lifting* as on 31.03.2018</t>
  </si>
  <si>
    <r>
      <t xml:space="preserve"> 3.2.1) District-wise opening balance as on 1.4.2017 </t>
    </r>
    <r>
      <rPr>
        <b/>
        <i/>
        <sz val="10"/>
        <color indexed="8"/>
        <rFont val="Cambria"/>
        <family val="1"/>
      </rPr>
      <t>(Source data: Table AT-6 &amp; 6A of AWP&amp;B 2018-19)</t>
    </r>
  </si>
  <si>
    <t xml:space="preserve">Opening Stock as on 1.4.2017                              </t>
  </si>
  <si>
    <t>% of OS on allocation 2017-18</t>
  </si>
  <si>
    <r>
      <t xml:space="preserve"> 3.2.2) District-wise unspent balance as on 31.03.2018 </t>
    </r>
    <r>
      <rPr>
        <i/>
        <sz val="10"/>
        <color indexed="8"/>
        <rFont val="Cambria"/>
        <family val="1"/>
      </rPr>
      <t>(Source data: Table AT-6 &amp; 6A of AWP&amp;B 2018-19)</t>
    </r>
  </si>
  <si>
    <t>Unspent Balance as on 31.03.2018</t>
  </si>
  <si>
    <t>% of UB on allocation 2017-18</t>
  </si>
  <si>
    <t>Opening Balance as on 01.04.2017</t>
  </si>
  <si>
    <t>Lifting upto 31.03.18</t>
  </si>
  <si>
    <t>Source: Table AT-6 &amp; 6A of AWP&amp;B 2018-19</t>
  </si>
  <si>
    <r>
      <t xml:space="preserve">3.4) District-wise Foodgrains availability  as on 31.03.18 </t>
    </r>
    <r>
      <rPr>
        <b/>
        <i/>
        <sz val="10"/>
        <color indexed="8"/>
        <rFont val="Cambria"/>
        <family val="1"/>
      </rPr>
      <t>(Source data: Table AT-6 &amp; 6A of AWP&amp;B 2018-19)</t>
    </r>
  </si>
  <si>
    <t>OB as on 1.4.2017</t>
  </si>
  <si>
    <r>
      <t xml:space="preserve">3.6)  District-wise Utilisation of foodgrains </t>
    </r>
    <r>
      <rPr>
        <b/>
        <i/>
        <sz val="10"/>
        <color indexed="8"/>
        <rFont val="Cambria"/>
        <family val="1"/>
      </rPr>
      <t>(Source data: Table AT-6 &amp; 6A of AWP&amp;B 2018-19)</t>
    </r>
  </si>
  <si>
    <r>
      <t xml:space="preserve"> 4.3) District-wise opening balance as on 1.4.2017 </t>
    </r>
    <r>
      <rPr>
        <b/>
        <i/>
        <sz val="10"/>
        <color indexed="8"/>
        <rFont val="Cambria"/>
        <family val="1"/>
      </rPr>
      <t>(Source data: Table AT-7 &amp; 7A of AWP&amp;B 2018-19)</t>
    </r>
  </si>
  <si>
    <t xml:space="preserve">Opening Balance as on 1.4.2017                               </t>
  </si>
  <si>
    <t>% of OB on allocation 2017-18</t>
  </si>
  <si>
    <r>
      <t xml:space="preserve"> 4.3.2) District-wise unspent  balance as on 31.03.2018 </t>
    </r>
    <r>
      <rPr>
        <b/>
        <i/>
        <sz val="10"/>
        <color indexed="8"/>
        <rFont val="Cambria"/>
        <family val="1"/>
      </rPr>
      <t>(Source data: Table AT-7 &amp; 7A of AWP&amp;B 2018-19)</t>
    </r>
  </si>
  <si>
    <t xml:space="preserve">Unspent Balance as on 31.03.2018                                      </t>
  </si>
  <si>
    <t>OB as on 1.4.17</t>
  </si>
  <si>
    <r>
      <t>4.5)  District-wise Cooking Cost availability</t>
    </r>
    <r>
      <rPr>
        <b/>
        <i/>
        <sz val="10"/>
        <color indexed="8"/>
        <rFont val="Cambria"/>
        <family val="1"/>
      </rPr>
      <t xml:space="preserve"> (Source data: Table AT-7 &amp; 7A of AWP&amp;B 2018-19)</t>
    </r>
  </si>
  <si>
    <t xml:space="preserve">Opening Balance as on 1.4.2017                                </t>
  </si>
  <si>
    <r>
      <t xml:space="preserve">4.7)  District-wise Utilisation of Cooking cost </t>
    </r>
    <r>
      <rPr>
        <b/>
        <i/>
        <sz val="10"/>
        <color indexed="8"/>
        <rFont val="Cambria"/>
        <family val="1"/>
      </rPr>
      <t>(Source data: Table AT-7 &amp; 7A of AWP&amp;B 2018-19)</t>
    </r>
  </si>
  <si>
    <t>*(Refer table AT- 8 and AT-8A, AWP&amp;B, 2018-19)</t>
  </si>
  <si>
    <t xml:space="preserve">Allocation for 2017-18                                           </t>
  </si>
  <si>
    <t xml:space="preserve">Opening Balance as on 1.4.2017                                            </t>
  </si>
  <si>
    <t>Opening Balance as on 1.4.2017</t>
  </si>
  <si>
    <t>Releasing during 2017-18</t>
  </si>
  <si>
    <r>
      <t xml:space="preserve">7.2) Utilisation of MME during 2017-18  </t>
    </r>
    <r>
      <rPr>
        <b/>
        <i/>
        <sz val="10"/>
        <color indexed="8"/>
        <rFont val="Cambria"/>
        <family val="1"/>
      </rPr>
      <t>(Source data: Table AT-9 of AWP&amp;B 2018-19)</t>
    </r>
  </si>
  <si>
    <r>
      <t xml:space="preserve">8.2) Utilisation of TA during 2017-18 </t>
    </r>
    <r>
      <rPr>
        <b/>
        <i/>
        <sz val="10"/>
        <color indexed="8"/>
        <rFont val="Cambria"/>
        <family val="1"/>
      </rPr>
      <t>(Source data: Table AT-8 of AWP&amp;B 2018-19)</t>
    </r>
  </si>
  <si>
    <t>9. INFRASTRUCTURE DEVELOPMENT DURING 2017-18 (Primary + Upper primary)</t>
  </si>
  <si>
    <t>2017-18</t>
  </si>
  <si>
    <t>2006-17</t>
  </si>
  <si>
    <r>
      <t xml:space="preserve">9.3) Achievement ( under MDM Funds) </t>
    </r>
    <r>
      <rPr>
        <b/>
        <i/>
        <sz val="10"/>
        <color indexed="8"/>
        <rFont val="Cambria"/>
        <family val="1"/>
      </rPr>
      <t>(Source data: Table AT-11 of AWP&amp;B 2018-19)</t>
    </r>
  </si>
  <si>
    <t>Sactioned by GoI during 2006-07 to 2017-18</t>
  </si>
  <si>
    <t>Achievement (C)                                  upto 31.03.18</t>
  </si>
  <si>
    <r>
      <t xml:space="preserve">9.6) Achievement ( under MDM Funds) </t>
    </r>
    <r>
      <rPr>
        <b/>
        <i/>
        <sz val="10"/>
        <color indexed="8"/>
        <rFont val="Cambria"/>
        <family val="1"/>
      </rPr>
      <t>(Source data: Table AT-12 of AWP&amp;B 2018-19)</t>
    </r>
  </si>
  <si>
    <t>Santioned during 2006-07 to 2017-18</t>
  </si>
  <si>
    <t>rep</t>
  </si>
  <si>
    <t>new</t>
  </si>
  <si>
    <r>
      <t xml:space="preserve">NCLP: </t>
    </r>
    <r>
      <rPr>
        <sz val="10"/>
        <rFont val="Cambria"/>
        <family val="1"/>
      </rPr>
      <t>7266</t>
    </r>
    <r>
      <rPr>
        <b/>
        <sz val="10"/>
        <rFont val="Cambria"/>
        <family val="1"/>
      </rPr>
      <t xml:space="preserve"> included in Upper primary</t>
    </r>
  </si>
  <si>
    <t>Central Assistance Made Available by GOI</t>
  </si>
  <si>
    <t xml:space="preserve">Unspent Balance as on 31.03.2018                               </t>
  </si>
  <si>
    <t>% as per State's claim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</si>
</sst>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09]dd\ mmmm\ yyyy"/>
    <numFmt numFmtId="190" formatCode="#,##0.0"/>
    <numFmt numFmtId="191" formatCode="0.0%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Cambria"/>
      <family val="1"/>
    </font>
    <font>
      <sz val="9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u val="single"/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Bookman Old Style"/>
      <family val="1"/>
    </font>
    <font>
      <i/>
      <sz val="11"/>
      <name val="Arial"/>
      <family val="2"/>
    </font>
    <font>
      <b/>
      <sz val="10"/>
      <name val="Cambria"/>
      <family val="1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u val="single"/>
      <sz val="10"/>
      <color indexed="10"/>
      <name val="Cambria"/>
      <family val="1"/>
    </font>
    <font>
      <b/>
      <sz val="10"/>
      <color indexed="10"/>
      <name val="Arial"/>
      <family val="2"/>
    </font>
    <font>
      <i/>
      <sz val="10"/>
      <color indexed="10"/>
      <name val="Cambria"/>
      <family val="1"/>
    </font>
    <font>
      <b/>
      <i/>
      <sz val="10"/>
      <color indexed="10"/>
      <name val="Cambria"/>
      <family val="1"/>
    </font>
    <font>
      <sz val="10"/>
      <color indexed="10"/>
      <name val="Bookman Old Style"/>
      <family val="1"/>
    </font>
    <font>
      <b/>
      <u val="single"/>
      <sz val="10"/>
      <name val="Cambria"/>
      <family val="1"/>
    </font>
    <font>
      <i/>
      <sz val="10"/>
      <name val="Cambria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u val="single"/>
      <sz val="10"/>
      <color rgb="FFFF0000"/>
      <name val="Cambria"/>
      <family val="1"/>
    </font>
    <font>
      <b/>
      <sz val="10"/>
      <color rgb="FFFF0000"/>
      <name val="Arial"/>
      <family val="2"/>
    </font>
    <font>
      <i/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sz val="10"/>
      <color rgb="FFFF0000"/>
      <name val="Bookman Old Style"/>
      <family val="1"/>
    </font>
    <font>
      <sz val="10"/>
      <color theme="1" tint="0.04998999834060669"/>
      <name val="Cambria"/>
      <family val="1"/>
    </font>
    <font>
      <b/>
      <sz val="10"/>
      <color theme="1" tint="0.04998999834060669"/>
      <name val="Cambria"/>
      <family val="1"/>
    </font>
    <font>
      <b/>
      <u val="single"/>
      <sz val="10"/>
      <color theme="1" tint="0.04998999834060669"/>
      <name val="Cambria"/>
      <family val="1"/>
    </font>
    <font>
      <sz val="10"/>
      <color theme="1" tint="0.04998999834060669"/>
      <name val="Arial"/>
      <family val="2"/>
    </font>
    <font>
      <sz val="11"/>
      <color theme="1" tint="0.04998999834060669"/>
      <name val="Times New Roman"/>
      <family val="1"/>
    </font>
    <font>
      <b/>
      <i/>
      <sz val="10"/>
      <color theme="1" tint="0.04998999834060669"/>
      <name val="Cambria"/>
      <family val="1"/>
    </font>
    <font>
      <sz val="10"/>
      <color theme="1" tint="0.04998999834060669"/>
      <name val="Bookman Old Style"/>
      <family val="1"/>
    </font>
    <font>
      <b/>
      <sz val="10"/>
      <color theme="1" tint="0.04998999834060669"/>
      <name val="Bookman Old Style"/>
      <family val="1"/>
    </font>
    <font>
      <i/>
      <sz val="10"/>
      <color theme="1" tint="0.04998999834060669"/>
      <name val="Cambria"/>
      <family val="1"/>
    </font>
    <font>
      <b/>
      <sz val="10"/>
      <color theme="1" tint="0.04998999834060669"/>
      <name val="Arial"/>
      <family val="2"/>
    </font>
    <font>
      <b/>
      <sz val="11"/>
      <color theme="1" tint="0.04998999834060669"/>
      <name val="Times New Roman"/>
      <family val="1"/>
    </font>
    <font>
      <b/>
      <sz val="9"/>
      <color theme="1" tint="0.04998999834060669"/>
      <name val="Cambria"/>
      <family val="1"/>
    </font>
    <font>
      <b/>
      <sz val="12"/>
      <color theme="1" tint="0.04998999834060669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2" fontId="3" fillId="0" borderId="0" xfId="0" applyNumberFormat="1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2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9" fontId="2" fillId="0" borderId="0" xfId="61" applyFont="1" applyAlignment="1">
      <alignment horizontal="center"/>
    </xf>
    <xf numFmtId="9" fontId="2" fillId="0" borderId="0" xfId="61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3" fillId="0" borderId="0" xfId="0" applyFont="1" applyBorder="1" applyAlignment="1">
      <alignment horizontal="left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 wrapText="1"/>
    </xf>
    <xf numFmtId="0" fontId="73" fillId="0" borderId="0" xfId="0" applyFont="1" applyBorder="1" applyAlignment="1">
      <alignment/>
    </xf>
    <xf numFmtId="9" fontId="72" fillId="0" borderId="0" xfId="61" applyFont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right"/>
    </xf>
    <xf numFmtId="9" fontId="73" fillId="0" borderId="0" xfId="61" applyFont="1" applyBorder="1" applyAlignment="1">
      <alignment/>
    </xf>
    <xf numFmtId="0" fontId="73" fillId="0" borderId="1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1" xfId="61" applyNumberFormat="1" applyFont="1" applyBorder="1" applyAlignment="1">
      <alignment horizontal="center"/>
    </xf>
    <xf numFmtId="0" fontId="73" fillId="0" borderId="0" xfId="61" applyNumberFormat="1" applyFont="1" applyBorder="1" applyAlignment="1">
      <alignment horizontal="center"/>
    </xf>
    <xf numFmtId="9" fontId="72" fillId="0" borderId="11" xfId="61" applyFont="1" applyBorder="1" applyAlignment="1">
      <alignment/>
    </xf>
    <xf numFmtId="9" fontId="72" fillId="0" borderId="0" xfId="61" applyFont="1" applyBorder="1" applyAlignment="1">
      <alignment/>
    </xf>
    <xf numFmtId="9" fontId="73" fillId="0" borderId="11" xfId="61" applyFont="1" applyBorder="1" applyAlignment="1">
      <alignment/>
    </xf>
    <xf numFmtId="1" fontId="73" fillId="0" borderId="0" xfId="0" applyNumberFormat="1" applyFont="1" applyBorder="1" applyAlignment="1">
      <alignment horizontal="right"/>
    </xf>
    <xf numFmtId="1" fontId="72" fillId="0" borderId="0" xfId="0" applyNumberFormat="1" applyFont="1" applyBorder="1" applyAlignment="1">
      <alignment horizontal="right"/>
    </xf>
    <xf numFmtId="1" fontId="75" fillId="0" borderId="0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2" fontId="72" fillId="0" borderId="0" xfId="0" applyNumberFormat="1" applyFont="1" applyAlignment="1">
      <alignment/>
    </xf>
    <xf numFmtId="9" fontId="73" fillId="0" borderId="0" xfId="61" applyFont="1" applyBorder="1" applyAlignment="1">
      <alignment horizontal="right"/>
    </xf>
    <xf numFmtId="2" fontId="72" fillId="0" borderId="10" xfId="0" applyNumberFormat="1" applyFont="1" applyBorder="1" applyAlignment="1">
      <alignment/>
    </xf>
    <xf numFmtId="0" fontId="76" fillId="0" borderId="0" xfId="0" applyFont="1" applyAlignment="1">
      <alignment/>
    </xf>
    <xf numFmtId="2" fontId="73" fillId="0" borderId="0" xfId="0" applyNumberFormat="1" applyFont="1" applyBorder="1" applyAlignment="1">
      <alignment horizontal="right" vertical="center" wrapText="1"/>
    </xf>
    <xf numFmtId="2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Fill="1" applyAlignment="1">
      <alignment/>
    </xf>
    <xf numFmtId="2" fontId="72" fillId="0" borderId="0" xfId="0" applyNumberFormat="1" applyFont="1" applyFill="1" applyAlignment="1">
      <alignment/>
    </xf>
    <xf numFmtId="0" fontId="73" fillId="0" borderId="0" xfId="0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2" fontId="73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right"/>
    </xf>
    <xf numFmtId="2" fontId="73" fillId="0" borderId="0" xfId="0" applyNumberFormat="1" applyFont="1" applyBorder="1" applyAlignment="1">
      <alignment horizontal="center" vertical="top" wrapText="1"/>
    </xf>
    <xf numFmtId="9" fontId="73" fillId="0" borderId="0" xfId="61" applyFont="1" applyBorder="1" applyAlignment="1">
      <alignment horizontal="center" vertical="top" wrapText="1"/>
    </xf>
    <xf numFmtId="9" fontId="73" fillId="0" borderId="0" xfId="61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Alignment="1" quotePrefix="1">
      <alignment/>
    </xf>
    <xf numFmtId="0" fontId="78" fillId="0" borderId="0" xfId="0" applyFont="1" applyAlignment="1">
      <alignment/>
    </xf>
    <xf numFmtId="0" fontId="72" fillId="0" borderId="0" xfId="0" applyFont="1" applyBorder="1" applyAlignment="1" quotePrefix="1">
      <alignment horizontal="center"/>
    </xf>
    <xf numFmtId="0" fontId="73" fillId="0" borderId="0" xfId="0" applyFont="1" applyFill="1" applyBorder="1" applyAlignment="1">
      <alignment/>
    </xf>
    <xf numFmtId="2" fontId="73" fillId="0" borderId="0" xfId="0" applyNumberFormat="1" applyFont="1" applyBorder="1" applyAlignment="1">
      <alignment vertical="center" wrapText="1"/>
    </xf>
    <xf numFmtId="9" fontId="72" fillId="0" borderId="0" xfId="61" applyNumberFormat="1" applyFont="1" applyBorder="1" applyAlignment="1">
      <alignment horizontal="right" vertical="center" wrapText="1"/>
    </xf>
    <xf numFmtId="2" fontId="73" fillId="0" borderId="0" xfId="0" applyNumberFormat="1" applyFont="1" applyFill="1" applyAlignment="1">
      <alignment/>
    </xf>
    <xf numFmtId="0" fontId="72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right"/>
    </xf>
    <xf numFmtId="2" fontId="72" fillId="0" borderId="0" xfId="0" applyNumberFormat="1" applyFont="1" applyFill="1" applyBorder="1" applyAlignment="1">
      <alignment vertical="center"/>
    </xf>
    <xf numFmtId="9" fontId="72" fillId="0" borderId="0" xfId="61" applyFont="1" applyFill="1" applyBorder="1" applyAlignment="1">
      <alignment vertical="center"/>
    </xf>
    <xf numFmtId="0" fontId="72" fillId="0" borderId="0" xfId="0" applyFont="1" applyFill="1" applyBorder="1" applyAlignment="1" quotePrefix="1">
      <alignment horizontal="center"/>
    </xf>
    <xf numFmtId="2" fontId="73" fillId="0" borderId="0" xfId="0" applyNumberFormat="1" applyFont="1" applyBorder="1" applyAlignment="1">
      <alignment horizontal="right" vertical="top" wrapText="1"/>
    </xf>
    <xf numFmtId="9" fontId="73" fillId="0" borderId="0" xfId="61" applyFont="1" applyBorder="1" applyAlignment="1">
      <alignment horizontal="right" wrapText="1"/>
    </xf>
    <xf numFmtId="0" fontId="76" fillId="0" borderId="0" xfId="0" applyFont="1" applyFill="1" applyBorder="1" applyAlignment="1">
      <alignment horizontal="left"/>
    </xf>
    <xf numFmtId="2" fontId="72" fillId="0" borderId="10" xfId="0" applyNumberFormat="1" applyFont="1" applyFill="1" applyBorder="1" applyAlignment="1">
      <alignment horizontal="right"/>
    </xf>
    <xf numFmtId="2" fontId="72" fillId="0" borderId="10" xfId="0" applyNumberFormat="1" applyFont="1" applyFill="1" applyBorder="1" applyAlignment="1">
      <alignment/>
    </xf>
    <xf numFmtId="2" fontId="73" fillId="0" borderId="0" xfId="0" applyNumberFormat="1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1" fontId="72" fillId="0" borderId="0" xfId="0" applyNumberFormat="1" applyFont="1" applyAlignment="1">
      <alignment/>
    </xf>
    <xf numFmtId="2" fontId="72" fillId="0" borderId="0" xfId="0" applyNumberFormat="1" applyFont="1" applyBorder="1" applyAlignment="1">
      <alignment horizontal="center" vertical="center"/>
    </xf>
    <xf numFmtId="1" fontId="72" fillId="0" borderId="0" xfId="0" applyNumberFormat="1" applyFont="1" applyBorder="1" applyAlignment="1">
      <alignment/>
    </xf>
    <xf numFmtId="1" fontId="7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9" fontId="15" fillId="0" borderId="10" xfId="61" applyFont="1" applyBorder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1" fontId="15" fillId="0" borderId="1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9" fontId="15" fillId="0" borderId="0" xfId="6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9" fontId="15" fillId="0" borderId="10" xfId="6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9" fontId="3" fillId="0" borderId="10" xfId="6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15" fillId="0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79" fillId="0" borderId="0" xfId="0" applyFont="1" applyAlignment="1">
      <alignment/>
    </xf>
    <xf numFmtId="0" fontId="80" fillId="0" borderId="13" xfId="0" applyFont="1" applyBorder="1" applyAlignment="1">
      <alignment horizontal="left" wrapText="1"/>
    </xf>
    <xf numFmtId="0" fontId="79" fillId="0" borderId="10" xfId="0" applyFont="1" applyBorder="1" applyAlignment="1">
      <alignment horizontal="left" wrapText="1"/>
    </xf>
    <xf numFmtId="1" fontId="79" fillId="0" borderId="1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9" fontId="80" fillId="0" borderId="10" xfId="61" applyFont="1" applyBorder="1" applyAlignment="1">
      <alignment/>
    </xf>
    <xf numFmtId="1" fontId="80" fillId="0" borderId="10" xfId="0" applyNumberFormat="1" applyFont="1" applyBorder="1" applyAlignment="1">
      <alignment/>
    </xf>
    <xf numFmtId="9" fontId="80" fillId="0" borderId="0" xfId="61" applyFont="1" applyBorder="1" applyAlignment="1">
      <alignment/>
    </xf>
    <xf numFmtId="0" fontId="79" fillId="0" borderId="0" xfId="0" applyFont="1" applyBorder="1" applyAlignment="1">
      <alignment horizontal="left" wrapText="1"/>
    </xf>
    <xf numFmtId="1" fontId="80" fillId="0" borderId="0" xfId="0" applyNumberFormat="1" applyFont="1" applyBorder="1" applyAlignment="1">
      <alignment/>
    </xf>
    <xf numFmtId="1" fontId="80" fillId="0" borderId="0" xfId="0" applyNumberFormat="1" applyFont="1" applyBorder="1" applyAlignment="1">
      <alignment/>
    </xf>
    <xf numFmtId="9" fontId="79" fillId="0" borderId="0" xfId="61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3" xfId="0" applyFont="1" applyBorder="1" applyAlignment="1">
      <alignment/>
    </xf>
    <xf numFmtId="0" fontId="79" fillId="0" borderId="13" xfId="0" applyFont="1" applyBorder="1" applyAlignment="1">
      <alignment/>
    </xf>
    <xf numFmtId="0" fontId="79" fillId="0" borderId="15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9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10" xfId="0" applyFont="1" applyBorder="1" applyAlignment="1">
      <alignment horizontal="right"/>
    </xf>
    <xf numFmtId="0" fontId="79" fillId="0" borderId="10" xfId="61" applyNumberFormat="1" applyFont="1" applyBorder="1" applyAlignment="1">
      <alignment/>
    </xf>
    <xf numFmtId="9" fontId="79" fillId="0" borderId="10" xfId="61" applyFont="1" applyBorder="1" applyAlignment="1">
      <alignment/>
    </xf>
    <xf numFmtId="0" fontId="79" fillId="0" borderId="0" xfId="0" applyFont="1" applyBorder="1" applyAlignment="1">
      <alignment horizontal="center"/>
    </xf>
    <xf numFmtId="9" fontId="80" fillId="0" borderId="0" xfId="61" applyFont="1" applyFill="1" applyBorder="1" applyAlignment="1">
      <alignment/>
    </xf>
    <xf numFmtId="9" fontId="79" fillId="0" borderId="0" xfId="61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9" fontId="80" fillId="0" borderId="10" xfId="6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61" applyNumberFormat="1" applyFont="1" applyBorder="1" applyAlignment="1">
      <alignment horizontal="center"/>
    </xf>
    <xf numFmtId="0" fontId="79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wrapText="1"/>
    </xf>
    <xf numFmtId="0" fontId="80" fillId="0" borderId="10" xfId="0" applyFont="1" applyBorder="1" applyAlignment="1">
      <alignment horizontal="center"/>
    </xf>
    <xf numFmtId="0" fontId="82" fillId="0" borderId="10" xfId="0" applyFont="1" applyFill="1" applyBorder="1" applyAlignment="1">
      <alignment horizontal="left" vertical="top" wrapText="1"/>
    </xf>
    <xf numFmtId="0" fontId="80" fillId="0" borderId="10" xfId="0" applyFont="1" applyBorder="1" applyAlignment="1">
      <alignment horizontal="center" vertical="top" wrapText="1"/>
    </xf>
    <xf numFmtId="0" fontId="80" fillId="0" borderId="16" xfId="0" applyFont="1" applyBorder="1" applyAlignment="1">
      <alignment horizontal="center" vertical="center" wrapText="1"/>
    </xf>
    <xf numFmtId="0" fontId="80" fillId="0" borderId="10" xfId="61" applyNumberFormat="1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left" vertical="top" wrapText="1"/>
    </xf>
    <xf numFmtId="0" fontId="83" fillId="0" borderId="10" xfId="58" applyFont="1" applyFill="1" applyBorder="1">
      <alignment/>
      <protection/>
    </xf>
    <xf numFmtId="1" fontId="82" fillId="0" borderId="17" xfId="0" applyNumberFormat="1" applyFont="1" applyFill="1" applyBorder="1" applyAlignment="1">
      <alignment horizontal="right"/>
    </xf>
    <xf numFmtId="1" fontId="79" fillId="0" borderId="10" xfId="0" applyNumberFormat="1" applyFont="1" applyBorder="1" applyAlignment="1">
      <alignment horizontal="right"/>
    </xf>
    <xf numFmtId="9" fontId="79" fillId="0" borderId="16" xfId="61" applyFont="1" applyBorder="1" applyAlignment="1">
      <alignment/>
    </xf>
    <xf numFmtId="0" fontId="83" fillId="33" borderId="10" xfId="58" applyFont="1" applyFill="1" applyBorder="1">
      <alignment/>
      <protection/>
    </xf>
    <xf numFmtId="1" fontId="82" fillId="0" borderId="17" xfId="0" applyNumberFormat="1" applyFont="1" applyFill="1" applyBorder="1" applyAlignment="1">
      <alignment horizontal="right" vertical="top" wrapText="1"/>
    </xf>
    <xf numFmtId="1" fontId="82" fillId="0" borderId="10" xfId="0" applyNumberFormat="1" applyFont="1" applyFill="1" applyBorder="1" applyAlignment="1">
      <alignment horizontal="right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1" xfId="61" applyNumberFormat="1" applyFont="1" applyBorder="1" applyAlignment="1">
      <alignment horizontal="center"/>
    </xf>
    <xf numFmtId="9" fontId="79" fillId="0" borderId="11" xfId="61" applyFont="1" applyBorder="1" applyAlignment="1">
      <alignment/>
    </xf>
    <xf numFmtId="9" fontId="80" fillId="0" borderId="11" xfId="61" applyFont="1" applyBorder="1" applyAlignment="1">
      <alignment/>
    </xf>
    <xf numFmtId="2" fontId="80" fillId="0" borderId="0" xfId="0" applyNumberFormat="1" applyFont="1" applyBorder="1" applyAlignment="1">
      <alignment horizontal="left" vertical="top"/>
    </xf>
    <xf numFmtId="2" fontId="79" fillId="0" borderId="0" xfId="0" applyNumberFormat="1" applyFont="1" applyBorder="1" applyAlignment="1">
      <alignment horizontal="center" vertical="top" wrapText="1"/>
    </xf>
    <xf numFmtId="9" fontId="79" fillId="0" borderId="0" xfId="61" applyFont="1" applyBorder="1" applyAlignment="1">
      <alignment horizontal="center" vertical="top" wrapText="1"/>
    </xf>
    <xf numFmtId="0" fontId="79" fillId="0" borderId="0" xfId="0" applyFont="1" applyFill="1" applyAlignment="1">
      <alignment/>
    </xf>
    <xf numFmtId="2" fontId="79" fillId="0" borderId="0" xfId="0" applyNumberFormat="1" applyFont="1" applyFill="1" applyAlignment="1">
      <alignment/>
    </xf>
    <xf numFmtId="0" fontId="79" fillId="0" borderId="0" xfId="0" applyFont="1" applyFill="1" applyAlignment="1">
      <alignment horizontal="right"/>
    </xf>
    <xf numFmtId="0" fontId="80" fillId="0" borderId="12" xfId="0" applyFont="1" applyFill="1" applyBorder="1" applyAlignment="1">
      <alignment horizontal="center" vertical="top" wrapText="1"/>
    </xf>
    <xf numFmtId="0" fontId="80" fillId="0" borderId="10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/>
    </xf>
    <xf numFmtId="2" fontId="79" fillId="0" borderId="10" xfId="0" applyNumberFormat="1" applyFont="1" applyBorder="1" applyAlignment="1">
      <alignment/>
    </xf>
    <xf numFmtId="9" fontId="79" fillId="0" borderId="10" xfId="61" applyFont="1" applyBorder="1" applyAlignment="1">
      <alignment horizontal="right" wrapText="1"/>
    </xf>
    <xf numFmtId="0" fontId="80" fillId="0" borderId="0" xfId="0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2" fontId="80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right"/>
    </xf>
    <xf numFmtId="2" fontId="80" fillId="0" borderId="0" xfId="0" applyNumberFormat="1" applyFont="1" applyBorder="1" applyAlignment="1">
      <alignment horizontal="center" vertical="top" wrapText="1"/>
    </xf>
    <xf numFmtId="9" fontId="80" fillId="0" borderId="0" xfId="61" applyFont="1" applyBorder="1" applyAlignment="1">
      <alignment horizontal="center" vertical="top" wrapText="1"/>
    </xf>
    <xf numFmtId="9" fontId="80" fillId="0" borderId="0" xfId="61" applyFont="1" applyFill="1" applyBorder="1" applyAlignment="1">
      <alignment vertical="center"/>
    </xf>
    <xf numFmtId="0" fontId="79" fillId="0" borderId="0" xfId="0" applyFont="1" applyAlignment="1">
      <alignment horizontal="right"/>
    </xf>
    <xf numFmtId="0" fontId="79" fillId="0" borderId="17" xfId="0" applyFont="1" applyBorder="1" applyAlignment="1">
      <alignment horizontal="center" vertical="center" wrapText="1"/>
    </xf>
    <xf numFmtId="0" fontId="79" fillId="0" borderId="10" xfId="0" applyFont="1" applyBorder="1" applyAlignment="1" quotePrefix="1">
      <alignment horizontal="center"/>
    </xf>
    <xf numFmtId="2" fontId="80" fillId="0" borderId="10" xfId="0" applyNumberFormat="1" applyFont="1" applyBorder="1" applyAlignment="1">
      <alignment vertical="center" wrapText="1"/>
    </xf>
    <xf numFmtId="2" fontId="80" fillId="0" borderId="10" xfId="0" applyNumberFormat="1" applyFont="1" applyBorder="1" applyAlignment="1">
      <alignment/>
    </xf>
    <xf numFmtId="9" fontId="80" fillId="0" borderId="10" xfId="61" applyFont="1" applyBorder="1" applyAlignment="1">
      <alignment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/>
    </xf>
    <xf numFmtId="9" fontId="79" fillId="0" borderId="10" xfId="61" applyNumberFormat="1" applyFont="1" applyBorder="1" applyAlignment="1">
      <alignment horizontal="right" vertical="center" wrapText="1"/>
    </xf>
    <xf numFmtId="2" fontId="85" fillId="0" borderId="10" xfId="0" applyNumberFormat="1" applyFont="1" applyBorder="1" applyAlignment="1">
      <alignment horizontal="right" wrapText="1"/>
    </xf>
    <xf numFmtId="9" fontId="85" fillId="33" borderId="17" xfId="61" applyFont="1" applyFill="1" applyBorder="1" applyAlignment="1">
      <alignment/>
    </xf>
    <xf numFmtId="2" fontId="79" fillId="0" borderId="10" xfId="0" applyNumberFormat="1" applyFont="1" applyBorder="1" applyAlignment="1">
      <alignment horizontal="right"/>
    </xf>
    <xf numFmtId="2" fontId="79" fillId="0" borderId="10" xfId="0" applyNumberFormat="1" applyFont="1" applyBorder="1" applyAlignment="1">
      <alignment horizontal="right" wrapText="1"/>
    </xf>
    <xf numFmtId="2" fontId="79" fillId="0" borderId="0" xfId="0" applyNumberFormat="1" applyFont="1" applyFill="1" applyBorder="1" applyAlignment="1">
      <alignment vertical="center"/>
    </xf>
    <xf numFmtId="9" fontId="79" fillId="0" borderId="10" xfId="61" applyFont="1" applyFill="1" applyBorder="1" applyAlignment="1">
      <alignment vertical="center"/>
    </xf>
    <xf numFmtId="9" fontId="79" fillId="0" borderId="0" xfId="61" applyFont="1" applyFill="1" applyBorder="1" applyAlignment="1">
      <alignment vertical="center"/>
    </xf>
    <xf numFmtId="0" fontId="80" fillId="0" borderId="0" xfId="0" applyFont="1" applyFill="1" applyAlignment="1">
      <alignment/>
    </xf>
    <xf numFmtId="0" fontId="79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9" fontId="79" fillId="0" borderId="10" xfId="0" applyNumberFormat="1" applyFont="1" applyBorder="1" applyAlignment="1">
      <alignment/>
    </xf>
    <xf numFmtId="2" fontId="79" fillId="0" borderId="10" xfId="0" applyNumberFormat="1" applyFont="1" applyFill="1" applyBorder="1" applyAlignment="1">
      <alignment vertical="center"/>
    </xf>
    <xf numFmtId="9" fontId="79" fillId="0" borderId="10" xfId="61" applyFont="1" applyBorder="1" applyAlignment="1" quotePrefix="1">
      <alignment horizontal="right"/>
    </xf>
    <xf numFmtId="2" fontId="0" fillId="0" borderId="0" xfId="57" applyNumberFormat="1">
      <alignment/>
      <protection/>
    </xf>
    <xf numFmtId="2" fontId="2" fillId="0" borderId="0" xfId="0" applyNumberFormat="1" applyFont="1" applyAlignment="1">
      <alignment/>
    </xf>
    <xf numFmtId="0" fontId="86" fillId="0" borderId="0" xfId="0" applyFont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/>
    </xf>
    <xf numFmtId="2" fontId="85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Fill="1" applyAlignment="1">
      <alignment/>
    </xf>
    <xf numFmtId="2" fontId="85" fillId="0" borderId="10" xfId="0" applyNumberFormat="1" applyFont="1" applyFill="1" applyBorder="1" applyAlignment="1">
      <alignment horizontal="right" wrapText="1"/>
    </xf>
    <xf numFmtId="9" fontId="85" fillId="0" borderId="10" xfId="61" applyFont="1" applyBorder="1" applyAlignment="1">
      <alignment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2" fontId="85" fillId="0" borderId="10" xfId="0" applyNumberFormat="1" applyFont="1" applyFill="1" applyBorder="1" applyAlignment="1">
      <alignment horizontal="right" vertical="center" wrapText="1"/>
    </xf>
    <xf numFmtId="2" fontId="85" fillId="0" borderId="10" xfId="61" applyNumberFormat="1" applyFont="1" applyBorder="1" applyAlignment="1">
      <alignment/>
    </xf>
    <xf numFmtId="9" fontId="85" fillId="0" borderId="10" xfId="61" applyFont="1" applyFill="1" applyBorder="1" applyAlignment="1">
      <alignment horizontal="right" vertical="center" wrapText="1"/>
    </xf>
    <xf numFmtId="0" fontId="79" fillId="0" borderId="0" xfId="0" applyFont="1" applyFill="1" applyBorder="1" applyAlignment="1" quotePrefix="1">
      <alignment horizontal="center"/>
    </xf>
    <xf numFmtId="0" fontId="80" fillId="0" borderId="0" xfId="0" applyFont="1" applyFill="1" applyBorder="1" applyAlignment="1">
      <alignment/>
    </xf>
    <xf numFmtId="9" fontId="80" fillId="0" borderId="0" xfId="61" applyFont="1" applyBorder="1" applyAlignment="1">
      <alignment/>
    </xf>
    <xf numFmtId="0" fontId="79" fillId="0" borderId="18" xfId="0" applyFont="1" applyBorder="1" applyAlignment="1">
      <alignment horizontal="center" vertical="top" wrapText="1"/>
    </xf>
    <xf numFmtId="1" fontId="79" fillId="0" borderId="0" xfId="0" applyNumberFormat="1" applyFont="1" applyBorder="1" applyAlignment="1">
      <alignment horizontal="center"/>
    </xf>
    <xf numFmtId="9" fontId="79" fillId="0" borderId="10" xfId="61" applyFont="1" applyBorder="1" applyAlignment="1">
      <alignment horizontal="right"/>
    </xf>
    <xf numFmtId="9" fontId="79" fillId="0" borderId="10" xfId="61" applyFont="1" applyFill="1" applyBorder="1" applyAlignment="1">
      <alignment horizontal="right"/>
    </xf>
    <xf numFmtId="1" fontId="79" fillId="0" borderId="10" xfId="0" applyNumberFormat="1" applyFont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84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vertical="top" wrapText="1"/>
    </xf>
    <xf numFmtId="2" fontId="80" fillId="0" borderId="10" xfId="0" applyNumberFormat="1" applyFont="1" applyBorder="1" applyAlignment="1">
      <alignment horizontal="center" vertical="center"/>
    </xf>
    <xf numFmtId="9" fontId="80" fillId="0" borderId="10" xfId="61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79" fillId="0" borderId="12" xfId="0" applyFont="1" applyBorder="1" applyAlignment="1">
      <alignment horizontal="center"/>
    </xf>
    <xf numFmtId="0" fontId="79" fillId="0" borderId="0" xfId="0" applyFont="1" applyAlignment="1">
      <alignment horizontal="center"/>
    </xf>
    <xf numFmtId="2" fontId="80" fillId="0" borderId="10" xfId="0" applyNumberFormat="1" applyFont="1" applyFill="1" applyBorder="1" applyAlignment="1">
      <alignment vertical="top" wrapText="1"/>
    </xf>
    <xf numFmtId="9" fontId="3" fillId="0" borderId="0" xfId="0" applyNumberFormat="1" applyFont="1" applyAlignment="1">
      <alignment/>
    </xf>
    <xf numFmtId="0" fontId="80" fillId="0" borderId="0" xfId="0" applyFont="1" applyBorder="1" applyAlignment="1">
      <alignment horizontal="left" wrapText="1"/>
    </xf>
    <xf numFmtId="2" fontId="79" fillId="0" borderId="0" xfId="0" applyNumberFormat="1" applyFont="1" applyAlignment="1">
      <alignment/>
    </xf>
    <xf numFmtId="2" fontId="82" fillId="0" borderId="0" xfId="0" applyNumberFormat="1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9" fontId="80" fillId="0" borderId="10" xfId="61" applyNumberFormat="1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0" xfId="0" applyFont="1" applyBorder="1" applyAlignment="1">
      <alignment/>
    </xf>
    <xf numFmtId="1" fontId="80" fillId="0" borderId="0" xfId="0" applyNumberFormat="1" applyFont="1" applyBorder="1" applyAlignment="1">
      <alignment horizontal="right"/>
    </xf>
    <xf numFmtId="0" fontId="84" fillId="0" borderId="0" xfId="0" applyFont="1" applyAlignment="1">
      <alignment/>
    </xf>
    <xf numFmtId="0" fontId="79" fillId="0" borderId="16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79" fillId="0" borderId="10" xfId="0" applyFont="1" applyBorder="1" applyAlignment="1">
      <alignment horizontal="left"/>
    </xf>
    <xf numFmtId="1" fontId="79" fillId="0" borderId="0" xfId="0" applyNumberFormat="1" applyFont="1" applyAlignment="1">
      <alignment/>
    </xf>
    <xf numFmtId="1" fontId="79" fillId="0" borderId="10" xfId="0" applyNumberFormat="1" applyFont="1" applyBorder="1" applyAlignment="1">
      <alignment horizontal="right" vertical="center"/>
    </xf>
    <xf numFmtId="2" fontId="79" fillId="0" borderId="10" xfId="0" applyNumberFormat="1" applyFont="1" applyBorder="1" applyAlignment="1">
      <alignment horizontal="right" vertical="center"/>
    </xf>
    <xf numFmtId="2" fontId="79" fillId="0" borderId="10" xfId="0" applyNumberFormat="1" applyFont="1" applyFill="1" applyBorder="1" applyAlignment="1">
      <alignment/>
    </xf>
    <xf numFmtId="9" fontId="79" fillId="0" borderId="10" xfId="61" applyFont="1" applyFill="1" applyBorder="1" applyAlignment="1">
      <alignment/>
    </xf>
    <xf numFmtId="0" fontId="80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9" fillId="0" borderId="10" xfId="0" applyFont="1" applyBorder="1" applyAlignment="1">
      <alignment vertical="center"/>
    </xf>
    <xf numFmtId="2" fontId="79" fillId="0" borderId="10" xfId="0" applyNumberFormat="1" applyFont="1" applyBorder="1" applyAlignment="1">
      <alignment vertical="center"/>
    </xf>
    <xf numFmtId="9" fontId="79" fillId="0" borderId="10" xfId="61" applyFont="1" applyBorder="1" applyAlignment="1">
      <alignment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9" fontId="80" fillId="0" borderId="10" xfId="61" applyFont="1" applyFill="1" applyBorder="1" applyAlignment="1">
      <alignment horizontal="center"/>
    </xf>
    <xf numFmtId="2" fontId="80" fillId="0" borderId="10" xfId="0" applyNumberFormat="1" applyFont="1" applyBorder="1" applyAlignment="1">
      <alignment horizontal="center" vertical="top" wrapText="1"/>
    </xf>
    <xf numFmtId="9" fontId="80" fillId="0" borderId="10" xfId="61" applyFont="1" applyBorder="1" applyAlignment="1">
      <alignment horizontal="center" vertical="top" wrapText="1"/>
    </xf>
    <xf numFmtId="9" fontId="80" fillId="0" borderId="10" xfId="61" applyNumberFormat="1" applyFont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1" fontId="15" fillId="34" borderId="10" xfId="0" applyNumberFormat="1" applyFont="1" applyFill="1" applyBorder="1" applyAlignment="1">
      <alignment/>
    </xf>
    <xf numFmtId="1" fontId="15" fillId="34" borderId="10" xfId="0" applyNumberFormat="1" applyFont="1" applyFill="1" applyBorder="1" applyAlignment="1">
      <alignment/>
    </xf>
    <xf numFmtId="9" fontId="15" fillId="34" borderId="10" xfId="61" applyFont="1" applyFill="1" applyBorder="1" applyAlignment="1">
      <alignment/>
    </xf>
    <xf numFmtId="0" fontId="15" fillId="34" borderId="10" xfId="0" applyFont="1" applyFill="1" applyBorder="1" applyAlignment="1">
      <alignment wrapText="1"/>
    </xf>
    <xf numFmtId="0" fontId="79" fillId="34" borderId="10" xfId="0" applyFont="1" applyFill="1" applyBorder="1" applyAlignment="1">
      <alignment horizontal="left" wrapText="1"/>
    </xf>
    <xf numFmtId="1" fontId="80" fillId="34" borderId="10" xfId="0" applyNumberFormat="1" applyFont="1" applyFill="1" applyBorder="1" applyAlignment="1">
      <alignment/>
    </xf>
    <xf numFmtId="1" fontId="80" fillId="34" borderId="10" xfId="0" applyNumberFormat="1" applyFont="1" applyFill="1" applyBorder="1" applyAlignment="1">
      <alignment/>
    </xf>
    <xf numFmtId="9" fontId="80" fillId="34" borderId="10" xfId="61" applyFont="1" applyFill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wrapText="1"/>
    </xf>
    <xf numFmtId="0" fontId="80" fillId="34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right"/>
    </xf>
    <xf numFmtId="0" fontId="80" fillId="34" borderId="10" xfId="61" applyNumberFormat="1" applyFont="1" applyFill="1" applyBorder="1" applyAlignment="1">
      <alignment/>
    </xf>
    <xf numFmtId="9" fontId="80" fillId="34" borderId="10" xfId="61" applyFont="1" applyFill="1" applyBorder="1" applyAlignment="1">
      <alignment/>
    </xf>
    <xf numFmtId="0" fontId="79" fillId="34" borderId="10" xfId="0" applyFont="1" applyFill="1" applyBorder="1" applyAlignment="1">
      <alignment horizontal="center" wrapText="1"/>
    </xf>
    <xf numFmtId="0" fontId="80" fillId="34" borderId="10" xfId="0" applyFont="1" applyFill="1" applyBorder="1" applyAlignment="1">
      <alignment horizontal="center" vertical="top" wrapText="1"/>
    </xf>
    <xf numFmtId="9" fontId="80" fillId="34" borderId="10" xfId="61" applyFont="1" applyFill="1" applyBorder="1" applyAlignment="1">
      <alignment horizontal="center" vertical="top" wrapText="1"/>
    </xf>
    <xf numFmtId="9" fontId="80" fillId="34" borderId="16" xfId="6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 wrapText="1"/>
    </xf>
    <xf numFmtId="1" fontId="80" fillId="34" borderId="10" xfId="0" applyNumberFormat="1" applyFont="1" applyFill="1" applyBorder="1" applyAlignment="1">
      <alignment horizontal="right"/>
    </xf>
    <xf numFmtId="9" fontId="80" fillId="34" borderId="16" xfId="61" applyFont="1" applyFill="1" applyBorder="1" applyAlignment="1">
      <alignment/>
    </xf>
    <xf numFmtId="0" fontId="80" fillId="34" borderId="18" xfId="0" applyFont="1" applyFill="1" applyBorder="1" applyAlignment="1">
      <alignment horizontal="center" vertical="top" wrapText="1"/>
    </xf>
    <xf numFmtId="0" fontId="88" fillId="34" borderId="10" xfId="0" applyFont="1" applyFill="1" applyBorder="1" applyAlignment="1">
      <alignment horizontal="left" vertical="top" wrapText="1"/>
    </xf>
    <xf numFmtId="9" fontId="80" fillId="34" borderId="10" xfId="61" applyFont="1" applyFill="1" applyBorder="1" applyAlignment="1">
      <alignment horizontal="right"/>
    </xf>
    <xf numFmtId="0" fontId="15" fillId="34" borderId="12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top" wrapText="1"/>
    </xf>
    <xf numFmtId="0" fontId="79" fillId="34" borderId="10" xfId="0" applyFont="1" applyFill="1" applyBorder="1" applyAlignment="1" quotePrefix="1">
      <alignment horizontal="center"/>
    </xf>
    <xf numFmtId="2" fontId="80" fillId="34" borderId="10" xfId="0" applyNumberFormat="1" applyFont="1" applyFill="1" applyBorder="1" applyAlignment="1">
      <alignment horizontal="right" vertical="top" wrapText="1"/>
    </xf>
    <xf numFmtId="9" fontId="80" fillId="34" borderId="10" xfId="61" applyFont="1" applyFill="1" applyBorder="1" applyAlignment="1">
      <alignment horizontal="right" wrapText="1"/>
    </xf>
    <xf numFmtId="0" fontId="80" fillId="34" borderId="10" xfId="0" applyFont="1" applyFill="1" applyBorder="1" applyAlignment="1" quotePrefix="1">
      <alignment horizontal="center"/>
    </xf>
    <xf numFmtId="0" fontId="89" fillId="34" borderId="10" xfId="58" applyFont="1" applyFill="1" applyBorder="1">
      <alignment/>
      <protection/>
    </xf>
    <xf numFmtId="0" fontId="80" fillId="34" borderId="17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/>
    </xf>
    <xf numFmtId="2" fontId="80" fillId="34" borderId="10" xfId="0" applyNumberFormat="1" applyFont="1" applyFill="1" applyBorder="1" applyAlignment="1">
      <alignment vertical="center" wrapText="1"/>
    </xf>
    <xf numFmtId="0" fontId="80" fillId="34" borderId="10" xfId="0" applyFont="1" applyFill="1" applyBorder="1" applyAlignment="1">
      <alignment horizontal="center" vertical="top"/>
    </xf>
    <xf numFmtId="0" fontId="86" fillId="34" borderId="10" xfId="0" applyFont="1" applyFill="1" applyBorder="1" applyAlignment="1">
      <alignment horizontal="center" vertical="top" wrapText="1"/>
    </xf>
    <xf numFmtId="0" fontId="86" fillId="34" borderId="10" xfId="0" applyFont="1" applyFill="1" applyBorder="1" applyAlignment="1">
      <alignment/>
    </xf>
    <xf numFmtId="2" fontId="86" fillId="34" borderId="10" xfId="0" applyNumberFormat="1" applyFont="1" applyFill="1" applyBorder="1" applyAlignment="1">
      <alignment horizontal="right"/>
    </xf>
    <xf numFmtId="9" fontId="86" fillId="34" borderId="17" xfId="61" applyFont="1" applyFill="1" applyBorder="1" applyAlignment="1">
      <alignment/>
    </xf>
    <xf numFmtId="9" fontId="80" fillId="34" borderId="10" xfId="61" applyFont="1" applyFill="1" applyBorder="1" applyAlignment="1">
      <alignment vertical="center"/>
    </xf>
    <xf numFmtId="2" fontId="80" fillId="34" borderId="10" xfId="0" applyNumberFormat="1" applyFont="1" applyFill="1" applyBorder="1" applyAlignment="1">
      <alignment vertical="center"/>
    </xf>
    <xf numFmtId="2" fontId="86" fillId="34" borderId="10" xfId="0" applyNumberFormat="1" applyFont="1" applyFill="1" applyBorder="1" applyAlignment="1">
      <alignment/>
    </xf>
    <xf numFmtId="9" fontId="86" fillId="34" borderId="10" xfId="61" applyFont="1" applyFill="1" applyBorder="1" applyAlignment="1">
      <alignment/>
    </xf>
    <xf numFmtId="0" fontId="86" fillId="34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left" vertical="top" wrapText="1"/>
    </xf>
    <xf numFmtId="9" fontId="86" fillId="34" borderId="10" xfId="61" applyFont="1" applyFill="1" applyBorder="1" applyAlignment="1">
      <alignment horizontal="right" vertical="center" wrapText="1"/>
    </xf>
    <xf numFmtId="2" fontId="86" fillId="34" borderId="10" xfId="61" applyNumberFormat="1" applyFont="1" applyFill="1" applyBorder="1" applyAlignment="1">
      <alignment/>
    </xf>
    <xf numFmtId="0" fontId="79" fillId="34" borderId="10" xfId="0" applyFont="1" applyFill="1" applyBorder="1" applyAlignment="1">
      <alignment horizontal="center"/>
    </xf>
    <xf numFmtId="1" fontId="80" fillId="34" borderId="10" xfId="0" applyNumberFormat="1" applyFont="1" applyFill="1" applyBorder="1" applyAlignment="1">
      <alignment horizontal="center"/>
    </xf>
    <xf numFmtId="9" fontId="80" fillId="34" borderId="10" xfId="61" applyFont="1" applyFill="1" applyBorder="1" applyAlignment="1">
      <alignment horizontal="center" vertical="top"/>
    </xf>
    <xf numFmtId="0" fontId="80" fillId="34" borderId="10" xfId="0" applyFont="1" applyFill="1" applyBorder="1" applyAlignment="1">
      <alignment horizontal="center" vertical="top" wrapText="1"/>
    </xf>
    <xf numFmtId="1" fontId="80" fillId="34" borderId="21" xfId="0" applyNumberFormat="1" applyFont="1" applyFill="1" applyBorder="1" applyAlignment="1">
      <alignment horizontal="right"/>
    </xf>
    <xf numFmtId="0" fontId="80" fillId="34" borderId="10" xfId="0" applyFont="1" applyFill="1" applyBorder="1" applyAlignment="1">
      <alignment horizontal="center" vertical="top" wrapText="1"/>
    </xf>
    <xf numFmtId="2" fontId="0" fillId="33" borderId="10" xfId="57" applyNumberFormat="1" applyFont="1" applyFill="1" applyBorder="1" applyAlignment="1">
      <alignment horizontal="right" vertical="center" wrapText="1"/>
      <protection/>
    </xf>
    <xf numFmtId="2" fontId="0" fillId="0" borderId="10" xfId="57" applyNumberFormat="1" applyFont="1" applyBorder="1" applyAlignment="1">
      <alignment horizontal="right" vertical="center" wrapText="1"/>
      <protection/>
    </xf>
    <xf numFmtId="9" fontId="3" fillId="0" borderId="0" xfId="61" applyFont="1" applyAlignment="1">
      <alignment/>
    </xf>
    <xf numFmtId="0" fontId="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79" fillId="0" borderId="10" xfId="0" applyFont="1" applyBorder="1" applyAlignment="1">
      <alignment horizontal="center"/>
    </xf>
    <xf numFmtId="0" fontId="82" fillId="33" borderId="10" xfId="57" applyFont="1" applyFill="1" applyBorder="1" applyAlignment="1">
      <alignment horizontal="left" vertical="top" wrapText="1"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1" fontId="83" fillId="0" borderId="10" xfId="58" applyNumberFormat="1" applyFont="1" applyFill="1" applyBorder="1">
      <alignment/>
      <protection/>
    </xf>
    <xf numFmtId="1" fontId="82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9" fontId="3" fillId="0" borderId="10" xfId="61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80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0" fillId="34" borderId="10" xfId="0" applyFont="1" applyFill="1" applyBorder="1" applyAlignment="1">
      <alignment horizontal="center" vertical="top" wrapText="1"/>
    </xf>
    <xf numFmtId="0" fontId="72" fillId="0" borderId="0" xfId="0" applyFont="1" applyAlignment="1">
      <alignment horizontal="right"/>
    </xf>
    <xf numFmtId="0" fontId="80" fillId="34" borderId="1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wrapText="1"/>
    </xf>
    <xf numFmtId="0" fontId="80" fillId="34" borderId="10" xfId="0" applyFont="1" applyFill="1" applyBorder="1" applyAlignment="1">
      <alignment horizontal="center" vertical="top" wrapText="1"/>
    </xf>
    <xf numFmtId="0" fontId="79" fillId="0" borderId="10" xfId="0" applyFont="1" applyBorder="1" applyAlignment="1">
      <alignment horizontal="center"/>
    </xf>
    <xf numFmtId="0" fontId="80" fillId="34" borderId="10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left" wrapText="1"/>
    </xf>
    <xf numFmtId="0" fontId="79" fillId="0" borderId="16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9" fillId="0" borderId="17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9" fontId="79" fillId="0" borderId="0" xfId="61" applyFont="1" applyBorder="1" applyAlignment="1">
      <alignment horizontal="right" wrapText="1"/>
    </xf>
    <xf numFmtId="0" fontId="17" fillId="0" borderId="22" xfId="0" applyFont="1" applyBorder="1" applyAlignment="1">
      <alignment horizontal="center" vertical="top" wrapText="1"/>
    </xf>
    <xf numFmtId="9" fontId="17" fillId="0" borderId="23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9" fontId="17" fillId="0" borderId="25" xfId="0" applyNumberFormat="1" applyFont="1" applyBorder="1" applyAlignment="1">
      <alignment horizontal="center" vertical="top" wrapText="1"/>
    </xf>
    <xf numFmtId="191" fontId="3" fillId="0" borderId="0" xfId="61" applyNumberFormat="1" applyFont="1" applyAlignment="1">
      <alignment/>
    </xf>
    <xf numFmtId="0" fontId="80" fillId="0" borderId="13" xfId="0" applyFont="1" applyBorder="1" applyAlignment="1">
      <alignment horizontal="left" wrapText="1"/>
    </xf>
    <xf numFmtId="0" fontId="79" fillId="0" borderId="17" xfId="0" applyFont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80" fillId="0" borderId="0" xfId="0" applyFont="1" applyBorder="1" applyAlignment="1">
      <alignment horizontal="left" wrapText="1"/>
    </xf>
    <xf numFmtId="0" fontId="80" fillId="34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79" fillId="0" borderId="12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80" fillId="34" borderId="16" xfId="0" applyFont="1" applyFill="1" applyBorder="1" applyAlignment="1">
      <alignment horizontal="center" vertical="top" wrapText="1"/>
    </xf>
    <xf numFmtId="0" fontId="80" fillId="34" borderId="17" xfId="0" applyFont="1" applyFill="1" applyBorder="1" applyAlignment="1">
      <alignment horizontal="center" vertical="top" wrapText="1"/>
    </xf>
    <xf numFmtId="0" fontId="80" fillId="34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top" wrapText="1"/>
    </xf>
    <xf numFmtId="0" fontId="80" fillId="0" borderId="17" xfId="0" applyFont="1" applyFill="1" applyBorder="1" applyAlignment="1">
      <alignment horizontal="center" vertical="top" wrapText="1"/>
    </xf>
    <xf numFmtId="0" fontId="87" fillId="0" borderId="13" xfId="0" applyFont="1" applyBorder="1" applyAlignment="1">
      <alignment horizontal="right"/>
    </xf>
    <xf numFmtId="2" fontId="79" fillId="0" borderId="12" xfId="0" applyNumberFormat="1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2" fontId="79" fillId="0" borderId="26" xfId="0" applyNumberFormat="1" applyFont="1" applyBorder="1" applyAlignment="1">
      <alignment horizontal="center" vertical="center"/>
    </xf>
    <xf numFmtId="2" fontId="79" fillId="0" borderId="21" xfId="0" applyNumberFormat="1" applyFont="1" applyBorder="1" applyAlignment="1">
      <alignment horizontal="center" vertical="center"/>
    </xf>
    <xf numFmtId="9" fontId="80" fillId="0" borderId="12" xfId="61" applyFont="1" applyBorder="1" applyAlignment="1">
      <alignment horizontal="center" vertical="center"/>
    </xf>
    <xf numFmtId="9" fontId="80" fillId="0" borderId="26" xfId="61" applyFont="1" applyBorder="1" applyAlignment="1">
      <alignment horizontal="center" vertical="center"/>
    </xf>
    <xf numFmtId="9" fontId="80" fillId="0" borderId="21" xfId="61" applyFont="1" applyBorder="1" applyAlignment="1">
      <alignment horizontal="center" vertical="center"/>
    </xf>
    <xf numFmtId="2" fontId="80" fillId="0" borderId="12" xfId="0" applyNumberFormat="1" applyFont="1" applyBorder="1" applyAlignment="1">
      <alignment horizontal="center" vertical="center"/>
    </xf>
    <xf numFmtId="2" fontId="80" fillId="0" borderId="26" xfId="0" applyNumberFormat="1" applyFont="1" applyBorder="1" applyAlignment="1">
      <alignment horizontal="center" vertical="center"/>
    </xf>
    <xf numFmtId="2" fontId="80" fillId="0" borderId="21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left" wrapText="1"/>
    </xf>
    <xf numFmtId="0" fontId="80" fillId="0" borderId="0" xfId="0" applyFont="1" applyFill="1" applyAlignment="1">
      <alignment horizontal="left" wrapText="1"/>
    </xf>
    <xf numFmtId="0" fontId="85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86" fillId="34" borderId="16" xfId="0" applyFont="1" applyFill="1" applyBorder="1" applyAlignment="1">
      <alignment horizontal="center"/>
    </xf>
    <xf numFmtId="0" fontId="86" fillId="34" borderId="17" xfId="0" applyFont="1" applyFill="1" applyBorder="1" applyAlignment="1">
      <alignment horizontal="center"/>
    </xf>
    <xf numFmtId="1" fontId="80" fillId="0" borderId="10" xfId="0" applyNumberFormat="1" applyFont="1" applyBorder="1" applyAlignment="1">
      <alignment horizontal="center"/>
    </xf>
    <xf numFmtId="0" fontId="80" fillId="0" borderId="27" xfId="0" applyFont="1" applyBorder="1" applyAlignment="1">
      <alignment horizontal="left" wrapText="1"/>
    </xf>
    <xf numFmtId="0" fontId="80" fillId="0" borderId="13" xfId="0" applyFont="1" applyBorder="1" applyAlignment="1">
      <alignment horizontal="left" wrapText="1"/>
    </xf>
    <xf numFmtId="0" fontId="90" fillId="0" borderId="0" xfId="0" applyFont="1" applyBorder="1" applyAlignment="1">
      <alignment horizontal="left" wrapText="1"/>
    </xf>
    <xf numFmtId="0" fontId="80" fillId="34" borderId="10" xfId="0" applyFont="1" applyFill="1" applyBorder="1" applyAlignment="1">
      <alignment horizontal="center" vertical="center" wrapText="1"/>
    </xf>
    <xf numFmtId="1" fontId="79" fillId="0" borderId="16" xfId="0" applyNumberFormat="1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5" fillId="0" borderId="27" xfId="0" applyFont="1" applyBorder="1" applyAlignment="1">
      <alignment horizontal="left" vertical="top" wrapText="1"/>
    </xf>
    <xf numFmtId="0" fontId="80" fillId="0" borderId="18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30" xfId="0" applyFont="1" applyBorder="1" applyAlignment="1">
      <alignment horizontal="center"/>
    </xf>
    <xf numFmtId="0" fontId="91" fillId="35" borderId="16" xfId="0" applyFont="1" applyFill="1" applyBorder="1" applyAlignment="1">
      <alignment horizontal="center"/>
    </xf>
    <xf numFmtId="0" fontId="91" fillId="35" borderId="31" xfId="0" applyFont="1" applyFill="1" applyBorder="1" applyAlignment="1">
      <alignment horizontal="center"/>
    </xf>
    <xf numFmtId="0" fontId="91" fillId="35" borderId="17" xfId="0" applyFont="1" applyFill="1" applyBorder="1" applyAlignment="1">
      <alignment horizontal="center"/>
    </xf>
    <xf numFmtId="0" fontId="8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567</xdr:row>
      <xdr:rowOff>0</xdr:rowOff>
    </xdr:from>
    <xdr:to>
      <xdr:col>6</xdr:col>
      <xdr:colOff>561975</xdr:colOff>
      <xdr:row>567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381625" y="10060305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657225</xdr:colOff>
      <xdr:row>567</xdr:row>
      <xdr:rowOff>0</xdr:rowOff>
    </xdr:from>
    <xdr:to>
      <xdr:col>3</xdr:col>
      <xdr:colOff>342900</xdr:colOff>
      <xdr:row>567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124200" y="1006030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762000</xdr:colOff>
      <xdr:row>567</xdr:row>
      <xdr:rowOff>0</xdr:rowOff>
    </xdr:from>
    <xdr:to>
      <xdr:col>5</xdr:col>
      <xdr:colOff>276225</xdr:colOff>
      <xdr:row>567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267325" y="1006030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567</xdr:row>
      <xdr:rowOff>0</xdr:rowOff>
    </xdr:from>
    <xdr:to>
      <xdr:col>6</xdr:col>
      <xdr:colOff>561975</xdr:colOff>
      <xdr:row>567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381625" y="10060305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657225</xdr:colOff>
      <xdr:row>567</xdr:row>
      <xdr:rowOff>0</xdr:rowOff>
    </xdr:from>
    <xdr:to>
      <xdr:col>3</xdr:col>
      <xdr:colOff>342900</xdr:colOff>
      <xdr:row>567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124200" y="1006030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762000</xdr:colOff>
      <xdr:row>567</xdr:row>
      <xdr:rowOff>0</xdr:rowOff>
    </xdr:from>
    <xdr:to>
      <xdr:col>5</xdr:col>
      <xdr:colOff>276225</xdr:colOff>
      <xdr:row>567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267325" y="1006030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567</xdr:row>
      <xdr:rowOff>0</xdr:rowOff>
    </xdr:from>
    <xdr:to>
      <xdr:col>6</xdr:col>
      <xdr:colOff>561975</xdr:colOff>
      <xdr:row>567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381625" y="10060305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657225</xdr:colOff>
      <xdr:row>567</xdr:row>
      <xdr:rowOff>0</xdr:rowOff>
    </xdr:from>
    <xdr:to>
      <xdr:col>3</xdr:col>
      <xdr:colOff>342900</xdr:colOff>
      <xdr:row>567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124200" y="1006030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762000</xdr:colOff>
      <xdr:row>567</xdr:row>
      <xdr:rowOff>0</xdr:rowOff>
    </xdr:from>
    <xdr:to>
      <xdr:col>5</xdr:col>
      <xdr:colOff>276225</xdr:colOff>
      <xdr:row>567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267325" y="1006030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7"/>
  <sheetViews>
    <sheetView view="pageBreakPreview" zoomScale="120" zoomScaleSheetLayoutView="120" zoomScalePageLayoutView="0" workbookViewId="0" topLeftCell="A619">
      <selection activeCell="B632" sqref="B632:E636"/>
    </sheetView>
  </sheetViews>
  <sheetFormatPr defaultColWidth="9.140625" defaultRowHeight="12.75"/>
  <cols>
    <col min="1" max="1" width="18.57421875" style="1" customWidth="1"/>
    <col min="2" max="2" width="18.421875" style="1" customWidth="1"/>
    <col min="3" max="3" width="17.7109375" style="1" customWidth="1"/>
    <col min="4" max="4" width="12.8515625" style="1" customWidth="1"/>
    <col min="5" max="6" width="12.28125" style="1" customWidth="1"/>
    <col min="7" max="7" width="12.8515625" style="1" customWidth="1"/>
    <col min="8" max="8" width="11.57421875" style="1" customWidth="1"/>
    <col min="9" max="9" width="11.00390625" style="1" hidden="1" customWidth="1"/>
    <col min="10" max="10" width="13.421875" style="1" hidden="1" customWidth="1"/>
    <col min="11" max="11" width="10.7109375" style="1" hidden="1" customWidth="1"/>
    <col min="12" max="12" width="9.7109375" style="1" hidden="1" customWidth="1"/>
    <col min="13" max="13" width="11.28125" style="1" hidden="1" customWidth="1"/>
    <col min="14" max="14" width="0" style="1" hidden="1" customWidth="1"/>
    <col min="15" max="16384" width="9.140625" style="1" customWidth="1"/>
  </cols>
  <sheetData>
    <row r="1" spans="1:8" ht="12.75">
      <c r="A1" s="423" t="s">
        <v>53</v>
      </c>
      <c r="B1" s="424"/>
      <c r="C1" s="424"/>
      <c r="D1" s="424"/>
      <c r="E1" s="424"/>
      <c r="F1" s="424"/>
      <c r="G1" s="424"/>
      <c r="H1" s="425"/>
    </row>
    <row r="2" spans="1:8" ht="12.75">
      <c r="A2" s="426" t="s">
        <v>12</v>
      </c>
      <c r="B2" s="427"/>
      <c r="C2" s="427"/>
      <c r="D2" s="427"/>
      <c r="E2" s="427"/>
      <c r="F2" s="427"/>
      <c r="G2" s="427"/>
      <c r="H2" s="428"/>
    </row>
    <row r="3" spans="1:8" ht="12.75">
      <c r="A3" s="426" t="s">
        <v>220</v>
      </c>
      <c r="B3" s="427"/>
      <c r="C3" s="427"/>
      <c r="D3" s="427"/>
      <c r="E3" s="427"/>
      <c r="F3" s="427"/>
      <c r="G3" s="427"/>
      <c r="H3" s="428"/>
    </row>
    <row r="4" spans="1:8" ht="5.25" customHeight="1">
      <c r="A4" s="133"/>
      <c r="B4" s="134"/>
      <c r="C4" s="134"/>
      <c r="D4" s="134"/>
      <c r="E4" s="134"/>
      <c r="F4" s="134"/>
      <c r="G4" s="135"/>
      <c r="H4" s="136"/>
    </row>
    <row r="5" spans="1:8" ht="15.75">
      <c r="A5" s="429" t="s">
        <v>114</v>
      </c>
      <c r="B5" s="430"/>
      <c r="C5" s="430"/>
      <c r="D5" s="430"/>
      <c r="E5" s="430"/>
      <c r="F5" s="430"/>
      <c r="G5" s="430"/>
      <c r="H5" s="431"/>
    </row>
    <row r="6" spans="1:8" ht="5.25" customHeight="1">
      <c r="A6" s="137"/>
      <c r="B6" s="137"/>
      <c r="C6" s="137"/>
      <c r="D6" s="137"/>
      <c r="E6" s="137"/>
      <c r="F6" s="137"/>
      <c r="G6" s="121"/>
      <c r="H6" s="121"/>
    </row>
    <row r="7" spans="1:8" ht="12.75">
      <c r="A7" s="432" t="s">
        <v>55</v>
      </c>
      <c r="B7" s="432"/>
      <c r="C7" s="432"/>
      <c r="D7" s="432"/>
      <c r="E7" s="432"/>
      <c r="F7" s="432"/>
      <c r="G7" s="432"/>
      <c r="H7" s="432"/>
    </row>
    <row r="8" spans="1:8" ht="4.5" customHeight="1">
      <c r="A8" s="121"/>
      <c r="B8" s="121"/>
      <c r="C8" s="121"/>
      <c r="D8" s="121"/>
      <c r="E8" s="121"/>
      <c r="F8" s="121"/>
      <c r="G8" s="121"/>
      <c r="H8" s="121"/>
    </row>
    <row r="9" spans="1:8" ht="12.75">
      <c r="A9" s="432" t="s">
        <v>222</v>
      </c>
      <c r="B9" s="432"/>
      <c r="C9" s="432"/>
      <c r="D9" s="432"/>
      <c r="E9" s="432"/>
      <c r="F9" s="432"/>
      <c r="G9" s="432"/>
      <c r="H9" s="432"/>
    </row>
    <row r="10" spans="1:8" ht="6.75" customHeight="1">
      <c r="A10" s="121"/>
      <c r="B10" s="121"/>
      <c r="C10" s="121"/>
      <c r="D10" s="121"/>
      <c r="E10" s="121"/>
      <c r="F10" s="121"/>
      <c r="G10" s="121"/>
      <c r="H10" s="121"/>
    </row>
    <row r="11" spans="1:8" ht="12.75">
      <c r="A11" s="138" t="s">
        <v>82</v>
      </c>
      <c r="B11" s="138"/>
      <c r="C11" s="138"/>
      <c r="D11" s="138"/>
      <c r="E11" s="138"/>
      <c r="F11" s="138"/>
      <c r="G11" s="138"/>
      <c r="H11" s="138"/>
    </row>
    <row r="12" spans="1:8" ht="12.75">
      <c r="A12" s="138"/>
      <c r="B12" s="138"/>
      <c r="C12" s="138"/>
      <c r="D12" s="138"/>
      <c r="E12" s="138"/>
      <c r="F12" s="138"/>
      <c r="G12" s="138"/>
      <c r="H12" s="138"/>
    </row>
    <row r="13" spans="1:8" ht="12.75" customHeight="1">
      <c r="A13" s="405" t="s">
        <v>83</v>
      </c>
      <c r="B13" s="405"/>
      <c r="C13" s="139"/>
      <c r="D13" s="140"/>
      <c r="E13" s="140"/>
      <c r="F13" s="138"/>
      <c r="G13" s="138"/>
      <c r="H13" s="138"/>
    </row>
    <row r="14" spans="1:8" ht="6.75" customHeight="1">
      <c r="A14" s="19"/>
      <c r="B14" s="19"/>
      <c r="C14" s="17"/>
      <c r="D14" s="18"/>
      <c r="E14" s="18"/>
      <c r="F14" s="16"/>
      <c r="G14" s="16"/>
      <c r="H14" s="16"/>
    </row>
    <row r="15" spans="1:8" ht="64.5" customHeight="1">
      <c r="A15" s="297" t="s">
        <v>81</v>
      </c>
      <c r="B15" s="298" t="s">
        <v>221</v>
      </c>
      <c r="C15" s="298" t="s">
        <v>223</v>
      </c>
      <c r="D15" s="298" t="s">
        <v>28</v>
      </c>
      <c r="E15" s="297" t="s">
        <v>78</v>
      </c>
      <c r="F15" s="16"/>
      <c r="G15" s="16"/>
      <c r="H15" s="16"/>
    </row>
    <row r="16" spans="1:8" ht="14.25" customHeight="1">
      <c r="A16" s="79">
        <v>1</v>
      </c>
      <c r="B16" s="80">
        <v>2</v>
      </c>
      <c r="C16" s="80">
        <v>3</v>
      </c>
      <c r="D16" s="80" t="s">
        <v>86</v>
      </c>
      <c r="E16" s="79" t="s">
        <v>87</v>
      </c>
      <c r="F16" s="16"/>
      <c r="G16" s="16"/>
      <c r="H16" s="16"/>
    </row>
    <row r="17" spans="1:8" ht="13.5" thickBot="1">
      <c r="A17" s="81" t="s">
        <v>15</v>
      </c>
      <c r="B17" s="82">
        <f>3713140+7266</f>
        <v>3720406</v>
      </c>
      <c r="C17" s="83">
        <f>D206</f>
        <v>3212695.6400000006</v>
      </c>
      <c r="D17" s="84">
        <f>C17-B17</f>
        <v>-507710.3599999994</v>
      </c>
      <c r="E17" s="85">
        <f>D17/B17</f>
        <v>-0.13646638565790922</v>
      </c>
      <c r="F17" s="20"/>
      <c r="G17" s="20"/>
      <c r="H17" s="16"/>
    </row>
    <row r="18" spans="1:18" ht="12.75">
      <c r="A18" s="81" t="s">
        <v>84</v>
      </c>
      <c r="B18" s="82">
        <f>2310995</f>
        <v>2310995</v>
      </c>
      <c r="C18" s="86">
        <f>D263</f>
        <v>2046827.2599999998</v>
      </c>
      <c r="D18" s="84">
        <f>C18-B18</f>
        <v>-264167.7400000002</v>
      </c>
      <c r="E18" s="85">
        <f>D18/B18</f>
        <v>-0.11430909197120731</v>
      </c>
      <c r="F18" s="16"/>
      <c r="G18" s="16"/>
      <c r="H18" s="16"/>
      <c r="P18" s="418">
        <v>4490218</v>
      </c>
      <c r="Q18" s="418">
        <v>2842728</v>
      </c>
      <c r="R18" s="420">
        <v>7332946</v>
      </c>
    </row>
    <row r="19" spans="1:18" ht="13.5" thickBot="1">
      <c r="A19" s="277" t="s">
        <v>3</v>
      </c>
      <c r="B19" s="278">
        <f>SUM(B17:B18)</f>
        <v>6031401</v>
      </c>
      <c r="C19" s="279">
        <f>SUM(C17:C18)</f>
        <v>5259522.9</v>
      </c>
      <c r="D19" s="280">
        <f>C19-B19</f>
        <v>-771878.0999999996</v>
      </c>
      <c r="E19" s="281">
        <f>D19/B19</f>
        <v>-0.1279765845447848</v>
      </c>
      <c r="F19" s="15"/>
      <c r="G19" s="15"/>
      <c r="H19" s="15"/>
      <c r="P19" s="419"/>
      <c r="Q19" s="419"/>
      <c r="R19" s="421"/>
    </row>
    <row r="20" spans="1:18" ht="20.25" customHeight="1">
      <c r="A20" s="422" t="s">
        <v>286</v>
      </c>
      <c r="B20" s="422"/>
      <c r="C20" s="89"/>
      <c r="D20" s="90"/>
      <c r="E20" s="91"/>
      <c r="F20" s="15"/>
      <c r="G20" s="15"/>
      <c r="H20" s="15"/>
      <c r="P20" s="365">
        <v>3212696</v>
      </c>
      <c r="Q20" s="367">
        <v>2046827</v>
      </c>
      <c r="R20" s="367">
        <v>5259523</v>
      </c>
    </row>
    <row r="21" spans="1:18" ht="15.75" customHeight="1" thickBot="1">
      <c r="A21" s="405" t="s">
        <v>85</v>
      </c>
      <c r="B21" s="405"/>
      <c r="C21" s="405"/>
      <c r="D21" s="405"/>
      <c r="E21" s="121"/>
      <c r="F21" s="15"/>
      <c r="G21" s="15"/>
      <c r="H21" s="15"/>
      <c r="P21" s="366"/>
      <c r="Q21" s="368"/>
      <c r="R21" s="368"/>
    </row>
    <row r="22" spans="1:8" ht="5.25" customHeight="1">
      <c r="A22" s="370"/>
      <c r="B22" s="370"/>
      <c r="C22" s="370"/>
      <c r="D22" s="370"/>
      <c r="E22" s="121"/>
      <c r="F22" s="15"/>
      <c r="G22" s="15"/>
      <c r="H22" s="15"/>
    </row>
    <row r="23" spans="1:8" ht="15" customHeight="1">
      <c r="A23" s="123" t="s">
        <v>100</v>
      </c>
      <c r="B23" s="124">
        <v>220</v>
      </c>
      <c r="C23" s="124">
        <v>220</v>
      </c>
      <c r="D23" s="125">
        <f>C23-B23</f>
        <v>0</v>
      </c>
      <c r="E23" s="126">
        <f>D23/B23</f>
        <v>0</v>
      </c>
      <c r="F23" s="15"/>
      <c r="G23" s="15"/>
      <c r="H23" s="15"/>
    </row>
    <row r="24" spans="1:18" ht="15" customHeight="1">
      <c r="A24" s="123" t="s">
        <v>101</v>
      </c>
      <c r="B24" s="124">
        <v>220</v>
      </c>
      <c r="C24" s="124">
        <v>220</v>
      </c>
      <c r="D24" s="125">
        <f>C24-B24</f>
        <v>0</v>
      </c>
      <c r="E24" s="126">
        <f>D24/B24</f>
        <v>0</v>
      </c>
      <c r="F24" s="15"/>
      <c r="G24" s="15"/>
      <c r="H24" s="15"/>
      <c r="P24" s="369">
        <f>P20/P18</f>
        <v>0.7154877558283361</v>
      </c>
      <c r="Q24" s="369">
        <f>Q20/Q18</f>
        <v>0.7200221055268038</v>
      </c>
      <c r="R24" s="369">
        <f>R20/R18</f>
        <v>0.7172455654248647</v>
      </c>
    </row>
    <row r="25" spans="1:8" ht="17.25" customHeight="1">
      <c r="A25" s="283" t="s">
        <v>147</v>
      </c>
      <c r="B25" s="284">
        <f>(B23+B24)/2</f>
        <v>220</v>
      </c>
      <c r="C25" s="284">
        <f>(C23+C24)/2</f>
        <v>220</v>
      </c>
      <c r="D25" s="285">
        <f>C25-B25</f>
        <v>0</v>
      </c>
      <c r="E25" s="286">
        <f>D25/B25</f>
        <v>0</v>
      </c>
      <c r="F25" s="15"/>
      <c r="G25" s="15"/>
      <c r="H25" s="15"/>
    </row>
    <row r="26" spans="1:8" ht="17.25" customHeight="1">
      <c r="A26" s="129" t="s">
        <v>131</v>
      </c>
      <c r="B26" s="130"/>
      <c r="C26" s="130"/>
      <c r="D26" s="131"/>
      <c r="E26" s="128"/>
      <c r="F26" s="15"/>
      <c r="G26" s="15"/>
      <c r="H26" s="15"/>
    </row>
    <row r="27" spans="1:8" ht="15" customHeight="1">
      <c r="A27" s="405" t="s">
        <v>88</v>
      </c>
      <c r="B27" s="405"/>
      <c r="C27" s="405"/>
      <c r="D27" s="405"/>
      <c r="E27" s="132"/>
      <c r="F27" s="15"/>
      <c r="G27" s="15"/>
      <c r="H27" s="15"/>
    </row>
    <row r="28" spans="1:8" ht="16.5" customHeight="1">
      <c r="A28" s="413" t="s">
        <v>230</v>
      </c>
      <c r="B28" s="413"/>
      <c r="C28" s="413"/>
      <c r="D28" s="413"/>
      <c r="E28" s="132"/>
      <c r="F28" s="15"/>
      <c r="G28" s="15"/>
      <c r="H28" s="15"/>
    </row>
    <row r="29" spans="1:8" ht="40.5" customHeight="1">
      <c r="A29" s="372" t="s">
        <v>81</v>
      </c>
      <c r="B29" s="372" t="s">
        <v>196</v>
      </c>
      <c r="C29" s="372" t="s">
        <v>197</v>
      </c>
      <c r="D29" s="372" t="s">
        <v>79</v>
      </c>
      <c r="E29" s="329" t="s">
        <v>78</v>
      </c>
      <c r="F29" s="121"/>
      <c r="G29" s="121"/>
      <c r="H29" s="15"/>
    </row>
    <row r="30" spans="1:8" ht="12.75">
      <c r="A30" s="152" t="s">
        <v>100</v>
      </c>
      <c r="B30" s="124">
        <f>(B17*B23)</f>
        <v>818489320</v>
      </c>
      <c r="C30" s="124">
        <f>C17*C23</f>
        <v>706793040.8000002</v>
      </c>
      <c r="D30" s="125">
        <f>C30-B30</f>
        <v>-111696279.19999981</v>
      </c>
      <c r="E30" s="251">
        <f>D30/B30</f>
        <v>-0.13646638565790914</v>
      </c>
      <c r="F30" s="121"/>
      <c r="G30" s="259"/>
      <c r="H30" s="15"/>
    </row>
    <row r="31" spans="1:8" ht="12.75">
      <c r="A31" s="152" t="s">
        <v>102</v>
      </c>
      <c r="B31" s="124">
        <f>(B18*B24)</f>
        <v>508418900</v>
      </c>
      <c r="C31" s="124">
        <v>450907633.2</v>
      </c>
      <c r="D31" s="252">
        <f>C31-B31</f>
        <v>-57511266.80000001</v>
      </c>
      <c r="E31" s="251">
        <f>D31/B31</f>
        <v>-0.11311787740384949</v>
      </c>
      <c r="F31" s="121"/>
      <c r="G31" s="259"/>
      <c r="H31" s="15"/>
    </row>
    <row r="32" spans="1:8" ht="12.75">
      <c r="A32" s="152" t="s">
        <v>103</v>
      </c>
      <c r="B32" s="127">
        <f>SUM(B30:B31)</f>
        <v>1326908220</v>
      </c>
      <c r="C32" s="127">
        <f>SUM(C30:C31)</f>
        <v>1157700674.0000002</v>
      </c>
      <c r="D32" s="127">
        <f>SUM(D30:D31)</f>
        <v>-169207545.99999982</v>
      </c>
      <c r="E32" s="251">
        <f>D32/B32</f>
        <v>-0.1275201581010628</v>
      </c>
      <c r="F32" s="121"/>
      <c r="G32" s="259">
        <f>G31-C31</f>
        <v>-450907633.2</v>
      </c>
      <c r="H32" s="15"/>
    </row>
    <row r="33" spans="1:8" ht="12.75">
      <c r="A33" s="376"/>
      <c r="B33" s="376"/>
      <c r="C33" s="376"/>
      <c r="D33" s="376"/>
      <c r="E33" s="132"/>
      <c r="F33" s="121"/>
      <c r="G33" s="121"/>
      <c r="H33" s="15"/>
    </row>
    <row r="34" spans="1:8" ht="12.75" customHeight="1" thickBot="1">
      <c r="A34" s="414" t="s">
        <v>231</v>
      </c>
      <c r="B34" s="414"/>
      <c r="C34" s="414"/>
      <c r="D34" s="414"/>
      <c r="E34" s="414"/>
      <c r="F34" s="414"/>
      <c r="G34" s="414"/>
      <c r="H34" s="15"/>
    </row>
    <row r="35" spans="1:11" ht="51" customHeight="1">
      <c r="A35" s="377" t="s">
        <v>81</v>
      </c>
      <c r="B35" s="377" t="s">
        <v>232</v>
      </c>
      <c r="C35" s="415" t="s">
        <v>233</v>
      </c>
      <c r="D35" s="415"/>
      <c r="E35" s="377" t="s">
        <v>289</v>
      </c>
      <c r="F35" s="121"/>
      <c r="G35" s="121"/>
      <c r="H35" s="15"/>
      <c r="J35" s="270"/>
      <c r="K35" s="271"/>
    </row>
    <row r="36" spans="1:8" ht="21" customHeight="1">
      <c r="A36" s="149" t="s">
        <v>104</v>
      </c>
      <c r="B36" s="149">
        <f>(B17*220)</f>
        <v>818489320</v>
      </c>
      <c r="C36" s="416">
        <f>C30</f>
        <v>706793040.8000002</v>
      </c>
      <c r="D36" s="417"/>
      <c r="E36" s="148">
        <f>C36/B36</f>
        <v>0.8635336143420909</v>
      </c>
      <c r="F36" s="121"/>
      <c r="G36" s="121"/>
      <c r="H36" s="15"/>
    </row>
    <row r="37" spans="1:8" ht="21" customHeight="1">
      <c r="A37" s="149" t="s">
        <v>105</v>
      </c>
      <c r="B37" s="149">
        <f>(B18*220)</f>
        <v>508418900</v>
      </c>
      <c r="C37" s="416">
        <f>C31</f>
        <v>450907633.2</v>
      </c>
      <c r="D37" s="417"/>
      <c r="E37" s="148">
        <f>C37/B37</f>
        <v>0.8868821225961505</v>
      </c>
      <c r="F37" s="121"/>
      <c r="G37" s="121"/>
      <c r="H37" s="15"/>
    </row>
    <row r="38" spans="1:8" ht="18" customHeight="1">
      <c r="A38" s="152" t="s">
        <v>80</v>
      </c>
      <c r="B38" s="153">
        <f>SUM(B36:B37)</f>
        <v>1326908220</v>
      </c>
      <c r="C38" s="411">
        <f>SUM(C36:C37)</f>
        <v>1157700674.0000002</v>
      </c>
      <c r="D38" s="411"/>
      <c r="E38" s="272">
        <f>C38/B38</f>
        <v>0.8724798418989372</v>
      </c>
      <c r="F38" s="121"/>
      <c r="G38" s="146"/>
      <c r="H38" s="15"/>
    </row>
    <row r="39" spans="1:8" ht="18" customHeight="1">
      <c r="A39" s="412" t="s">
        <v>92</v>
      </c>
      <c r="B39" s="412"/>
      <c r="C39" s="412"/>
      <c r="D39" s="144"/>
      <c r="E39" s="145"/>
      <c r="F39" s="121"/>
      <c r="G39" s="146"/>
      <c r="H39" s="15"/>
    </row>
    <row r="40" spans="1:8" ht="18" customHeight="1">
      <c r="A40" s="405" t="s">
        <v>234</v>
      </c>
      <c r="B40" s="405"/>
      <c r="C40" s="405"/>
      <c r="D40" s="405"/>
      <c r="E40" s="405"/>
      <c r="F40" s="405"/>
      <c r="G40" s="405"/>
      <c r="H40" s="15"/>
    </row>
    <row r="41" spans="1:12" ht="41.25" customHeight="1">
      <c r="A41" s="372" t="s">
        <v>30</v>
      </c>
      <c r="B41" s="372" t="s">
        <v>89</v>
      </c>
      <c r="C41" s="372" t="s">
        <v>235</v>
      </c>
      <c r="D41" s="372" t="s">
        <v>90</v>
      </c>
      <c r="E41" s="295" t="s">
        <v>142</v>
      </c>
      <c r="F41" s="372" t="s">
        <v>143</v>
      </c>
      <c r="G41" s="15"/>
      <c r="L41" s="7"/>
    </row>
    <row r="42" spans="1:7" ht="12.75" customHeight="1">
      <c r="A42" s="149">
        <v>1</v>
      </c>
      <c r="B42" s="149">
        <v>2</v>
      </c>
      <c r="C42" s="149">
        <v>3</v>
      </c>
      <c r="D42" s="149">
        <v>4</v>
      </c>
      <c r="E42" s="149" t="s">
        <v>198</v>
      </c>
      <c r="F42" s="150">
        <v>6</v>
      </c>
      <c r="G42" s="15"/>
    </row>
    <row r="43" spans="1:7" ht="12.75" customHeight="1">
      <c r="A43" s="151">
        <v>1</v>
      </c>
      <c r="B43" s="339" t="s">
        <v>216</v>
      </c>
      <c r="C43" s="141">
        <v>658</v>
      </c>
      <c r="D43" s="141">
        <v>652</v>
      </c>
      <c r="E43" s="142">
        <f aca="true" t="shared" si="0" ref="E43:E94">C43-D43</f>
        <v>6</v>
      </c>
      <c r="F43" s="143">
        <f aca="true" t="shared" si="1" ref="F43:F94">E43/C43</f>
        <v>0.00911854103343465</v>
      </c>
      <c r="G43" s="15"/>
    </row>
    <row r="44" spans="1:7" ht="12.75" customHeight="1">
      <c r="A44" s="151">
        <v>2</v>
      </c>
      <c r="B44" s="339" t="s">
        <v>148</v>
      </c>
      <c r="C44" s="141">
        <v>1941</v>
      </c>
      <c r="D44" s="141">
        <v>1941</v>
      </c>
      <c r="E44" s="142">
        <f t="shared" si="0"/>
        <v>0</v>
      </c>
      <c r="F44" s="143">
        <f t="shared" si="1"/>
        <v>0</v>
      </c>
      <c r="G44" s="15"/>
    </row>
    <row r="45" spans="1:7" ht="12.75" customHeight="1">
      <c r="A45" s="151">
        <v>3</v>
      </c>
      <c r="B45" s="339" t="s">
        <v>149</v>
      </c>
      <c r="C45" s="141">
        <v>1164</v>
      </c>
      <c r="D45" s="141">
        <v>1164</v>
      </c>
      <c r="E45" s="142">
        <f t="shared" si="0"/>
        <v>0</v>
      </c>
      <c r="F45" s="143">
        <f t="shared" si="1"/>
        <v>0</v>
      </c>
      <c r="G45" s="15"/>
    </row>
    <row r="46" spans="1:7" ht="12.75" customHeight="1">
      <c r="A46" s="151">
        <v>4</v>
      </c>
      <c r="B46" s="339" t="s">
        <v>150</v>
      </c>
      <c r="C46" s="141">
        <v>1130</v>
      </c>
      <c r="D46" s="141">
        <v>1114</v>
      </c>
      <c r="E46" s="142">
        <f t="shared" si="0"/>
        <v>16</v>
      </c>
      <c r="F46" s="143">
        <f t="shared" si="1"/>
        <v>0.01415929203539823</v>
      </c>
      <c r="G46" s="15"/>
    </row>
    <row r="47" spans="1:7" ht="12.75" customHeight="1">
      <c r="A47" s="151">
        <v>5</v>
      </c>
      <c r="B47" s="339" t="s">
        <v>151</v>
      </c>
      <c r="C47" s="141">
        <v>2333</v>
      </c>
      <c r="D47" s="141">
        <v>2333</v>
      </c>
      <c r="E47" s="142">
        <f t="shared" si="0"/>
        <v>0</v>
      </c>
      <c r="F47" s="143">
        <f t="shared" si="1"/>
        <v>0</v>
      </c>
      <c r="G47" s="15"/>
    </row>
    <row r="48" spans="1:7" ht="12.75" customHeight="1">
      <c r="A48" s="151">
        <v>6</v>
      </c>
      <c r="B48" s="339" t="s">
        <v>152</v>
      </c>
      <c r="C48" s="141">
        <v>1975</v>
      </c>
      <c r="D48" s="141">
        <v>1975</v>
      </c>
      <c r="E48" s="142">
        <f t="shared" si="0"/>
        <v>0</v>
      </c>
      <c r="F48" s="143">
        <f t="shared" si="1"/>
        <v>0</v>
      </c>
      <c r="G48" s="15"/>
    </row>
    <row r="49" spans="1:7" ht="12.75" customHeight="1">
      <c r="A49" s="151">
        <v>7</v>
      </c>
      <c r="B49" s="339" t="s">
        <v>153</v>
      </c>
      <c r="C49" s="141">
        <v>1995</v>
      </c>
      <c r="D49" s="141">
        <v>1995</v>
      </c>
      <c r="E49" s="142">
        <f t="shared" si="0"/>
        <v>0</v>
      </c>
      <c r="F49" s="143">
        <f t="shared" si="1"/>
        <v>0</v>
      </c>
      <c r="G49" s="15"/>
    </row>
    <row r="50" spans="1:7" ht="12.75" customHeight="1">
      <c r="A50" s="151">
        <v>8</v>
      </c>
      <c r="B50" s="339" t="s">
        <v>154</v>
      </c>
      <c r="C50" s="141">
        <v>1829</v>
      </c>
      <c r="D50" s="141">
        <v>1829</v>
      </c>
      <c r="E50" s="142">
        <f t="shared" si="0"/>
        <v>0</v>
      </c>
      <c r="F50" s="143">
        <f t="shared" si="1"/>
        <v>0</v>
      </c>
      <c r="G50" s="15"/>
    </row>
    <row r="51" spans="1:7" ht="12.75" customHeight="1">
      <c r="A51" s="151">
        <v>9</v>
      </c>
      <c r="B51" s="339" t="s">
        <v>155</v>
      </c>
      <c r="C51" s="141">
        <v>1123</v>
      </c>
      <c r="D51" s="141">
        <v>1123</v>
      </c>
      <c r="E51" s="142">
        <f t="shared" si="0"/>
        <v>0</v>
      </c>
      <c r="F51" s="143">
        <f t="shared" si="1"/>
        <v>0</v>
      </c>
      <c r="G51" s="15"/>
    </row>
    <row r="52" spans="1:7" ht="12.75" customHeight="1">
      <c r="A52" s="151">
        <v>10</v>
      </c>
      <c r="B52" s="339" t="s">
        <v>156</v>
      </c>
      <c r="C52" s="141">
        <v>520</v>
      </c>
      <c r="D52" s="141">
        <v>520</v>
      </c>
      <c r="E52" s="142">
        <f t="shared" si="0"/>
        <v>0</v>
      </c>
      <c r="F52" s="143">
        <f t="shared" si="1"/>
        <v>0</v>
      </c>
      <c r="G52" s="15"/>
    </row>
    <row r="53" spans="1:7" ht="12.75" customHeight="1">
      <c r="A53" s="151">
        <v>11</v>
      </c>
      <c r="B53" s="339" t="s">
        <v>157</v>
      </c>
      <c r="C53" s="141">
        <v>1913</v>
      </c>
      <c r="D53" s="141">
        <v>1913</v>
      </c>
      <c r="E53" s="142">
        <f t="shared" si="0"/>
        <v>0</v>
      </c>
      <c r="F53" s="143">
        <f t="shared" si="1"/>
        <v>0</v>
      </c>
      <c r="G53" s="15"/>
    </row>
    <row r="54" spans="1:7" ht="12.75" customHeight="1">
      <c r="A54" s="151">
        <v>12</v>
      </c>
      <c r="B54" s="339" t="s">
        <v>158</v>
      </c>
      <c r="C54" s="141">
        <v>2648</v>
      </c>
      <c r="D54" s="141">
        <v>2648</v>
      </c>
      <c r="E54" s="142">
        <f t="shared" si="0"/>
        <v>0</v>
      </c>
      <c r="F54" s="143">
        <f t="shared" si="1"/>
        <v>0</v>
      </c>
      <c r="G54" s="15"/>
    </row>
    <row r="55" spans="1:7" ht="12.75" customHeight="1">
      <c r="A55" s="151">
        <v>13</v>
      </c>
      <c r="B55" s="339" t="s">
        <v>159</v>
      </c>
      <c r="C55" s="141">
        <v>1486</v>
      </c>
      <c r="D55" s="141">
        <v>1486</v>
      </c>
      <c r="E55" s="142">
        <f t="shared" si="0"/>
        <v>0</v>
      </c>
      <c r="F55" s="143">
        <f t="shared" si="1"/>
        <v>0</v>
      </c>
      <c r="G55" s="15"/>
    </row>
    <row r="56" spans="1:7" ht="12.75" customHeight="1">
      <c r="A56" s="151">
        <v>14</v>
      </c>
      <c r="B56" s="339" t="s">
        <v>160</v>
      </c>
      <c r="C56" s="141">
        <v>802</v>
      </c>
      <c r="D56" s="141">
        <v>802</v>
      </c>
      <c r="E56" s="142">
        <f t="shared" si="0"/>
        <v>0</v>
      </c>
      <c r="F56" s="143">
        <f t="shared" si="1"/>
        <v>0</v>
      </c>
      <c r="G56" s="15"/>
    </row>
    <row r="57" spans="1:7" ht="12.75" customHeight="1">
      <c r="A57" s="151">
        <v>15</v>
      </c>
      <c r="B57" s="339" t="s">
        <v>161</v>
      </c>
      <c r="C57" s="141">
        <v>1461</v>
      </c>
      <c r="D57" s="141">
        <v>1461</v>
      </c>
      <c r="E57" s="142">
        <f t="shared" si="0"/>
        <v>0</v>
      </c>
      <c r="F57" s="143">
        <f t="shared" si="1"/>
        <v>0</v>
      </c>
      <c r="G57" s="15"/>
    </row>
    <row r="58" spans="1:7" ht="12.75" customHeight="1">
      <c r="A58" s="151">
        <v>16</v>
      </c>
      <c r="B58" s="339" t="s">
        <v>162</v>
      </c>
      <c r="C58" s="141">
        <v>3090</v>
      </c>
      <c r="D58" s="141">
        <v>3090</v>
      </c>
      <c r="E58" s="142">
        <f t="shared" si="0"/>
        <v>0</v>
      </c>
      <c r="F58" s="143">
        <f t="shared" si="1"/>
        <v>0</v>
      </c>
      <c r="G58" s="15"/>
    </row>
    <row r="59" spans="1:7" ht="12.75" customHeight="1">
      <c r="A59" s="151">
        <v>17</v>
      </c>
      <c r="B59" s="339" t="s">
        <v>163</v>
      </c>
      <c r="C59" s="141">
        <v>1389</v>
      </c>
      <c r="D59" s="141">
        <v>1389</v>
      </c>
      <c r="E59" s="142">
        <f t="shared" si="0"/>
        <v>0</v>
      </c>
      <c r="F59" s="143">
        <f t="shared" si="1"/>
        <v>0</v>
      </c>
      <c r="G59" s="15"/>
    </row>
    <row r="60" spans="1:7" ht="12.75" customHeight="1">
      <c r="A60" s="151">
        <v>18</v>
      </c>
      <c r="B60" s="339" t="s">
        <v>164</v>
      </c>
      <c r="C60" s="141">
        <v>1683</v>
      </c>
      <c r="D60" s="141">
        <v>1673</v>
      </c>
      <c r="E60" s="142">
        <f t="shared" si="0"/>
        <v>10</v>
      </c>
      <c r="F60" s="143">
        <f t="shared" si="1"/>
        <v>0.0059417706476530005</v>
      </c>
      <c r="G60" s="15"/>
    </row>
    <row r="61" spans="1:7" ht="12.75" customHeight="1">
      <c r="A61" s="151">
        <v>19</v>
      </c>
      <c r="B61" s="339" t="s">
        <v>165</v>
      </c>
      <c r="C61" s="141">
        <v>1308</v>
      </c>
      <c r="D61" s="141">
        <v>1308</v>
      </c>
      <c r="E61" s="142">
        <f t="shared" si="0"/>
        <v>0</v>
      </c>
      <c r="F61" s="143">
        <f t="shared" si="1"/>
        <v>0</v>
      </c>
      <c r="G61" s="15"/>
    </row>
    <row r="62" spans="1:7" ht="12.75" customHeight="1">
      <c r="A62" s="151">
        <v>20</v>
      </c>
      <c r="B62" s="339" t="s">
        <v>166</v>
      </c>
      <c r="C62" s="141">
        <v>539</v>
      </c>
      <c r="D62" s="141">
        <v>539</v>
      </c>
      <c r="E62" s="142">
        <f t="shared" si="0"/>
        <v>0</v>
      </c>
      <c r="F62" s="143">
        <f t="shared" si="1"/>
        <v>0</v>
      </c>
      <c r="G62" s="15"/>
    </row>
    <row r="63" spans="1:7" ht="12.75" customHeight="1">
      <c r="A63" s="151">
        <v>21</v>
      </c>
      <c r="B63" s="339" t="s">
        <v>167</v>
      </c>
      <c r="C63" s="141">
        <v>1141</v>
      </c>
      <c r="D63" s="141">
        <v>1141</v>
      </c>
      <c r="E63" s="142">
        <f t="shared" si="0"/>
        <v>0</v>
      </c>
      <c r="F63" s="143">
        <f t="shared" si="1"/>
        <v>0</v>
      </c>
      <c r="G63" s="15"/>
    </row>
    <row r="64" spans="1:7" ht="12.75" customHeight="1">
      <c r="A64" s="151">
        <v>22</v>
      </c>
      <c r="B64" s="339" t="s">
        <v>168</v>
      </c>
      <c r="C64" s="141">
        <v>1059</v>
      </c>
      <c r="D64" s="141">
        <v>1059</v>
      </c>
      <c r="E64" s="142">
        <f t="shared" si="0"/>
        <v>0</v>
      </c>
      <c r="F64" s="143">
        <f t="shared" si="1"/>
        <v>0</v>
      </c>
      <c r="G64" s="15"/>
    </row>
    <row r="65" spans="1:7" ht="12.75" customHeight="1">
      <c r="A65" s="151">
        <v>23</v>
      </c>
      <c r="B65" s="339" t="s">
        <v>169</v>
      </c>
      <c r="C65" s="141">
        <v>1689</v>
      </c>
      <c r="D65" s="141">
        <v>1689</v>
      </c>
      <c r="E65" s="142">
        <f t="shared" si="0"/>
        <v>0</v>
      </c>
      <c r="F65" s="143">
        <f t="shared" si="1"/>
        <v>0</v>
      </c>
      <c r="G65" s="15"/>
    </row>
    <row r="66" spans="1:7" ht="12.75" customHeight="1">
      <c r="A66" s="151">
        <v>24</v>
      </c>
      <c r="B66" s="339" t="s">
        <v>224</v>
      </c>
      <c r="C66" s="141">
        <v>2024</v>
      </c>
      <c r="D66" s="141">
        <v>2024</v>
      </c>
      <c r="E66" s="142">
        <f t="shared" si="0"/>
        <v>0</v>
      </c>
      <c r="F66" s="143">
        <f t="shared" si="1"/>
        <v>0</v>
      </c>
      <c r="G66" s="15"/>
    </row>
    <row r="67" spans="1:7" ht="12.75" customHeight="1">
      <c r="A67" s="151">
        <v>25</v>
      </c>
      <c r="B67" s="339" t="s">
        <v>170</v>
      </c>
      <c r="C67" s="141">
        <v>1309</v>
      </c>
      <c r="D67" s="141">
        <v>1309</v>
      </c>
      <c r="E67" s="142">
        <f t="shared" si="0"/>
        <v>0</v>
      </c>
      <c r="F67" s="143">
        <f t="shared" si="1"/>
        <v>0</v>
      </c>
      <c r="G67" s="15"/>
    </row>
    <row r="68" spans="1:7" ht="12.75" customHeight="1">
      <c r="A68" s="151">
        <v>26</v>
      </c>
      <c r="B68" s="339" t="s">
        <v>171</v>
      </c>
      <c r="C68" s="141">
        <v>1128</v>
      </c>
      <c r="D68" s="141">
        <v>1128</v>
      </c>
      <c r="E68" s="142">
        <f t="shared" si="0"/>
        <v>0</v>
      </c>
      <c r="F68" s="143">
        <f t="shared" si="1"/>
        <v>0</v>
      </c>
      <c r="G68" s="15"/>
    </row>
    <row r="69" spans="1:7" ht="12.75" customHeight="1">
      <c r="A69" s="151">
        <v>27</v>
      </c>
      <c r="B69" s="339" t="s">
        <v>172</v>
      </c>
      <c r="C69" s="141">
        <v>2488</v>
      </c>
      <c r="D69" s="141">
        <v>2471</v>
      </c>
      <c r="E69" s="142">
        <f t="shared" si="0"/>
        <v>17</v>
      </c>
      <c r="F69" s="143">
        <f t="shared" si="1"/>
        <v>0.006832797427652733</v>
      </c>
      <c r="G69" s="15"/>
    </row>
    <row r="70" spans="1:7" ht="12.75" customHeight="1">
      <c r="A70" s="151">
        <v>28</v>
      </c>
      <c r="B70" s="339" t="s">
        <v>173</v>
      </c>
      <c r="C70" s="141">
        <v>2107</v>
      </c>
      <c r="D70" s="141">
        <v>2094</v>
      </c>
      <c r="E70" s="142">
        <f t="shared" si="0"/>
        <v>13</v>
      </c>
      <c r="F70" s="143">
        <f t="shared" si="1"/>
        <v>0.006169909824394874</v>
      </c>
      <c r="G70" s="15"/>
    </row>
    <row r="71" spans="1:7" ht="12.75" customHeight="1">
      <c r="A71" s="151">
        <v>29</v>
      </c>
      <c r="B71" s="339" t="s">
        <v>225</v>
      </c>
      <c r="C71" s="141">
        <v>1402</v>
      </c>
      <c r="D71" s="141">
        <v>1402</v>
      </c>
      <c r="E71" s="142">
        <f t="shared" si="0"/>
        <v>0</v>
      </c>
      <c r="F71" s="143">
        <f t="shared" si="1"/>
        <v>0</v>
      </c>
      <c r="G71" s="15"/>
    </row>
    <row r="72" spans="1:7" ht="12.75" customHeight="1">
      <c r="A72" s="151">
        <v>30</v>
      </c>
      <c r="B72" s="339" t="s">
        <v>174</v>
      </c>
      <c r="C72" s="141">
        <v>2065</v>
      </c>
      <c r="D72" s="141">
        <v>2065</v>
      </c>
      <c r="E72" s="142">
        <f t="shared" si="0"/>
        <v>0</v>
      </c>
      <c r="F72" s="143">
        <f t="shared" si="1"/>
        <v>0</v>
      </c>
      <c r="G72" s="15"/>
    </row>
    <row r="73" spans="1:7" ht="12.75" customHeight="1">
      <c r="A73" s="151">
        <v>31</v>
      </c>
      <c r="B73" s="339" t="s">
        <v>175</v>
      </c>
      <c r="C73" s="141">
        <v>1228</v>
      </c>
      <c r="D73" s="141">
        <v>1228</v>
      </c>
      <c r="E73" s="142">
        <f t="shared" si="0"/>
        <v>0</v>
      </c>
      <c r="F73" s="143">
        <f t="shared" si="1"/>
        <v>0</v>
      </c>
      <c r="G73" s="15"/>
    </row>
    <row r="74" spans="1:7" ht="12.75" customHeight="1">
      <c r="A74" s="151">
        <v>32</v>
      </c>
      <c r="B74" s="339" t="s">
        <v>176</v>
      </c>
      <c r="C74" s="141">
        <v>884</v>
      </c>
      <c r="D74" s="141">
        <v>884</v>
      </c>
      <c r="E74" s="142">
        <f t="shared" si="0"/>
        <v>0</v>
      </c>
      <c r="F74" s="143">
        <f t="shared" si="1"/>
        <v>0</v>
      </c>
      <c r="G74" s="15"/>
    </row>
    <row r="75" spans="1:7" ht="12.75" customHeight="1">
      <c r="A75" s="151">
        <v>33</v>
      </c>
      <c r="B75" s="339" t="s">
        <v>177</v>
      </c>
      <c r="C75" s="141">
        <v>1609</v>
      </c>
      <c r="D75" s="141">
        <v>1609</v>
      </c>
      <c r="E75" s="142">
        <f t="shared" si="0"/>
        <v>0</v>
      </c>
      <c r="F75" s="143">
        <f t="shared" si="1"/>
        <v>0</v>
      </c>
      <c r="G75" s="15"/>
    </row>
    <row r="76" spans="1:7" ht="12.75" customHeight="1">
      <c r="A76" s="151">
        <v>34</v>
      </c>
      <c r="B76" s="339" t="s">
        <v>178</v>
      </c>
      <c r="C76" s="141">
        <v>1868</v>
      </c>
      <c r="D76" s="141">
        <v>1868</v>
      </c>
      <c r="E76" s="142">
        <f t="shared" si="0"/>
        <v>0</v>
      </c>
      <c r="F76" s="143">
        <f t="shared" si="1"/>
        <v>0</v>
      </c>
      <c r="G76" s="15"/>
    </row>
    <row r="77" spans="1:7" ht="12.75" customHeight="1">
      <c r="A77" s="151">
        <v>35</v>
      </c>
      <c r="B77" s="339" t="s">
        <v>179</v>
      </c>
      <c r="C77" s="141">
        <v>1909</v>
      </c>
      <c r="D77" s="141">
        <v>1909</v>
      </c>
      <c r="E77" s="142">
        <f t="shared" si="0"/>
        <v>0</v>
      </c>
      <c r="F77" s="143">
        <f t="shared" si="1"/>
        <v>0</v>
      </c>
      <c r="G77" s="15"/>
    </row>
    <row r="78" spans="1:7" ht="12.75" customHeight="1">
      <c r="A78" s="151">
        <v>36</v>
      </c>
      <c r="B78" s="339" t="s">
        <v>226</v>
      </c>
      <c r="C78" s="141">
        <v>1596</v>
      </c>
      <c r="D78" s="141">
        <v>1596</v>
      </c>
      <c r="E78" s="142">
        <f t="shared" si="0"/>
        <v>0</v>
      </c>
      <c r="F78" s="143">
        <f t="shared" si="1"/>
        <v>0</v>
      </c>
      <c r="G78" s="15"/>
    </row>
    <row r="79" spans="1:7" ht="12.75" customHeight="1">
      <c r="A79" s="151">
        <v>37</v>
      </c>
      <c r="B79" s="339" t="s">
        <v>180</v>
      </c>
      <c r="C79" s="141">
        <v>2939</v>
      </c>
      <c r="D79" s="141">
        <v>2939</v>
      </c>
      <c r="E79" s="142">
        <f t="shared" si="0"/>
        <v>0</v>
      </c>
      <c r="F79" s="143">
        <f t="shared" si="1"/>
        <v>0</v>
      </c>
      <c r="G79" s="15"/>
    </row>
    <row r="80" spans="1:7" ht="12.75" customHeight="1">
      <c r="A80" s="151">
        <v>38</v>
      </c>
      <c r="B80" s="339" t="s">
        <v>181</v>
      </c>
      <c r="C80" s="141">
        <v>2207</v>
      </c>
      <c r="D80" s="141">
        <v>2207</v>
      </c>
      <c r="E80" s="142">
        <f t="shared" si="0"/>
        <v>0</v>
      </c>
      <c r="F80" s="143">
        <f t="shared" si="1"/>
        <v>0</v>
      </c>
      <c r="G80" s="15"/>
    </row>
    <row r="81" spans="1:7" ht="12.75" customHeight="1">
      <c r="A81" s="151">
        <v>39</v>
      </c>
      <c r="B81" s="339" t="s">
        <v>182</v>
      </c>
      <c r="C81" s="141">
        <v>2675</v>
      </c>
      <c r="D81" s="141">
        <v>2675</v>
      </c>
      <c r="E81" s="142">
        <f t="shared" si="0"/>
        <v>0</v>
      </c>
      <c r="F81" s="143">
        <f t="shared" si="1"/>
        <v>0</v>
      </c>
      <c r="G81" s="15"/>
    </row>
    <row r="82" spans="1:7" ht="12.75" customHeight="1">
      <c r="A82" s="151">
        <v>40</v>
      </c>
      <c r="B82" s="339" t="s">
        <v>183</v>
      </c>
      <c r="C82" s="141">
        <v>1400</v>
      </c>
      <c r="D82" s="141">
        <v>1400</v>
      </c>
      <c r="E82" s="142">
        <f t="shared" si="0"/>
        <v>0</v>
      </c>
      <c r="F82" s="143">
        <f t="shared" si="1"/>
        <v>0</v>
      </c>
      <c r="G82" s="15"/>
    </row>
    <row r="83" spans="1:7" ht="12.75" customHeight="1">
      <c r="A83" s="151">
        <v>41</v>
      </c>
      <c r="B83" s="339" t="s">
        <v>184</v>
      </c>
      <c r="C83" s="141">
        <v>2146</v>
      </c>
      <c r="D83" s="141">
        <v>2146</v>
      </c>
      <c r="E83" s="142">
        <f t="shared" si="0"/>
        <v>0</v>
      </c>
      <c r="F83" s="143">
        <f t="shared" si="1"/>
        <v>0</v>
      </c>
      <c r="G83" s="15"/>
    </row>
    <row r="84" spans="1:7" ht="12.75" customHeight="1">
      <c r="A84" s="151">
        <v>42</v>
      </c>
      <c r="B84" s="339" t="s">
        <v>185</v>
      </c>
      <c r="C84" s="141">
        <v>1632</v>
      </c>
      <c r="D84" s="141">
        <v>1632</v>
      </c>
      <c r="E84" s="142">
        <f t="shared" si="0"/>
        <v>0</v>
      </c>
      <c r="F84" s="143">
        <f t="shared" si="1"/>
        <v>0</v>
      </c>
      <c r="G84" s="15"/>
    </row>
    <row r="85" spans="1:7" ht="12.75" customHeight="1">
      <c r="A85" s="151">
        <v>43</v>
      </c>
      <c r="B85" s="339" t="s">
        <v>186</v>
      </c>
      <c r="C85" s="141">
        <v>823</v>
      </c>
      <c r="D85" s="141">
        <v>823</v>
      </c>
      <c r="E85" s="142">
        <f t="shared" si="0"/>
        <v>0</v>
      </c>
      <c r="F85" s="143">
        <f t="shared" si="1"/>
        <v>0</v>
      </c>
      <c r="G85" s="15"/>
    </row>
    <row r="86" spans="1:7" ht="12.75" customHeight="1">
      <c r="A86" s="151">
        <v>44</v>
      </c>
      <c r="B86" s="339" t="s">
        <v>187</v>
      </c>
      <c r="C86" s="141">
        <v>948</v>
      </c>
      <c r="D86" s="141">
        <v>934</v>
      </c>
      <c r="E86" s="142">
        <f t="shared" si="0"/>
        <v>14</v>
      </c>
      <c r="F86" s="143">
        <f t="shared" si="1"/>
        <v>0.014767932489451477</v>
      </c>
      <c r="G86" s="15"/>
    </row>
    <row r="87" spans="1:7" ht="12.75" customHeight="1">
      <c r="A87" s="151">
        <v>45</v>
      </c>
      <c r="B87" s="339" t="s">
        <v>188</v>
      </c>
      <c r="C87" s="141">
        <v>2286</v>
      </c>
      <c r="D87" s="141">
        <v>2286</v>
      </c>
      <c r="E87" s="142">
        <f t="shared" si="0"/>
        <v>0</v>
      </c>
      <c r="F87" s="143">
        <f t="shared" si="1"/>
        <v>0</v>
      </c>
      <c r="G87" s="15"/>
    </row>
    <row r="88" spans="1:7" ht="12.75" customHeight="1">
      <c r="A88" s="151">
        <v>46</v>
      </c>
      <c r="B88" s="339" t="s">
        <v>189</v>
      </c>
      <c r="C88" s="141">
        <v>1647</v>
      </c>
      <c r="D88" s="141">
        <v>1647</v>
      </c>
      <c r="E88" s="142">
        <f t="shared" si="0"/>
        <v>0</v>
      </c>
      <c r="F88" s="143">
        <f t="shared" si="1"/>
        <v>0</v>
      </c>
      <c r="G88" s="15"/>
    </row>
    <row r="89" spans="1:7" ht="12.75" customHeight="1">
      <c r="A89" s="151">
        <v>47</v>
      </c>
      <c r="B89" s="339" t="s">
        <v>190</v>
      </c>
      <c r="C89" s="141">
        <v>1518</v>
      </c>
      <c r="D89" s="141">
        <v>1518</v>
      </c>
      <c r="E89" s="142">
        <f t="shared" si="0"/>
        <v>0</v>
      </c>
      <c r="F89" s="143">
        <f t="shared" si="1"/>
        <v>0</v>
      </c>
      <c r="G89" s="15"/>
    </row>
    <row r="90" spans="1:7" ht="12.75" customHeight="1">
      <c r="A90" s="151">
        <v>48</v>
      </c>
      <c r="B90" s="339" t="s">
        <v>227</v>
      </c>
      <c r="C90" s="141">
        <v>1724</v>
      </c>
      <c r="D90" s="141">
        <v>1724</v>
      </c>
      <c r="E90" s="142">
        <f t="shared" si="0"/>
        <v>0</v>
      </c>
      <c r="F90" s="143">
        <f t="shared" si="1"/>
        <v>0</v>
      </c>
      <c r="G90" s="15" t="s">
        <v>204</v>
      </c>
    </row>
    <row r="91" spans="1:7" ht="12.75" customHeight="1">
      <c r="A91" s="151">
        <v>49</v>
      </c>
      <c r="B91" s="339" t="s">
        <v>228</v>
      </c>
      <c r="C91" s="141">
        <v>1420</v>
      </c>
      <c r="D91" s="141">
        <v>1420</v>
      </c>
      <c r="E91" s="142">
        <f t="shared" si="0"/>
        <v>0</v>
      </c>
      <c r="F91" s="143">
        <f t="shared" si="1"/>
        <v>0</v>
      </c>
      <c r="G91" s="15"/>
    </row>
    <row r="92" spans="1:7" ht="12.75" customHeight="1">
      <c r="A92" s="151">
        <v>50</v>
      </c>
      <c r="B92" s="339" t="s">
        <v>191</v>
      </c>
      <c r="C92" s="141">
        <v>798</v>
      </c>
      <c r="D92" s="141">
        <v>798</v>
      </c>
      <c r="E92" s="142">
        <f t="shared" si="0"/>
        <v>0</v>
      </c>
      <c r="F92" s="143">
        <f t="shared" si="1"/>
        <v>0</v>
      </c>
      <c r="G92" s="15"/>
    </row>
    <row r="93" spans="1:7" ht="12.75" customHeight="1">
      <c r="A93" s="151">
        <v>51</v>
      </c>
      <c r="B93" s="339" t="s">
        <v>229</v>
      </c>
      <c r="C93" s="141">
        <v>1923</v>
      </c>
      <c r="D93" s="141">
        <v>1923</v>
      </c>
      <c r="E93" s="142">
        <f>C93-D93</f>
        <v>0</v>
      </c>
      <c r="F93" s="143">
        <f>E93/C93</f>
        <v>0</v>
      </c>
      <c r="G93" s="15"/>
    </row>
    <row r="94" spans="1:7" ht="12.75" customHeight="1">
      <c r="A94" s="288"/>
      <c r="B94" s="289" t="s">
        <v>91</v>
      </c>
      <c r="C94" s="290">
        <f>SUM(C43:C93)</f>
        <v>82579</v>
      </c>
      <c r="D94" s="290">
        <f>SUM(D43:D93)</f>
        <v>82503</v>
      </c>
      <c r="E94" s="290">
        <f t="shared" si="0"/>
        <v>76</v>
      </c>
      <c r="F94" s="292">
        <f t="shared" si="1"/>
        <v>0.0009203308347158479</v>
      </c>
      <c r="G94" s="15"/>
    </row>
    <row r="95" spans="1:8" ht="12.75" customHeight="1">
      <c r="A95" s="21"/>
      <c r="B95" s="25"/>
      <c r="C95" s="26"/>
      <c r="D95" s="26"/>
      <c r="E95" s="26"/>
      <c r="F95" s="27"/>
      <c r="G95" s="23"/>
      <c r="H95" s="15"/>
    </row>
    <row r="96" spans="1:8" ht="12.75" customHeight="1">
      <c r="A96" s="405" t="s">
        <v>236</v>
      </c>
      <c r="B96" s="405"/>
      <c r="C96" s="405"/>
      <c r="D96" s="405"/>
      <c r="E96" s="405"/>
      <c r="F96" s="405"/>
      <c r="G96" s="405"/>
      <c r="H96" s="405"/>
    </row>
    <row r="97" spans="1:7" ht="38.25" customHeight="1">
      <c r="A97" s="372" t="s">
        <v>30</v>
      </c>
      <c r="B97" s="372" t="s">
        <v>89</v>
      </c>
      <c r="C97" s="372" t="s">
        <v>235</v>
      </c>
      <c r="D97" s="372" t="s">
        <v>90</v>
      </c>
      <c r="E97" s="295" t="s">
        <v>142</v>
      </c>
      <c r="F97" s="372" t="s">
        <v>143</v>
      </c>
      <c r="G97" s="15"/>
    </row>
    <row r="98" spans="1:7" ht="12.75" customHeight="1">
      <c r="A98" s="149">
        <v>1</v>
      </c>
      <c r="B98" s="149">
        <v>2</v>
      </c>
      <c r="C98" s="149">
        <v>3</v>
      </c>
      <c r="D98" s="149">
        <v>4</v>
      </c>
      <c r="E98" s="149" t="s">
        <v>198</v>
      </c>
      <c r="F98" s="150">
        <v>6</v>
      </c>
      <c r="G98" s="15"/>
    </row>
    <row r="99" spans="1:7" ht="12.75" customHeight="1">
      <c r="A99" s="151">
        <v>1</v>
      </c>
      <c r="B99" s="154" t="str">
        <f aca="true" t="shared" si="2" ref="B99:B149">B43</f>
        <v>Agar Malwa</v>
      </c>
      <c r="C99" s="141">
        <v>298</v>
      </c>
      <c r="D99" s="141">
        <v>298</v>
      </c>
      <c r="E99" s="142">
        <f aca="true" t="shared" si="3" ref="E99:E148">C99-D99</f>
        <v>0</v>
      </c>
      <c r="F99" s="143">
        <f aca="true" t="shared" si="4" ref="F99:F150">E99/C99</f>
        <v>0</v>
      </c>
      <c r="G99" s="15"/>
    </row>
    <row r="100" spans="1:7" ht="12.75" customHeight="1">
      <c r="A100" s="151">
        <v>2</v>
      </c>
      <c r="B100" s="154" t="str">
        <f t="shared" si="2"/>
        <v>Alirajpur</v>
      </c>
      <c r="C100" s="141">
        <v>372</v>
      </c>
      <c r="D100" s="141">
        <v>372</v>
      </c>
      <c r="E100" s="142">
        <f t="shared" si="3"/>
        <v>0</v>
      </c>
      <c r="F100" s="143">
        <f t="shared" si="4"/>
        <v>0</v>
      </c>
      <c r="G100" s="15"/>
    </row>
    <row r="101" spans="1:7" ht="12.75" customHeight="1">
      <c r="A101" s="151">
        <v>3</v>
      </c>
      <c r="B101" s="154" t="str">
        <f t="shared" si="2"/>
        <v>Anooppur</v>
      </c>
      <c r="C101" s="141">
        <v>388</v>
      </c>
      <c r="D101" s="141">
        <v>388</v>
      </c>
      <c r="E101" s="142">
        <f t="shared" si="3"/>
        <v>0</v>
      </c>
      <c r="F101" s="143">
        <f t="shared" si="4"/>
        <v>0</v>
      </c>
      <c r="G101" s="15"/>
    </row>
    <row r="102" spans="1:7" ht="12.75" customHeight="1">
      <c r="A102" s="151">
        <v>4</v>
      </c>
      <c r="B102" s="154" t="str">
        <f t="shared" si="2"/>
        <v>Ashoknagar</v>
      </c>
      <c r="C102" s="141">
        <v>385</v>
      </c>
      <c r="D102" s="141">
        <v>385</v>
      </c>
      <c r="E102" s="142">
        <f t="shared" si="3"/>
        <v>0</v>
      </c>
      <c r="F102" s="143">
        <f t="shared" si="4"/>
        <v>0</v>
      </c>
      <c r="G102" s="15"/>
    </row>
    <row r="103" spans="1:7" ht="12.75" customHeight="1">
      <c r="A103" s="151">
        <v>5</v>
      </c>
      <c r="B103" s="154" t="str">
        <f t="shared" si="2"/>
        <v>Badwani</v>
      </c>
      <c r="C103" s="141">
        <v>704</v>
      </c>
      <c r="D103" s="141">
        <v>704</v>
      </c>
      <c r="E103" s="142">
        <f t="shared" si="3"/>
        <v>0</v>
      </c>
      <c r="F103" s="143">
        <f t="shared" si="4"/>
        <v>0</v>
      </c>
      <c r="G103" s="15"/>
    </row>
    <row r="104" spans="1:7" ht="12.75" customHeight="1">
      <c r="A104" s="151">
        <v>6</v>
      </c>
      <c r="B104" s="154" t="str">
        <f t="shared" si="2"/>
        <v>Balaghat</v>
      </c>
      <c r="C104" s="141">
        <v>770</v>
      </c>
      <c r="D104" s="141">
        <v>770</v>
      </c>
      <c r="E104" s="142">
        <f t="shared" si="3"/>
        <v>0</v>
      </c>
      <c r="F104" s="143">
        <f t="shared" si="4"/>
        <v>0</v>
      </c>
      <c r="G104" s="15"/>
    </row>
    <row r="105" spans="1:7" ht="12.75" customHeight="1">
      <c r="A105" s="151">
        <v>7</v>
      </c>
      <c r="B105" s="154" t="str">
        <f t="shared" si="2"/>
        <v>Betul</v>
      </c>
      <c r="C105" s="141">
        <v>873</v>
      </c>
      <c r="D105" s="141">
        <v>873</v>
      </c>
      <c r="E105" s="142">
        <f t="shared" si="3"/>
        <v>0</v>
      </c>
      <c r="F105" s="143">
        <f t="shared" si="4"/>
        <v>0</v>
      </c>
      <c r="G105" s="15"/>
    </row>
    <row r="106" spans="1:7" ht="12.75" customHeight="1">
      <c r="A106" s="151">
        <v>8</v>
      </c>
      <c r="B106" s="154" t="str">
        <f t="shared" si="2"/>
        <v>Bhind</v>
      </c>
      <c r="C106" s="141">
        <v>728</v>
      </c>
      <c r="D106" s="141">
        <v>728</v>
      </c>
      <c r="E106" s="142">
        <f t="shared" si="3"/>
        <v>0</v>
      </c>
      <c r="F106" s="143">
        <f t="shared" si="4"/>
        <v>0</v>
      </c>
      <c r="G106" s="15"/>
    </row>
    <row r="107" spans="1:7" ht="12.75" customHeight="1">
      <c r="A107" s="151">
        <v>9</v>
      </c>
      <c r="B107" s="154" t="str">
        <f t="shared" si="2"/>
        <v>Bhopal</v>
      </c>
      <c r="C107" s="141">
        <v>555</v>
      </c>
      <c r="D107" s="141">
        <v>555</v>
      </c>
      <c r="E107" s="142">
        <f t="shared" si="3"/>
        <v>0</v>
      </c>
      <c r="F107" s="143">
        <f t="shared" si="4"/>
        <v>0</v>
      </c>
      <c r="G107" s="15"/>
    </row>
    <row r="108" spans="1:7" ht="12.75" customHeight="1">
      <c r="A108" s="151">
        <v>10</v>
      </c>
      <c r="B108" s="154" t="str">
        <f t="shared" si="2"/>
        <v>Burhanpur</v>
      </c>
      <c r="C108" s="141">
        <v>219</v>
      </c>
      <c r="D108" s="141">
        <v>219</v>
      </c>
      <c r="E108" s="142">
        <f t="shared" si="3"/>
        <v>0</v>
      </c>
      <c r="F108" s="143">
        <f t="shared" si="4"/>
        <v>0</v>
      </c>
      <c r="G108" s="15"/>
    </row>
    <row r="109" spans="1:7" ht="12.75" customHeight="1">
      <c r="A109" s="151">
        <v>11</v>
      </c>
      <c r="B109" s="154" t="str">
        <f t="shared" si="2"/>
        <v>Chhatarpur</v>
      </c>
      <c r="C109" s="141">
        <v>752</v>
      </c>
      <c r="D109" s="141">
        <v>752</v>
      </c>
      <c r="E109" s="142">
        <f t="shared" si="3"/>
        <v>0</v>
      </c>
      <c r="F109" s="143">
        <f t="shared" si="4"/>
        <v>0</v>
      </c>
      <c r="G109" s="15"/>
    </row>
    <row r="110" spans="1:7" ht="12.75" customHeight="1">
      <c r="A110" s="151">
        <v>12</v>
      </c>
      <c r="B110" s="154" t="str">
        <f t="shared" si="2"/>
        <v>Chhindwara</v>
      </c>
      <c r="C110" s="141">
        <v>1047</v>
      </c>
      <c r="D110" s="141">
        <v>1047</v>
      </c>
      <c r="E110" s="142">
        <f t="shared" si="3"/>
        <v>0</v>
      </c>
      <c r="F110" s="143">
        <f t="shared" si="4"/>
        <v>0</v>
      </c>
      <c r="G110" s="15"/>
    </row>
    <row r="111" spans="1:7" ht="12.75" customHeight="1">
      <c r="A111" s="151">
        <v>13</v>
      </c>
      <c r="B111" s="154" t="str">
        <f t="shared" si="2"/>
        <v>Damoh</v>
      </c>
      <c r="C111" s="141">
        <v>624</v>
      </c>
      <c r="D111" s="141">
        <v>624</v>
      </c>
      <c r="E111" s="142">
        <f t="shared" si="3"/>
        <v>0</v>
      </c>
      <c r="F111" s="143">
        <f t="shared" si="4"/>
        <v>0</v>
      </c>
      <c r="G111" s="15"/>
    </row>
    <row r="112" spans="1:7" ht="12.75" customHeight="1">
      <c r="A112" s="151">
        <v>14</v>
      </c>
      <c r="B112" s="154" t="str">
        <f t="shared" si="2"/>
        <v>Datia</v>
      </c>
      <c r="C112" s="141">
        <v>394</v>
      </c>
      <c r="D112" s="141">
        <v>394</v>
      </c>
      <c r="E112" s="142">
        <f t="shared" si="3"/>
        <v>0</v>
      </c>
      <c r="F112" s="143">
        <f t="shared" si="4"/>
        <v>0</v>
      </c>
      <c r="G112" s="15"/>
    </row>
    <row r="113" spans="1:7" ht="12.75" customHeight="1">
      <c r="A113" s="151">
        <v>15</v>
      </c>
      <c r="B113" s="154" t="str">
        <f t="shared" si="2"/>
        <v>Dewas</v>
      </c>
      <c r="C113" s="141">
        <v>618</v>
      </c>
      <c r="D113" s="141">
        <v>618</v>
      </c>
      <c r="E113" s="142">
        <f t="shared" si="3"/>
        <v>0</v>
      </c>
      <c r="F113" s="143">
        <f t="shared" si="4"/>
        <v>0</v>
      </c>
      <c r="G113" s="15"/>
    </row>
    <row r="114" spans="1:7" ht="12.75" customHeight="1">
      <c r="A114" s="151">
        <v>16</v>
      </c>
      <c r="B114" s="154" t="str">
        <f t="shared" si="2"/>
        <v>Dhar</v>
      </c>
      <c r="C114" s="141">
        <v>847</v>
      </c>
      <c r="D114" s="141">
        <v>847</v>
      </c>
      <c r="E114" s="142">
        <f t="shared" si="3"/>
        <v>0</v>
      </c>
      <c r="F114" s="143">
        <f t="shared" si="4"/>
        <v>0</v>
      </c>
      <c r="G114" s="15"/>
    </row>
    <row r="115" spans="1:7" ht="12.75" customHeight="1">
      <c r="A115" s="151">
        <v>17</v>
      </c>
      <c r="B115" s="154" t="str">
        <f t="shared" si="2"/>
        <v>Dindori</v>
      </c>
      <c r="C115" s="141">
        <v>448</v>
      </c>
      <c r="D115" s="141">
        <v>448</v>
      </c>
      <c r="E115" s="142">
        <f t="shared" si="3"/>
        <v>0</v>
      </c>
      <c r="F115" s="143">
        <f t="shared" si="4"/>
        <v>0</v>
      </c>
      <c r="G115" s="15"/>
    </row>
    <row r="116" spans="1:7" ht="12.75" customHeight="1">
      <c r="A116" s="151">
        <v>18</v>
      </c>
      <c r="B116" s="154" t="str">
        <f t="shared" si="2"/>
        <v>Guna</v>
      </c>
      <c r="C116" s="141">
        <v>603</v>
      </c>
      <c r="D116" s="141">
        <v>603</v>
      </c>
      <c r="E116" s="142">
        <f t="shared" si="3"/>
        <v>0</v>
      </c>
      <c r="F116" s="143">
        <f t="shared" si="4"/>
        <v>0</v>
      </c>
      <c r="G116" s="15"/>
    </row>
    <row r="117" spans="1:7" ht="12.75" customHeight="1">
      <c r="A117" s="151">
        <v>19</v>
      </c>
      <c r="B117" s="154" t="str">
        <f t="shared" si="2"/>
        <v>Gwalior</v>
      </c>
      <c r="C117" s="141">
        <v>639</v>
      </c>
      <c r="D117" s="141">
        <v>639</v>
      </c>
      <c r="E117" s="142">
        <f t="shared" si="3"/>
        <v>0</v>
      </c>
      <c r="F117" s="143">
        <f t="shared" si="4"/>
        <v>0</v>
      </c>
      <c r="G117" s="15"/>
    </row>
    <row r="118" spans="1:7" ht="12.75" customHeight="1">
      <c r="A118" s="151">
        <v>20</v>
      </c>
      <c r="B118" s="154" t="str">
        <f t="shared" si="2"/>
        <v>Harda</v>
      </c>
      <c r="C118" s="141">
        <v>282</v>
      </c>
      <c r="D118" s="141">
        <v>282</v>
      </c>
      <c r="E118" s="142">
        <f t="shared" si="3"/>
        <v>0</v>
      </c>
      <c r="F118" s="143">
        <f t="shared" si="4"/>
        <v>0</v>
      </c>
      <c r="G118" s="15"/>
    </row>
    <row r="119" spans="1:7" ht="12.75" customHeight="1">
      <c r="A119" s="151">
        <v>21</v>
      </c>
      <c r="B119" s="154" t="str">
        <f t="shared" si="2"/>
        <v>Hoshangabad</v>
      </c>
      <c r="C119" s="141">
        <v>549</v>
      </c>
      <c r="D119" s="141">
        <v>549</v>
      </c>
      <c r="E119" s="142">
        <f t="shared" si="3"/>
        <v>0</v>
      </c>
      <c r="F119" s="143">
        <f t="shared" si="4"/>
        <v>0</v>
      </c>
      <c r="G119" s="15"/>
    </row>
    <row r="120" spans="1:7" ht="12.75" customHeight="1">
      <c r="A120" s="151">
        <v>22</v>
      </c>
      <c r="B120" s="154" t="str">
        <f t="shared" si="2"/>
        <v>Indore</v>
      </c>
      <c r="C120" s="141">
        <v>621</v>
      </c>
      <c r="D120" s="141">
        <v>621</v>
      </c>
      <c r="E120" s="142">
        <f t="shared" si="3"/>
        <v>0</v>
      </c>
      <c r="F120" s="143">
        <f t="shared" si="4"/>
        <v>0</v>
      </c>
      <c r="G120" s="15"/>
    </row>
    <row r="121" spans="1:7" ht="12.75" customHeight="1">
      <c r="A121" s="151">
        <v>23</v>
      </c>
      <c r="B121" s="154" t="str">
        <f t="shared" si="2"/>
        <v>Jabalpur</v>
      </c>
      <c r="C121" s="141">
        <v>698</v>
      </c>
      <c r="D121" s="141">
        <v>698</v>
      </c>
      <c r="E121" s="142">
        <f t="shared" si="3"/>
        <v>0</v>
      </c>
      <c r="F121" s="143">
        <f t="shared" si="4"/>
        <v>0</v>
      </c>
      <c r="G121" s="15"/>
    </row>
    <row r="122" spans="1:7" ht="12.75" customHeight="1">
      <c r="A122" s="151">
        <v>24</v>
      </c>
      <c r="B122" s="154" t="str">
        <f t="shared" si="2"/>
        <v>Jhabua</v>
      </c>
      <c r="C122" s="141">
        <v>433</v>
      </c>
      <c r="D122" s="141">
        <v>433</v>
      </c>
      <c r="E122" s="142">
        <f t="shared" si="3"/>
        <v>0</v>
      </c>
      <c r="F122" s="143">
        <f t="shared" si="4"/>
        <v>0</v>
      </c>
      <c r="G122" s="15"/>
    </row>
    <row r="123" spans="1:7" ht="12.75" customHeight="1">
      <c r="A123" s="151">
        <v>25</v>
      </c>
      <c r="B123" s="154" t="str">
        <f t="shared" si="2"/>
        <v>Katni</v>
      </c>
      <c r="C123" s="141">
        <v>529</v>
      </c>
      <c r="D123" s="141">
        <v>529</v>
      </c>
      <c r="E123" s="142">
        <f t="shared" si="3"/>
        <v>0</v>
      </c>
      <c r="F123" s="143">
        <f t="shared" si="4"/>
        <v>0</v>
      </c>
      <c r="G123" s="15"/>
    </row>
    <row r="124" spans="1:7" ht="12.75" customHeight="1">
      <c r="A124" s="151">
        <v>26</v>
      </c>
      <c r="B124" s="154" t="str">
        <f t="shared" si="2"/>
        <v>Khandwa</v>
      </c>
      <c r="C124" s="141">
        <v>494</v>
      </c>
      <c r="D124" s="141">
        <v>494</v>
      </c>
      <c r="E124" s="142">
        <f t="shared" si="3"/>
        <v>0</v>
      </c>
      <c r="F124" s="143">
        <f t="shared" si="4"/>
        <v>0</v>
      </c>
      <c r="G124" s="15"/>
    </row>
    <row r="125" spans="1:7" ht="12.75" customHeight="1">
      <c r="A125" s="151">
        <v>27</v>
      </c>
      <c r="B125" s="154" t="str">
        <f t="shared" si="2"/>
        <v>Khargone</v>
      </c>
      <c r="C125" s="141">
        <v>813</v>
      </c>
      <c r="D125" s="141">
        <v>808</v>
      </c>
      <c r="E125" s="142">
        <f t="shared" si="3"/>
        <v>5</v>
      </c>
      <c r="F125" s="143">
        <f t="shared" si="4"/>
        <v>0.006150061500615006</v>
      </c>
      <c r="G125" s="15"/>
    </row>
    <row r="126" spans="1:7" ht="12.75" customHeight="1">
      <c r="A126" s="151">
        <v>28</v>
      </c>
      <c r="B126" s="154" t="str">
        <f t="shared" si="2"/>
        <v>Mandla</v>
      </c>
      <c r="C126" s="141">
        <v>619</v>
      </c>
      <c r="D126" s="141">
        <v>618</v>
      </c>
      <c r="E126" s="142">
        <f t="shared" si="3"/>
        <v>1</v>
      </c>
      <c r="F126" s="143">
        <f t="shared" si="4"/>
        <v>0.0016155088852988692</v>
      </c>
      <c r="G126" s="15"/>
    </row>
    <row r="127" spans="1:7" ht="12.75" customHeight="1">
      <c r="A127" s="151">
        <v>29</v>
      </c>
      <c r="B127" s="154" t="str">
        <f t="shared" si="2"/>
        <v>Mandsaur</v>
      </c>
      <c r="C127" s="141">
        <v>662</v>
      </c>
      <c r="D127" s="141">
        <v>662</v>
      </c>
      <c r="E127" s="142">
        <f t="shared" si="3"/>
        <v>0</v>
      </c>
      <c r="F127" s="143">
        <f t="shared" si="4"/>
        <v>0</v>
      </c>
      <c r="G127" s="15"/>
    </row>
    <row r="128" spans="1:7" ht="12.75" customHeight="1">
      <c r="A128" s="151">
        <v>30</v>
      </c>
      <c r="B128" s="154" t="str">
        <f t="shared" si="2"/>
        <v>Morena</v>
      </c>
      <c r="C128" s="141">
        <v>567</v>
      </c>
      <c r="D128" s="141">
        <v>567</v>
      </c>
      <c r="E128" s="142">
        <f t="shared" si="3"/>
        <v>0</v>
      </c>
      <c r="F128" s="143">
        <f t="shared" si="4"/>
        <v>0</v>
      </c>
      <c r="G128" s="15"/>
    </row>
    <row r="129" spans="1:7" ht="12.75" customHeight="1">
      <c r="A129" s="151">
        <v>31</v>
      </c>
      <c r="B129" s="154" t="str">
        <f t="shared" si="2"/>
        <v>Narsinghpur</v>
      </c>
      <c r="C129" s="141">
        <v>499</v>
      </c>
      <c r="D129" s="141">
        <v>499</v>
      </c>
      <c r="E129" s="142">
        <f t="shared" si="3"/>
        <v>0</v>
      </c>
      <c r="F129" s="143">
        <f t="shared" si="4"/>
        <v>0</v>
      </c>
      <c r="G129" s="15"/>
    </row>
    <row r="130" spans="1:7" ht="12.75" customHeight="1">
      <c r="A130" s="151">
        <v>32</v>
      </c>
      <c r="B130" s="154" t="str">
        <f t="shared" si="2"/>
        <v>Neemuch</v>
      </c>
      <c r="C130" s="141">
        <v>381</v>
      </c>
      <c r="D130" s="141">
        <v>381</v>
      </c>
      <c r="E130" s="142">
        <f t="shared" si="3"/>
        <v>0</v>
      </c>
      <c r="F130" s="143">
        <f t="shared" si="4"/>
        <v>0</v>
      </c>
      <c r="G130" s="15"/>
    </row>
    <row r="131" spans="1:7" ht="12.75" customHeight="1">
      <c r="A131" s="151">
        <v>33</v>
      </c>
      <c r="B131" s="154" t="str">
        <f t="shared" si="2"/>
        <v>Panna</v>
      </c>
      <c r="C131" s="141">
        <v>711</v>
      </c>
      <c r="D131" s="141">
        <v>711</v>
      </c>
      <c r="E131" s="142">
        <f t="shared" si="3"/>
        <v>0</v>
      </c>
      <c r="F131" s="143">
        <f t="shared" si="4"/>
        <v>0</v>
      </c>
      <c r="G131" s="15"/>
    </row>
    <row r="132" spans="1:7" ht="12.75" customHeight="1">
      <c r="A132" s="151">
        <v>34</v>
      </c>
      <c r="B132" s="154" t="str">
        <f t="shared" si="2"/>
        <v>Raisen</v>
      </c>
      <c r="C132" s="141">
        <v>666</v>
      </c>
      <c r="D132" s="141">
        <v>666</v>
      </c>
      <c r="E132" s="142">
        <f t="shared" si="3"/>
        <v>0</v>
      </c>
      <c r="F132" s="143">
        <f t="shared" si="4"/>
        <v>0</v>
      </c>
      <c r="G132" s="15"/>
    </row>
    <row r="133" spans="1:7" ht="12.75" customHeight="1">
      <c r="A133" s="151">
        <v>35</v>
      </c>
      <c r="B133" s="154" t="str">
        <f t="shared" si="2"/>
        <v>Rajgarh</v>
      </c>
      <c r="C133" s="141">
        <v>758</v>
      </c>
      <c r="D133" s="141">
        <v>758</v>
      </c>
      <c r="E133" s="142">
        <f t="shared" si="3"/>
        <v>0</v>
      </c>
      <c r="F133" s="143">
        <f t="shared" si="4"/>
        <v>0</v>
      </c>
      <c r="G133" s="15"/>
    </row>
    <row r="134" spans="1:7" ht="12.75" customHeight="1">
      <c r="A134" s="151">
        <v>36</v>
      </c>
      <c r="B134" s="154" t="str">
        <f t="shared" si="2"/>
        <v>Ratlam</v>
      </c>
      <c r="C134" s="141">
        <v>564</v>
      </c>
      <c r="D134" s="141">
        <v>564</v>
      </c>
      <c r="E134" s="142">
        <f t="shared" si="3"/>
        <v>0</v>
      </c>
      <c r="F134" s="143">
        <f t="shared" si="4"/>
        <v>0</v>
      </c>
      <c r="G134" s="15"/>
    </row>
    <row r="135" spans="1:7" ht="12.75" customHeight="1">
      <c r="A135" s="151">
        <v>37</v>
      </c>
      <c r="B135" s="154" t="str">
        <f t="shared" si="2"/>
        <v>Rewa</v>
      </c>
      <c r="C135" s="141">
        <v>1046</v>
      </c>
      <c r="D135" s="141">
        <v>1046</v>
      </c>
      <c r="E135" s="142">
        <f t="shared" si="3"/>
        <v>0</v>
      </c>
      <c r="F135" s="143">
        <f t="shared" si="4"/>
        <v>0</v>
      </c>
      <c r="G135" s="15"/>
    </row>
    <row r="136" spans="1:7" ht="12.75" customHeight="1">
      <c r="A136" s="151">
        <v>38</v>
      </c>
      <c r="B136" s="154" t="str">
        <f t="shared" si="2"/>
        <v>Sagar</v>
      </c>
      <c r="C136" s="141">
        <v>949</v>
      </c>
      <c r="D136" s="141">
        <v>949</v>
      </c>
      <c r="E136" s="142">
        <f t="shared" si="3"/>
        <v>0</v>
      </c>
      <c r="F136" s="143">
        <f t="shared" si="4"/>
        <v>0</v>
      </c>
      <c r="G136" s="15"/>
    </row>
    <row r="137" spans="1:7" ht="12.75" customHeight="1">
      <c r="A137" s="151">
        <v>39</v>
      </c>
      <c r="B137" s="154" t="str">
        <f t="shared" si="2"/>
        <v>Satna</v>
      </c>
      <c r="C137" s="141">
        <v>967</v>
      </c>
      <c r="D137" s="141">
        <v>967</v>
      </c>
      <c r="E137" s="142">
        <f t="shared" si="3"/>
        <v>0</v>
      </c>
      <c r="F137" s="143">
        <f t="shared" si="4"/>
        <v>0</v>
      </c>
      <c r="G137" s="15"/>
    </row>
    <row r="138" spans="1:7" ht="12.75" customHeight="1">
      <c r="A138" s="151">
        <v>40</v>
      </c>
      <c r="B138" s="154" t="str">
        <f t="shared" si="2"/>
        <v>Sehore</v>
      </c>
      <c r="C138" s="141">
        <v>674</v>
      </c>
      <c r="D138" s="141">
        <v>674</v>
      </c>
      <c r="E138" s="142">
        <f t="shared" si="3"/>
        <v>0</v>
      </c>
      <c r="F138" s="143">
        <f t="shared" si="4"/>
        <v>0</v>
      </c>
      <c r="G138" s="15"/>
    </row>
    <row r="139" spans="1:7" ht="12.75" customHeight="1">
      <c r="A139" s="151">
        <v>41</v>
      </c>
      <c r="B139" s="154" t="str">
        <f t="shared" si="2"/>
        <v>Seoni</v>
      </c>
      <c r="C139" s="141">
        <v>762</v>
      </c>
      <c r="D139" s="141">
        <v>762</v>
      </c>
      <c r="E139" s="142">
        <f t="shared" si="3"/>
        <v>0</v>
      </c>
      <c r="F139" s="143">
        <f t="shared" si="4"/>
        <v>0</v>
      </c>
      <c r="G139" s="15"/>
    </row>
    <row r="140" spans="1:7" ht="12.75" customHeight="1">
      <c r="A140" s="151">
        <v>42</v>
      </c>
      <c r="B140" s="154" t="str">
        <f t="shared" si="2"/>
        <v>Shahdol</v>
      </c>
      <c r="C140" s="141">
        <v>502</v>
      </c>
      <c r="D140" s="141">
        <v>502</v>
      </c>
      <c r="E140" s="142">
        <f t="shared" si="3"/>
        <v>0</v>
      </c>
      <c r="F140" s="143">
        <f t="shared" si="4"/>
        <v>0</v>
      </c>
      <c r="G140" s="15"/>
    </row>
    <row r="141" spans="1:7" ht="12.75" customHeight="1">
      <c r="A141" s="151">
        <v>43</v>
      </c>
      <c r="B141" s="154" t="str">
        <f t="shared" si="2"/>
        <v>Shajapur</v>
      </c>
      <c r="C141" s="141">
        <v>438</v>
      </c>
      <c r="D141" s="141">
        <v>438</v>
      </c>
      <c r="E141" s="142">
        <f t="shared" si="3"/>
        <v>0</v>
      </c>
      <c r="F141" s="143">
        <f t="shared" si="4"/>
        <v>0</v>
      </c>
      <c r="G141" s="15"/>
    </row>
    <row r="142" spans="1:17" ht="12.75" customHeight="1">
      <c r="A142" s="151">
        <v>44</v>
      </c>
      <c r="B142" s="154" t="str">
        <f t="shared" si="2"/>
        <v>Sheopur</v>
      </c>
      <c r="C142" s="141">
        <v>304</v>
      </c>
      <c r="D142" s="141">
        <v>301</v>
      </c>
      <c r="E142" s="142">
        <f t="shared" si="3"/>
        <v>3</v>
      </c>
      <c r="F142" s="143">
        <f t="shared" si="4"/>
        <v>0.009868421052631578</v>
      </c>
      <c r="G142" s="15"/>
      <c r="Q142" s="1" t="s">
        <v>200</v>
      </c>
    </row>
    <row r="143" spans="1:7" ht="12.75" customHeight="1">
      <c r="A143" s="151">
        <v>45</v>
      </c>
      <c r="B143" s="154" t="str">
        <f t="shared" si="2"/>
        <v>Shivpuri</v>
      </c>
      <c r="C143" s="141">
        <v>703</v>
      </c>
      <c r="D143" s="141">
        <v>703</v>
      </c>
      <c r="E143" s="142">
        <f t="shared" si="3"/>
        <v>0</v>
      </c>
      <c r="F143" s="143">
        <f t="shared" si="4"/>
        <v>0</v>
      </c>
      <c r="G143" s="15"/>
    </row>
    <row r="144" spans="1:7" ht="12.75" customHeight="1">
      <c r="A144" s="151">
        <v>46</v>
      </c>
      <c r="B144" s="154" t="str">
        <f t="shared" si="2"/>
        <v>Sidhi</v>
      </c>
      <c r="C144" s="141">
        <v>639</v>
      </c>
      <c r="D144" s="141">
        <v>639</v>
      </c>
      <c r="E144" s="142">
        <f t="shared" si="3"/>
        <v>0</v>
      </c>
      <c r="F144" s="143">
        <f t="shared" si="4"/>
        <v>0</v>
      </c>
      <c r="G144" s="15"/>
    </row>
    <row r="145" spans="1:7" ht="12.75" customHeight="1">
      <c r="A145" s="151">
        <v>47</v>
      </c>
      <c r="B145" s="154" t="str">
        <f t="shared" si="2"/>
        <v>Singroli</v>
      </c>
      <c r="C145" s="141">
        <v>513</v>
      </c>
      <c r="D145" s="141">
        <v>513</v>
      </c>
      <c r="E145" s="142">
        <f t="shared" si="3"/>
        <v>0</v>
      </c>
      <c r="F145" s="143">
        <f t="shared" si="4"/>
        <v>0</v>
      </c>
      <c r="G145" s="15"/>
    </row>
    <row r="146" spans="1:7" ht="12.75" customHeight="1">
      <c r="A146" s="151">
        <v>48</v>
      </c>
      <c r="B146" s="154" t="str">
        <f t="shared" si="2"/>
        <v>Tikamgarh</v>
      </c>
      <c r="C146" s="141">
        <v>609</v>
      </c>
      <c r="D146" s="141">
        <v>609</v>
      </c>
      <c r="E146" s="142">
        <f t="shared" si="3"/>
        <v>0</v>
      </c>
      <c r="F146" s="143">
        <f t="shared" si="4"/>
        <v>0</v>
      </c>
      <c r="G146" s="15"/>
    </row>
    <row r="147" spans="1:7" ht="12.75" customHeight="1">
      <c r="A147" s="151">
        <v>49</v>
      </c>
      <c r="B147" s="154" t="str">
        <f t="shared" si="2"/>
        <v>Ujjain</v>
      </c>
      <c r="C147" s="141">
        <v>728</v>
      </c>
      <c r="D147" s="141">
        <v>728</v>
      </c>
      <c r="E147" s="142">
        <f t="shared" si="3"/>
        <v>0</v>
      </c>
      <c r="F147" s="143">
        <f t="shared" si="4"/>
        <v>0</v>
      </c>
      <c r="G147" s="15"/>
    </row>
    <row r="148" spans="1:19" ht="12.75" customHeight="1">
      <c r="A148" s="151">
        <v>50</v>
      </c>
      <c r="B148" s="154" t="str">
        <f t="shared" si="2"/>
        <v>Umaria</v>
      </c>
      <c r="C148" s="141">
        <v>381</v>
      </c>
      <c r="D148" s="141">
        <v>381</v>
      </c>
      <c r="E148" s="142">
        <f t="shared" si="3"/>
        <v>0</v>
      </c>
      <c r="F148" s="143">
        <f t="shared" si="4"/>
        <v>0</v>
      </c>
      <c r="G148" s="15"/>
      <c r="Q148" s="1">
        <f>C150+C94</f>
        <v>113706</v>
      </c>
      <c r="R148" s="1">
        <f>D150+D94</f>
        <v>113621</v>
      </c>
      <c r="S148" s="335">
        <f>R148/Q148</f>
        <v>0.9992524580936802</v>
      </c>
    </row>
    <row r="149" spans="1:19" ht="12.75" customHeight="1">
      <c r="A149" s="151">
        <v>51</v>
      </c>
      <c r="B149" s="154" t="str">
        <f t="shared" si="2"/>
        <v>Vidisha</v>
      </c>
      <c r="C149" s="141">
        <v>802</v>
      </c>
      <c r="D149" s="141">
        <v>802</v>
      </c>
      <c r="E149" s="142">
        <f>C149-D149</f>
        <v>0</v>
      </c>
      <c r="F149" s="143">
        <f>E149/C149</f>
        <v>0</v>
      </c>
      <c r="G149" s="15"/>
      <c r="S149" s="335"/>
    </row>
    <row r="150" spans="1:7" ht="12.75" customHeight="1">
      <c r="A150" s="293"/>
      <c r="B150" s="289" t="s">
        <v>3</v>
      </c>
      <c r="C150" s="290">
        <f>SUM(C99:C149)</f>
        <v>31127</v>
      </c>
      <c r="D150" s="290">
        <f>SUM(D99:D149)</f>
        <v>31118</v>
      </c>
      <c r="E150" s="291">
        <f>C150-D150</f>
        <v>9</v>
      </c>
      <c r="F150" s="292">
        <f t="shared" si="4"/>
        <v>0.0002891380473543869</v>
      </c>
      <c r="G150" s="15"/>
    </row>
    <row r="151" spans="1:8" ht="12.75" customHeight="1">
      <c r="A151" s="21"/>
      <c r="B151" s="24"/>
      <c r="C151" s="24"/>
      <c r="D151" s="24"/>
      <c r="E151" s="24"/>
      <c r="F151" s="15"/>
      <c r="G151" s="23"/>
      <c r="H151" s="15"/>
    </row>
    <row r="152" spans="1:8" ht="12.75" customHeight="1">
      <c r="A152" s="405" t="s">
        <v>237</v>
      </c>
      <c r="B152" s="405"/>
      <c r="C152" s="405"/>
      <c r="D152" s="405"/>
      <c r="E152" s="405"/>
      <c r="F152" s="405"/>
      <c r="G152" s="405"/>
      <c r="H152" s="15"/>
    </row>
    <row r="153" spans="1:10" ht="51.75" customHeight="1">
      <c r="A153" s="372" t="s">
        <v>30</v>
      </c>
      <c r="B153" s="372" t="s">
        <v>89</v>
      </c>
      <c r="C153" s="372" t="s">
        <v>140</v>
      </c>
      <c r="D153" s="372" t="s">
        <v>109</v>
      </c>
      <c r="E153" s="295" t="s">
        <v>28</v>
      </c>
      <c r="F153" s="296" t="s">
        <v>136</v>
      </c>
      <c r="G153" s="372" t="s">
        <v>192</v>
      </c>
      <c r="H153" s="29"/>
      <c r="J153" s="7" t="s">
        <v>130</v>
      </c>
    </row>
    <row r="154" spans="1:8" ht="12.75" customHeight="1">
      <c r="A154" s="147">
        <v>1</v>
      </c>
      <c r="B154" s="147">
        <v>2</v>
      </c>
      <c r="C154" s="147">
        <v>3</v>
      </c>
      <c r="D154" s="147">
        <v>4</v>
      </c>
      <c r="E154" s="147" t="s">
        <v>137</v>
      </c>
      <c r="F154" s="156">
        <v>6</v>
      </c>
      <c r="G154" s="157">
        <v>7</v>
      </c>
      <c r="H154" s="31"/>
    </row>
    <row r="155" spans="1:8" ht="12.75" customHeight="1">
      <c r="A155" s="378">
        <v>1</v>
      </c>
      <c r="B155" s="159" t="str">
        <f aca="true" t="shared" si="5" ref="B155:B205">B43</f>
        <v>Agar Malwa</v>
      </c>
      <c r="C155" s="160">
        <v>29252</v>
      </c>
      <c r="D155" s="161">
        <v>24864</v>
      </c>
      <c r="E155" s="162">
        <f>D155-C155</f>
        <v>-4388</v>
      </c>
      <c r="F155" s="163">
        <f>E155/C155</f>
        <v>-0.1500068371393409</v>
      </c>
      <c r="G155" s="143">
        <f>D155/C155</f>
        <v>0.8499931628606591</v>
      </c>
      <c r="H155" s="33"/>
    </row>
    <row r="156" spans="1:8" ht="12.75" customHeight="1">
      <c r="A156" s="378">
        <v>2</v>
      </c>
      <c r="B156" s="159" t="str">
        <f t="shared" si="5"/>
        <v>Alirajpur</v>
      </c>
      <c r="C156" s="160">
        <v>90131</v>
      </c>
      <c r="D156" s="161">
        <v>63992</v>
      </c>
      <c r="E156" s="162">
        <f aca="true" t="shared" si="6" ref="E156:E206">D156-C156</f>
        <v>-26139</v>
      </c>
      <c r="F156" s="163">
        <f aca="true" t="shared" si="7" ref="F156:F204">E156/C156</f>
        <v>-0.2900112059113956</v>
      </c>
      <c r="G156" s="143">
        <f aca="true" t="shared" si="8" ref="G156:G204">D156/C156</f>
        <v>0.7099887940886044</v>
      </c>
      <c r="H156" s="33"/>
    </row>
    <row r="157" spans="1:8" ht="12.75" customHeight="1">
      <c r="A157" s="378">
        <v>3</v>
      </c>
      <c r="B157" s="159" t="str">
        <f t="shared" si="5"/>
        <v>Anooppur</v>
      </c>
      <c r="C157" s="160">
        <v>47934</v>
      </c>
      <c r="D157" s="161">
        <v>36430</v>
      </c>
      <c r="E157" s="162">
        <f t="shared" si="6"/>
        <v>-11504</v>
      </c>
      <c r="F157" s="163">
        <f t="shared" si="7"/>
        <v>-0.23999666207702258</v>
      </c>
      <c r="G157" s="143">
        <f t="shared" si="8"/>
        <v>0.7600033379229775</v>
      </c>
      <c r="H157" s="33"/>
    </row>
    <row r="158" spans="1:8" ht="12.75" customHeight="1">
      <c r="A158" s="378">
        <v>4</v>
      </c>
      <c r="B158" s="159" t="str">
        <f t="shared" si="5"/>
        <v>Ashoknagar</v>
      </c>
      <c r="C158" s="160">
        <v>64996</v>
      </c>
      <c r="D158" s="161">
        <v>41269</v>
      </c>
      <c r="E158" s="162">
        <f t="shared" si="6"/>
        <v>-23727</v>
      </c>
      <c r="F158" s="163">
        <f t="shared" si="7"/>
        <v>-0.36505323404517204</v>
      </c>
      <c r="G158" s="143">
        <f t="shared" si="8"/>
        <v>0.634946765954828</v>
      </c>
      <c r="H158" s="33"/>
    </row>
    <row r="159" spans="1:8" ht="12.75" customHeight="1">
      <c r="A159" s="378">
        <v>5</v>
      </c>
      <c r="B159" s="159" t="str">
        <f t="shared" si="5"/>
        <v>Badwani</v>
      </c>
      <c r="C159" s="160">
        <v>115393</v>
      </c>
      <c r="D159" s="161">
        <v>82772</v>
      </c>
      <c r="E159" s="162">
        <f t="shared" si="6"/>
        <v>-32621</v>
      </c>
      <c r="F159" s="163">
        <f t="shared" si="7"/>
        <v>-0.2826947908451986</v>
      </c>
      <c r="G159" s="143">
        <f t="shared" si="8"/>
        <v>0.7173052091548014</v>
      </c>
      <c r="H159" s="33"/>
    </row>
    <row r="160" spans="1:8" ht="12.75" customHeight="1">
      <c r="A160" s="378">
        <v>6</v>
      </c>
      <c r="B160" s="159" t="str">
        <f t="shared" si="5"/>
        <v>Balaghat</v>
      </c>
      <c r="C160" s="160">
        <v>93542</v>
      </c>
      <c r="D160" s="161">
        <v>84189</v>
      </c>
      <c r="E160" s="162">
        <f t="shared" si="6"/>
        <v>-9353</v>
      </c>
      <c r="F160" s="163">
        <f t="shared" si="7"/>
        <v>-0.09998717153791879</v>
      </c>
      <c r="G160" s="143">
        <f t="shared" si="8"/>
        <v>0.9000128284620812</v>
      </c>
      <c r="H160" s="33"/>
    </row>
    <row r="161" spans="1:8" ht="12.75" customHeight="1">
      <c r="A161" s="378">
        <v>7</v>
      </c>
      <c r="B161" s="159" t="str">
        <f t="shared" si="5"/>
        <v>Betul</v>
      </c>
      <c r="C161" s="164">
        <v>102748</v>
      </c>
      <c r="D161" s="161">
        <v>80700</v>
      </c>
      <c r="E161" s="162">
        <f t="shared" si="6"/>
        <v>-22048</v>
      </c>
      <c r="F161" s="163">
        <f t="shared" si="7"/>
        <v>-0.21458325222875385</v>
      </c>
      <c r="G161" s="143">
        <f t="shared" si="8"/>
        <v>0.7854167477712461</v>
      </c>
      <c r="H161" s="33"/>
    </row>
    <row r="162" spans="1:8" ht="12.75" customHeight="1">
      <c r="A162" s="378">
        <v>8</v>
      </c>
      <c r="B162" s="159" t="str">
        <f t="shared" si="5"/>
        <v>Bhind</v>
      </c>
      <c r="C162" s="164">
        <v>87407</v>
      </c>
      <c r="D162" s="161">
        <v>56813</v>
      </c>
      <c r="E162" s="162">
        <f t="shared" si="6"/>
        <v>-30594</v>
      </c>
      <c r="F162" s="163">
        <f t="shared" si="7"/>
        <v>-0.3500177331335019</v>
      </c>
      <c r="G162" s="143">
        <f t="shared" si="8"/>
        <v>0.6499822668664981</v>
      </c>
      <c r="H162" s="33"/>
    </row>
    <row r="163" spans="1:8" ht="12.75" customHeight="1">
      <c r="A163" s="378">
        <v>9</v>
      </c>
      <c r="B163" s="159" t="str">
        <f t="shared" si="5"/>
        <v>Bhopal</v>
      </c>
      <c r="C163" s="164">
        <v>81767</v>
      </c>
      <c r="D163" s="161">
        <v>58274</v>
      </c>
      <c r="E163" s="162">
        <f t="shared" si="6"/>
        <v>-23493</v>
      </c>
      <c r="F163" s="163">
        <f t="shared" si="7"/>
        <v>-0.28731639903628603</v>
      </c>
      <c r="G163" s="143">
        <f t="shared" si="8"/>
        <v>0.712683600963714</v>
      </c>
      <c r="H163" s="33"/>
    </row>
    <row r="164" spans="1:8" ht="12.75" customHeight="1">
      <c r="A164" s="378">
        <v>10</v>
      </c>
      <c r="B164" s="159" t="str">
        <f t="shared" si="5"/>
        <v>Burhanpur</v>
      </c>
      <c r="C164" s="164">
        <v>53617</v>
      </c>
      <c r="D164" s="161">
        <v>41151</v>
      </c>
      <c r="E164" s="162">
        <f t="shared" si="6"/>
        <v>-12466</v>
      </c>
      <c r="F164" s="163">
        <f t="shared" si="7"/>
        <v>-0.23250088591304996</v>
      </c>
      <c r="G164" s="143">
        <f t="shared" si="8"/>
        <v>0.76749911408695</v>
      </c>
      <c r="H164" s="33"/>
    </row>
    <row r="165" spans="1:8" ht="12.75" customHeight="1">
      <c r="A165" s="378">
        <v>11</v>
      </c>
      <c r="B165" s="159" t="str">
        <f t="shared" si="5"/>
        <v>Chhatarpur</v>
      </c>
      <c r="C165" s="164">
        <v>147331</v>
      </c>
      <c r="D165" s="161">
        <v>82001</v>
      </c>
      <c r="E165" s="162">
        <f t="shared" si="6"/>
        <v>-65330</v>
      </c>
      <c r="F165" s="163">
        <f t="shared" si="7"/>
        <v>-0.44342331213390257</v>
      </c>
      <c r="G165" s="143">
        <f t="shared" si="8"/>
        <v>0.5565766878660974</v>
      </c>
      <c r="H165" s="33"/>
    </row>
    <row r="166" spans="1:8" ht="12.75" customHeight="1">
      <c r="A166" s="378">
        <v>12</v>
      </c>
      <c r="B166" s="159" t="str">
        <f t="shared" si="5"/>
        <v>Chhindwara</v>
      </c>
      <c r="C166" s="164">
        <v>114319</v>
      </c>
      <c r="D166" s="161">
        <v>96612</v>
      </c>
      <c r="E166" s="162">
        <f t="shared" si="6"/>
        <v>-17707</v>
      </c>
      <c r="F166" s="163">
        <f t="shared" si="7"/>
        <v>-0.1548911379560703</v>
      </c>
      <c r="G166" s="143">
        <f t="shared" si="8"/>
        <v>0.8451088620439297</v>
      </c>
      <c r="H166" s="33"/>
    </row>
    <row r="167" spans="1:8" ht="12.75" customHeight="1">
      <c r="A167" s="378">
        <v>13</v>
      </c>
      <c r="B167" s="159" t="str">
        <f t="shared" si="5"/>
        <v>Damoh</v>
      </c>
      <c r="C167" s="164">
        <v>91511</v>
      </c>
      <c r="D167" s="161">
        <v>64058</v>
      </c>
      <c r="E167" s="162">
        <f t="shared" si="6"/>
        <v>-27453</v>
      </c>
      <c r="F167" s="163">
        <f t="shared" si="7"/>
        <v>-0.29999672170558733</v>
      </c>
      <c r="G167" s="143">
        <f t="shared" si="8"/>
        <v>0.7000032782944127</v>
      </c>
      <c r="H167" s="33"/>
    </row>
    <row r="168" spans="1:8" ht="12.75" customHeight="1">
      <c r="A168" s="378">
        <v>14</v>
      </c>
      <c r="B168" s="159" t="str">
        <f t="shared" si="5"/>
        <v>Datia</v>
      </c>
      <c r="C168" s="164">
        <v>48944</v>
      </c>
      <c r="D168" s="161">
        <v>31650</v>
      </c>
      <c r="E168" s="162">
        <f t="shared" si="6"/>
        <v>-17294</v>
      </c>
      <c r="F168" s="163">
        <f t="shared" si="7"/>
        <v>-0.3533425956194835</v>
      </c>
      <c r="G168" s="143">
        <f t="shared" si="8"/>
        <v>0.6466574043805166</v>
      </c>
      <c r="H168" s="33"/>
    </row>
    <row r="169" spans="1:8" ht="12.75" customHeight="1">
      <c r="A169" s="378">
        <v>15</v>
      </c>
      <c r="B169" s="159" t="str">
        <f t="shared" si="5"/>
        <v>Dewas</v>
      </c>
      <c r="C169" s="164">
        <v>73644</v>
      </c>
      <c r="D169" s="161">
        <v>57663</v>
      </c>
      <c r="E169" s="162">
        <f t="shared" si="6"/>
        <v>-15981</v>
      </c>
      <c r="F169" s="163">
        <f t="shared" si="7"/>
        <v>-0.2170034218673619</v>
      </c>
      <c r="G169" s="143">
        <f t="shared" si="8"/>
        <v>0.7829965781326381</v>
      </c>
      <c r="H169" s="33"/>
    </row>
    <row r="170" spans="1:8" ht="12.75" customHeight="1">
      <c r="A170" s="378">
        <v>16</v>
      </c>
      <c r="B170" s="159" t="str">
        <f t="shared" si="5"/>
        <v>Dhar</v>
      </c>
      <c r="C170" s="164">
        <v>151530</v>
      </c>
      <c r="D170" s="161">
        <v>113650</v>
      </c>
      <c r="E170" s="162">
        <f t="shared" si="6"/>
        <v>-37880</v>
      </c>
      <c r="F170" s="163">
        <f t="shared" si="7"/>
        <v>-0.24998350161684155</v>
      </c>
      <c r="G170" s="143">
        <f t="shared" si="8"/>
        <v>0.7500164983831584</v>
      </c>
      <c r="H170" s="33"/>
    </row>
    <row r="171" spans="1:8" ht="12.75" customHeight="1">
      <c r="A171" s="378">
        <v>17</v>
      </c>
      <c r="B171" s="159" t="str">
        <f t="shared" si="5"/>
        <v>Dindori</v>
      </c>
      <c r="C171" s="164">
        <v>64758</v>
      </c>
      <c r="D171" s="161">
        <v>51807</v>
      </c>
      <c r="E171" s="162">
        <f t="shared" si="6"/>
        <v>-12951</v>
      </c>
      <c r="F171" s="163">
        <f t="shared" si="7"/>
        <v>-0.1999907347354767</v>
      </c>
      <c r="G171" s="143">
        <f t="shared" si="8"/>
        <v>0.8000092652645233</v>
      </c>
      <c r="H171" s="33"/>
    </row>
    <row r="172" spans="1:8" ht="12.75" customHeight="1">
      <c r="A172" s="378">
        <v>18</v>
      </c>
      <c r="B172" s="159" t="str">
        <f t="shared" si="5"/>
        <v>Guna</v>
      </c>
      <c r="C172" s="164">
        <v>98744</v>
      </c>
      <c r="D172" s="161">
        <v>61848</v>
      </c>
      <c r="E172" s="162">
        <f t="shared" si="6"/>
        <v>-36896</v>
      </c>
      <c r="F172" s="163">
        <f t="shared" si="7"/>
        <v>-0.37365308271895004</v>
      </c>
      <c r="G172" s="143">
        <f t="shared" si="8"/>
        <v>0.62634691728105</v>
      </c>
      <c r="H172" s="33"/>
    </row>
    <row r="173" spans="1:8" ht="12.75" customHeight="1">
      <c r="A173" s="378">
        <v>19</v>
      </c>
      <c r="B173" s="159" t="str">
        <f t="shared" si="5"/>
        <v>Gwalior</v>
      </c>
      <c r="C173" s="164">
        <v>71754</v>
      </c>
      <c r="D173" s="161">
        <v>46640.1</v>
      </c>
      <c r="E173" s="162">
        <f t="shared" si="6"/>
        <v>-25113.9</v>
      </c>
      <c r="F173" s="163">
        <f t="shared" si="7"/>
        <v>-0.35000000000000003</v>
      </c>
      <c r="G173" s="143">
        <f t="shared" si="8"/>
        <v>0.65</v>
      </c>
      <c r="H173" s="33"/>
    </row>
    <row r="174" spans="1:8" ht="12.75" customHeight="1">
      <c r="A174" s="378">
        <v>20</v>
      </c>
      <c r="B174" s="159" t="str">
        <f t="shared" si="5"/>
        <v>Harda</v>
      </c>
      <c r="C174" s="164">
        <v>32714</v>
      </c>
      <c r="D174" s="161">
        <v>23651</v>
      </c>
      <c r="E174" s="162">
        <f t="shared" si="6"/>
        <v>-9063</v>
      </c>
      <c r="F174" s="163">
        <f t="shared" si="7"/>
        <v>-0.27703735403802654</v>
      </c>
      <c r="G174" s="143">
        <f t="shared" si="8"/>
        <v>0.7229626459619735</v>
      </c>
      <c r="H174" s="33"/>
    </row>
    <row r="175" spans="1:8" ht="12.75" customHeight="1">
      <c r="A175" s="378">
        <v>21</v>
      </c>
      <c r="B175" s="159" t="str">
        <f t="shared" si="5"/>
        <v>Hoshangabad</v>
      </c>
      <c r="C175" s="164">
        <v>51383</v>
      </c>
      <c r="D175" s="161">
        <v>40078</v>
      </c>
      <c r="E175" s="162">
        <f t="shared" si="6"/>
        <v>-11305</v>
      </c>
      <c r="F175" s="163">
        <f t="shared" si="7"/>
        <v>-0.22001440165035127</v>
      </c>
      <c r="G175" s="143">
        <f t="shared" si="8"/>
        <v>0.7799855983496488</v>
      </c>
      <c r="H175" s="33"/>
    </row>
    <row r="176" spans="1:8" ht="12.75" customHeight="1">
      <c r="A176" s="378">
        <v>22</v>
      </c>
      <c r="B176" s="159" t="str">
        <f t="shared" si="5"/>
        <v>Indore</v>
      </c>
      <c r="C176" s="164">
        <v>70567</v>
      </c>
      <c r="D176" s="161">
        <v>55042</v>
      </c>
      <c r="E176" s="162">
        <f t="shared" si="6"/>
        <v>-15525</v>
      </c>
      <c r="F176" s="163">
        <f t="shared" si="7"/>
        <v>-0.22000368444173624</v>
      </c>
      <c r="G176" s="143">
        <f t="shared" si="8"/>
        <v>0.7799963155582638</v>
      </c>
      <c r="H176" s="33"/>
    </row>
    <row r="177" spans="1:8" ht="12.75" customHeight="1">
      <c r="A177" s="378">
        <v>23</v>
      </c>
      <c r="B177" s="159" t="str">
        <f t="shared" si="5"/>
        <v>Jabalpur</v>
      </c>
      <c r="C177" s="164">
        <v>93512</v>
      </c>
      <c r="D177" s="161">
        <v>67703</v>
      </c>
      <c r="E177" s="162">
        <f t="shared" si="6"/>
        <v>-25809</v>
      </c>
      <c r="F177" s="163">
        <f t="shared" si="7"/>
        <v>-0.27599666352981433</v>
      </c>
      <c r="G177" s="143">
        <f t="shared" si="8"/>
        <v>0.7240033364701857</v>
      </c>
      <c r="H177" s="33"/>
    </row>
    <row r="178" spans="1:8" ht="12.75" customHeight="1">
      <c r="A178" s="378">
        <v>24</v>
      </c>
      <c r="B178" s="159" t="str">
        <f t="shared" si="5"/>
        <v>Jhabua</v>
      </c>
      <c r="C178" s="164">
        <v>144469</v>
      </c>
      <c r="D178" s="161">
        <v>98293.10999999999</v>
      </c>
      <c r="E178" s="162">
        <f t="shared" si="6"/>
        <v>-46175.890000000014</v>
      </c>
      <c r="F178" s="163">
        <f t="shared" si="7"/>
        <v>-0.31962490222815976</v>
      </c>
      <c r="G178" s="143">
        <f t="shared" si="8"/>
        <v>0.6803750977718402</v>
      </c>
      <c r="H178" s="33"/>
    </row>
    <row r="179" spans="1:8" ht="12.75" customHeight="1">
      <c r="A179" s="378">
        <v>25</v>
      </c>
      <c r="B179" s="159" t="str">
        <f t="shared" si="5"/>
        <v>Katni</v>
      </c>
      <c r="C179" s="164">
        <v>88811</v>
      </c>
      <c r="D179" s="161">
        <v>64644</v>
      </c>
      <c r="E179" s="162">
        <f t="shared" si="6"/>
        <v>-24167</v>
      </c>
      <c r="F179" s="163">
        <f t="shared" si="7"/>
        <v>-0.2721171926900947</v>
      </c>
      <c r="G179" s="143">
        <f t="shared" si="8"/>
        <v>0.7278828073099053</v>
      </c>
      <c r="H179" s="33"/>
    </row>
    <row r="180" spans="1:8" ht="12.75" customHeight="1">
      <c r="A180" s="378">
        <v>26</v>
      </c>
      <c r="B180" s="159" t="str">
        <f t="shared" si="5"/>
        <v>Khandwa</v>
      </c>
      <c r="C180" s="164">
        <v>97309</v>
      </c>
      <c r="D180" s="161">
        <v>77033</v>
      </c>
      <c r="E180" s="162">
        <f t="shared" si="6"/>
        <v>-20276</v>
      </c>
      <c r="F180" s="163">
        <f t="shared" si="7"/>
        <v>-0.2083671602832215</v>
      </c>
      <c r="G180" s="143">
        <f t="shared" si="8"/>
        <v>0.7916328397167786</v>
      </c>
      <c r="H180" s="33"/>
    </row>
    <row r="181" spans="1:8" ht="12.75" customHeight="1">
      <c r="A181" s="378">
        <v>27</v>
      </c>
      <c r="B181" s="159" t="str">
        <f t="shared" si="5"/>
        <v>Khargone</v>
      </c>
      <c r="C181" s="164">
        <v>124166</v>
      </c>
      <c r="D181" s="161">
        <v>80716</v>
      </c>
      <c r="E181" s="162">
        <f t="shared" si="6"/>
        <v>-43450</v>
      </c>
      <c r="F181" s="163">
        <f t="shared" si="7"/>
        <v>-0.34993476475041474</v>
      </c>
      <c r="G181" s="143">
        <f t="shared" si="8"/>
        <v>0.6500652352495853</v>
      </c>
      <c r="H181" s="33"/>
    </row>
    <row r="182" spans="1:8" ht="12.75" customHeight="1">
      <c r="A182" s="378">
        <v>28</v>
      </c>
      <c r="B182" s="159" t="str">
        <f t="shared" si="5"/>
        <v>Mandla</v>
      </c>
      <c r="C182" s="164">
        <v>79044</v>
      </c>
      <c r="D182" s="161">
        <v>62645</v>
      </c>
      <c r="E182" s="162">
        <f t="shared" si="6"/>
        <v>-16399</v>
      </c>
      <c r="F182" s="163">
        <f t="shared" si="7"/>
        <v>-0.20746672739233846</v>
      </c>
      <c r="G182" s="143">
        <f t="shared" si="8"/>
        <v>0.7925332726076616</v>
      </c>
      <c r="H182" s="33"/>
    </row>
    <row r="183" spans="1:8" ht="12.75" customHeight="1">
      <c r="A183" s="378">
        <v>29</v>
      </c>
      <c r="B183" s="159" t="str">
        <f t="shared" si="5"/>
        <v>Mandsaur</v>
      </c>
      <c r="C183" s="164">
        <v>62209</v>
      </c>
      <c r="D183" s="161">
        <v>49767.20000000001</v>
      </c>
      <c r="E183" s="162">
        <f t="shared" si="6"/>
        <v>-12441.799999999988</v>
      </c>
      <c r="F183" s="163">
        <f t="shared" si="7"/>
        <v>-0.19999999999999982</v>
      </c>
      <c r="G183" s="143">
        <f t="shared" si="8"/>
        <v>0.8000000000000002</v>
      </c>
      <c r="H183" s="33"/>
    </row>
    <row r="184" spans="1:8" ht="12.75" customHeight="1">
      <c r="A184" s="378">
        <v>30</v>
      </c>
      <c r="B184" s="159" t="str">
        <f t="shared" si="5"/>
        <v>Morena</v>
      </c>
      <c r="C184" s="164">
        <v>140003</v>
      </c>
      <c r="D184" s="161">
        <v>85624</v>
      </c>
      <c r="E184" s="162">
        <f t="shared" si="6"/>
        <v>-54379</v>
      </c>
      <c r="F184" s="163">
        <f t="shared" si="7"/>
        <v>-0.388413105433455</v>
      </c>
      <c r="G184" s="143">
        <f t="shared" si="8"/>
        <v>0.611586894566545</v>
      </c>
      <c r="H184" s="33"/>
    </row>
    <row r="185" spans="1:8" ht="12.75" customHeight="1">
      <c r="A185" s="378">
        <v>31</v>
      </c>
      <c r="B185" s="159" t="str">
        <f t="shared" si="5"/>
        <v>Narsinghpur</v>
      </c>
      <c r="C185" s="164">
        <v>51409</v>
      </c>
      <c r="D185" s="161">
        <v>35986</v>
      </c>
      <c r="E185" s="162">
        <f t="shared" si="6"/>
        <v>-15423</v>
      </c>
      <c r="F185" s="163">
        <f t="shared" si="7"/>
        <v>-0.3000058355540859</v>
      </c>
      <c r="G185" s="143">
        <f t="shared" si="8"/>
        <v>0.6999941644459141</v>
      </c>
      <c r="H185" s="33"/>
    </row>
    <row r="186" spans="1:8" ht="12.75" customHeight="1">
      <c r="A186" s="378">
        <v>32</v>
      </c>
      <c r="B186" s="159" t="str">
        <f t="shared" si="5"/>
        <v>Neemuch</v>
      </c>
      <c r="C186" s="164">
        <v>34081</v>
      </c>
      <c r="D186" s="161">
        <v>28287</v>
      </c>
      <c r="E186" s="162">
        <f t="shared" si="6"/>
        <v>-5794</v>
      </c>
      <c r="F186" s="163">
        <f t="shared" si="7"/>
        <v>-0.17000674862826795</v>
      </c>
      <c r="G186" s="143">
        <f t="shared" si="8"/>
        <v>0.8299932513717321</v>
      </c>
      <c r="H186" s="33"/>
    </row>
    <row r="187" spans="1:8" ht="12.75" customHeight="1">
      <c r="A187" s="378">
        <v>33</v>
      </c>
      <c r="B187" s="159" t="str">
        <f t="shared" si="5"/>
        <v>Panna</v>
      </c>
      <c r="C187" s="164">
        <v>84368</v>
      </c>
      <c r="D187" s="161">
        <v>54840</v>
      </c>
      <c r="E187" s="162">
        <f t="shared" si="6"/>
        <v>-29528</v>
      </c>
      <c r="F187" s="163">
        <f t="shared" si="7"/>
        <v>-0.3499905177318415</v>
      </c>
      <c r="G187" s="143">
        <f t="shared" si="8"/>
        <v>0.6500094822681586</v>
      </c>
      <c r="H187" s="33"/>
    </row>
    <row r="188" spans="1:8" ht="12.75" customHeight="1">
      <c r="A188" s="378">
        <v>34</v>
      </c>
      <c r="B188" s="159" t="str">
        <f t="shared" si="5"/>
        <v>Raisen</v>
      </c>
      <c r="C188" s="164">
        <v>85278</v>
      </c>
      <c r="D188" s="161">
        <v>63958.5</v>
      </c>
      <c r="E188" s="162">
        <f t="shared" si="6"/>
        <v>-21319.5</v>
      </c>
      <c r="F188" s="163">
        <f t="shared" si="7"/>
        <v>-0.25</v>
      </c>
      <c r="G188" s="143">
        <f t="shared" si="8"/>
        <v>0.75</v>
      </c>
      <c r="H188" s="33"/>
    </row>
    <row r="189" spans="1:8" ht="12.75" customHeight="1">
      <c r="A189" s="378">
        <v>35</v>
      </c>
      <c r="B189" s="159" t="str">
        <f t="shared" si="5"/>
        <v>Rajgarh</v>
      </c>
      <c r="C189" s="164">
        <v>88917</v>
      </c>
      <c r="D189" s="161">
        <v>65140</v>
      </c>
      <c r="E189" s="162">
        <f t="shared" si="6"/>
        <v>-23777</v>
      </c>
      <c r="F189" s="163">
        <f t="shared" si="7"/>
        <v>-0.26740668263661616</v>
      </c>
      <c r="G189" s="143">
        <f t="shared" si="8"/>
        <v>0.7325933173633838</v>
      </c>
      <c r="H189" s="33"/>
    </row>
    <row r="190" spans="1:8" ht="12.75" customHeight="1">
      <c r="A190" s="378">
        <v>36</v>
      </c>
      <c r="B190" s="159" t="str">
        <f t="shared" si="5"/>
        <v>Ratlam</v>
      </c>
      <c r="C190" s="164">
        <v>91088</v>
      </c>
      <c r="D190" s="161">
        <v>77424</v>
      </c>
      <c r="E190" s="162">
        <f t="shared" si="6"/>
        <v>-13664</v>
      </c>
      <c r="F190" s="163">
        <f t="shared" si="7"/>
        <v>-0.15000878271561566</v>
      </c>
      <c r="G190" s="143">
        <f t="shared" si="8"/>
        <v>0.8499912172843843</v>
      </c>
      <c r="H190" s="33"/>
    </row>
    <row r="191" spans="1:8" ht="12.75" customHeight="1">
      <c r="A191" s="378">
        <v>37</v>
      </c>
      <c r="B191" s="159" t="str">
        <f t="shared" si="5"/>
        <v>Rewa</v>
      </c>
      <c r="C191" s="164">
        <v>141435</v>
      </c>
      <c r="D191" s="161">
        <v>84194</v>
      </c>
      <c r="E191" s="162">
        <f t="shared" si="6"/>
        <v>-57241</v>
      </c>
      <c r="F191" s="163">
        <f t="shared" si="7"/>
        <v>-0.40471594725492277</v>
      </c>
      <c r="G191" s="143">
        <f t="shared" si="8"/>
        <v>0.5952840527450772</v>
      </c>
      <c r="H191" s="33"/>
    </row>
    <row r="192" spans="1:8" ht="12.75" customHeight="1">
      <c r="A192" s="378">
        <v>38</v>
      </c>
      <c r="B192" s="159" t="str">
        <f t="shared" si="5"/>
        <v>Sagar</v>
      </c>
      <c r="C192" s="164">
        <v>145752</v>
      </c>
      <c r="D192" s="161">
        <v>102017</v>
      </c>
      <c r="E192" s="162">
        <f t="shared" si="6"/>
        <v>-43735</v>
      </c>
      <c r="F192" s="163">
        <f t="shared" si="7"/>
        <v>-0.3000644931115868</v>
      </c>
      <c r="G192" s="143">
        <f t="shared" si="8"/>
        <v>0.6999355068884132</v>
      </c>
      <c r="H192" s="33"/>
    </row>
    <row r="193" spans="1:8" ht="12.75" customHeight="1">
      <c r="A193" s="378">
        <v>39</v>
      </c>
      <c r="B193" s="159" t="str">
        <f t="shared" si="5"/>
        <v>Satna</v>
      </c>
      <c r="C193" s="164">
        <v>122318</v>
      </c>
      <c r="D193" s="161">
        <v>83171</v>
      </c>
      <c r="E193" s="162">
        <f t="shared" si="6"/>
        <v>-39147</v>
      </c>
      <c r="F193" s="163">
        <f t="shared" si="7"/>
        <v>-0.32004283915695153</v>
      </c>
      <c r="G193" s="143">
        <f t="shared" si="8"/>
        <v>0.6799571608430485</v>
      </c>
      <c r="H193" s="33"/>
    </row>
    <row r="194" spans="1:8" ht="12.75" customHeight="1">
      <c r="A194" s="378">
        <v>40</v>
      </c>
      <c r="B194" s="159" t="str">
        <f t="shared" si="5"/>
        <v>Sehore</v>
      </c>
      <c r="C194" s="164">
        <v>71166</v>
      </c>
      <c r="D194" s="161">
        <v>53112</v>
      </c>
      <c r="E194" s="162">
        <f t="shared" si="6"/>
        <v>-18054</v>
      </c>
      <c r="F194" s="163">
        <f t="shared" si="7"/>
        <v>-0.25368855914341115</v>
      </c>
      <c r="G194" s="143">
        <f t="shared" si="8"/>
        <v>0.7463114408565888</v>
      </c>
      <c r="H194" s="33"/>
    </row>
    <row r="195" spans="1:8" ht="12.75" customHeight="1">
      <c r="A195" s="378">
        <v>41</v>
      </c>
      <c r="B195" s="159" t="str">
        <f t="shared" si="5"/>
        <v>Seoni</v>
      </c>
      <c r="C195" s="164">
        <v>82404</v>
      </c>
      <c r="D195" s="161">
        <v>73342</v>
      </c>
      <c r="E195" s="162">
        <f t="shared" si="6"/>
        <v>-9062</v>
      </c>
      <c r="F195" s="163">
        <f t="shared" si="7"/>
        <v>-0.10997038978690354</v>
      </c>
      <c r="G195" s="143">
        <f t="shared" si="8"/>
        <v>0.8900296102130965</v>
      </c>
      <c r="H195" s="33"/>
    </row>
    <row r="196" spans="1:8" ht="12.75" customHeight="1">
      <c r="A196" s="378">
        <v>42</v>
      </c>
      <c r="B196" s="159" t="str">
        <f t="shared" si="5"/>
        <v>Shahdol</v>
      </c>
      <c r="C196" s="164">
        <v>78120</v>
      </c>
      <c r="D196" s="161">
        <v>57809</v>
      </c>
      <c r="E196" s="162">
        <f t="shared" si="6"/>
        <v>-20311</v>
      </c>
      <c r="F196" s="163">
        <f t="shared" si="7"/>
        <v>-0.25999743983614954</v>
      </c>
      <c r="G196" s="143">
        <f t="shared" si="8"/>
        <v>0.7400025601638505</v>
      </c>
      <c r="H196" s="33"/>
    </row>
    <row r="197" spans="1:8" ht="12.75" customHeight="1">
      <c r="A197" s="378">
        <v>43</v>
      </c>
      <c r="B197" s="159" t="str">
        <f t="shared" si="5"/>
        <v>Shajapur</v>
      </c>
      <c r="C197" s="164">
        <v>38478</v>
      </c>
      <c r="D197" s="161">
        <v>26936</v>
      </c>
      <c r="E197" s="162">
        <f t="shared" si="6"/>
        <v>-11542</v>
      </c>
      <c r="F197" s="163">
        <f t="shared" si="7"/>
        <v>-0.299963615572535</v>
      </c>
      <c r="G197" s="143">
        <f t="shared" si="8"/>
        <v>0.7000363844274651</v>
      </c>
      <c r="H197" s="33"/>
    </row>
    <row r="198" spans="1:8" ht="12.75" customHeight="1">
      <c r="A198" s="378">
        <v>44</v>
      </c>
      <c r="B198" s="159" t="str">
        <f t="shared" si="5"/>
        <v>Sheopur</v>
      </c>
      <c r="C198" s="164">
        <v>66537</v>
      </c>
      <c r="D198" s="161">
        <v>43250</v>
      </c>
      <c r="E198" s="162">
        <f t="shared" si="6"/>
        <v>-23287</v>
      </c>
      <c r="F198" s="163">
        <f t="shared" si="7"/>
        <v>-0.34998572222973684</v>
      </c>
      <c r="G198" s="143">
        <f t="shared" si="8"/>
        <v>0.6500142777702632</v>
      </c>
      <c r="H198" s="33"/>
    </row>
    <row r="199" spans="1:8" ht="12.75" customHeight="1">
      <c r="A199" s="378">
        <v>45</v>
      </c>
      <c r="B199" s="159" t="str">
        <f t="shared" si="5"/>
        <v>Shivpuri</v>
      </c>
      <c r="C199" s="164">
        <v>145880</v>
      </c>
      <c r="D199" s="161">
        <v>94790.49</v>
      </c>
      <c r="E199" s="162">
        <f t="shared" si="6"/>
        <v>-51089.509999999995</v>
      </c>
      <c r="F199" s="163">
        <f t="shared" si="7"/>
        <v>-0.35021599945160403</v>
      </c>
      <c r="G199" s="143">
        <f t="shared" si="8"/>
        <v>0.649784000548396</v>
      </c>
      <c r="H199" s="33"/>
    </row>
    <row r="200" spans="1:8" ht="12.75" customHeight="1">
      <c r="A200" s="378">
        <v>46</v>
      </c>
      <c r="B200" s="159" t="str">
        <f t="shared" si="5"/>
        <v>Sidhi</v>
      </c>
      <c r="C200" s="164">
        <v>96567</v>
      </c>
      <c r="D200" s="161">
        <v>69528.23999999999</v>
      </c>
      <c r="E200" s="162">
        <f t="shared" si="6"/>
        <v>-27038.76000000001</v>
      </c>
      <c r="F200" s="163">
        <f t="shared" si="7"/>
        <v>-0.2800000000000001</v>
      </c>
      <c r="G200" s="143">
        <f t="shared" si="8"/>
        <v>0.7199999999999999</v>
      </c>
      <c r="H200" s="33"/>
    </row>
    <row r="201" spans="1:8" ht="12.75" customHeight="1">
      <c r="A201" s="378">
        <v>47</v>
      </c>
      <c r="B201" s="159" t="str">
        <f t="shared" si="5"/>
        <v>Singroli</v>
      </c>
      <c r="C201" s="164">
        <v>104074</v>
      </c>
      <c r="D201" s="161">
        <v>72852</v>
      </c>
      <c r="E201" s="162">
        <f t="shared" si="6"/>
        <v>-31222</v>
      </c>
      <c r="F201" s="163">
        <f t="shared" si="7"/>
        <v>-0.29999807829044717</v>
      </c>
      <c r="G201" s="143">
        <f t="shared" si="8"/>
        <v>0.7000019217095528</v>
      </c>
      <c r="H201" s="33"/>
    </row>
    <row r="202" spans="1:8" ht="12.75" customHeight="1">
      <c r="A202" s="378">
        <v>48</v>
      </c>
      <c r="B202" s="159" t="str">
        <f t="shared" si="5"/>
        <v>Tikamgarh</v>
      </c>
      <c r="C202" s="164">
        <v>130721</v>
      </c>
      <c r="D202" s="165">
        <v>84965</v>
      </c>
      <c r="E202" s="162">
        <f t="shared" si="6"/>
        <v>-45756</v>
      </c>
      <c r="F202" s="163">
        <f t="shared" si="7"/>
        <v>-0.3500279220630197</v>
      </c>
      <c r="G202" s="143">
        <f t="shared" si="8"/>
        <v>0.6499720779369803</v>
      </c>
      <c r="H202" s="33"/>
    </row>
    <row r="203" spans="1:8" ht="12.75" customHeight="1">
      <c r="A203" s="378">
        <v>49</v>
      </c>
      <c r="B203" s="159" t="str">
        <f t="shared" si="5"/>
        <v>Ujjain</v>
      </c>
      <c r="C203" s="164">
        <v>70893</v>
      </c>
      <c r="D203" s="161">
        <v>53172</v>
      </c>
      <c r="E203" s="162">
        <f t="shared" si="6"/>
        <v>-17721</v>
      </c>
      <c r="F203" s="163">
        <f t="shared" si="7"/>
        <v>-0.24996826202869113</v>
      </c>
      <c r="G203" s="143">
        <f t="shared" si="8"/>
        <v>0.7500317379713088</v>
      </c>
      <c r="H203" s="33"/>
    </row>
    <row r="204" spans="1:8" ht="12.75" customHeight="1">
      <c r="A204" s="378">
        <v>50</v>
      </c>
      <c r="B204" s="159" t="str">
        <f t="shared" si="5"/>
        <v>Umaria</v>
      </c>
      <c r="C204" s="160">
        <v>49861</v>
      </c>
      <c r="D204" s="161">
        <v>34903</v>
      </c>
      <c r="E204" s="162">
        <f t="shared" si="6"/>
        <v>-14958</v>
      </c>
      <c r="F204" s="163">
        <f t="shared" si="7"/>
        <v>-0.29999398327350035</v>
      </c>
      <c r="G204" s="143">
        <f t="shared" si="8"/>
        <v>0.7000060167264996</v>
      </c>
      <c r="H204" s="33"/>
    </row>
    <row r="205" spans="1:8" ht="12.75" customHeight="1">
      <c r="A205" s="378">
        <v>51</v>
      </c>
      <c r="B205" s="159" t="str">
        <f t="shared" si="5"/>
        <v>Vidisha</v>
      </c>
      <c r="C205" s="160">
        <v>97362</v>
      </c>
      <c r="D205" s="161">
        <v>71439</v>
      </c>
      <c r="E205" s="162">
        <f>D205-C205</f>
        <v>-25923</v>
      </c>
      <c r="F205" s="163">
        <f>E205/C205</f>
        <v>-0.2662537745732421</v>
      </c>
      <c r="G205" s="143">
        <f>D205/C205</f>
        <v>0.7337462254267578</v>
      </c>
      <c r="H205" s="33"/>
    </row>
    <row r="206" spans="1:18" ht="12.75" customHeight="1">
      <c r="A206" s="288"/>
      <c r="B206" s="289" t="s">
        <v>3</v>
      </c>
      <c r="C206" s="290">
        <f>SUM(C155:C205)</f>
        <v>4490218</v>
      </c>
      <c r="D206" s="299">
        <f>SUM(D155:D205)</f>
        <v>3212695.6400000006</v>
      </c>
      <c r="E206" s="299">
        <f t="shared" si="6"/>
        <v>-1277522.3599999994</v>
      </c>
      <c r="F206" s="300">
        <f>E206/C206</f>
        <v>-0.28451232434594476</v>
      </c>
      <c r="G206" s="292">
        <f>D206/C206</f>
        <v>0.7154876756540552</v>
      </c>
      <c r="H206" s="27"/>
      <c r="P206" s="1">
        <f>C206+C263</f>
        <v>7332946</v>
      </c>
      <c r="Q206" s="1">
        <f>D206+D263</f>
        <v>5259522.9</v>
      </c>
      <c r="R206" s="335">
        <f>Q206/P206</f>
        <v>0.7172455517877808</v>
      </c>
    </row>
    <row r="207" spans="1:8" ht="12.75" customHeight="1">
      <c r="A207" s="21"/>
      <c r="B207" s="25"/>
      <c r="C207" s="26"/>
      <c r="D207" s="35"/>
      <c r="E207" s="36"/>
      <c r="F207" s="33"/>
      <c r="G207" s="27"/>
      <c r="H207" s="27"/>
    </row>
    <row r="208" spans="1:8" ht="12.75" customHeight="1">
      <c r="A208" s="21"/>
      <c r="B208" s="25"/>
      <c r="C208" s="26"/>
      <c r="D208" s="26"/>
      <c r="E208" s="26"/>
      <c r="F208" s="27"/>
      <c r="G208" s="23"/>
      <c r="H208" s="15"/>
    </row>
    <row r="209" spans="1:8" ht="12.75" customHeight="1">
      <c r="A209" s="413" t="s">
        <v>238</v>
      </c>
      <c r="B209" s="413"/>
      <c r="C209" s="413"/>
      <c r="D209" s="413"/>
      <c r="E209" s="413"/>
      <c r="F209" s="413"/>
      <c r="G209" s="413"/>
      <c r="H209" s="15"/>
    </row>
    <row r="210" spans="1:8" ht="49.5" customHeight="1">
      <c r="A210" s="372" t="s">
        <v>30</v>
      </c>
      <c r="B210" s="372" t="s">
        <v>89</v>
      </c>
      <c r="C210" s="372" t="s">
        <v>141</v>
      </c>
      <c r="D210" s="372" t="s">
        <v>109</v>
      </c>
      <c r="E210" s="295" t="s">
        <v>28</v>
      </c>
      <c r="F210" s="296" t="s">
        <v>136</v>
      </c>
      <c r="G210" s="372" t="s">
        <v>192</v>
      </c>
      <c r="H210" s="29"/>
    </row>
    <row r="211" spans="1:8" ht="12.75" customHeight="1">
      <c r="A211" s="147">
        <v>1</v>
      </c>
      <c r="B211" s="147">
        <v>2</v>
      </c>
      <c r="C211" s="147">
        <v>3</v>
      </c>
      <c r="D211" s="147">
        <v>4</v>
      </c>
      <c r="E211" s="147" t="s">
        <v>138</v>
      </c>
      <c r="F211" s="156">
        <v>6</v>
      </c>
      <c r="G211" s="157">
        <v>7</v>
      </c>
      <c r="H211" s="31"/>
    </row>
    <row r="212" spans="1:8" ht="12.75" customHeight="1">
      <c r="A212" s="151">
        <v>1</v>
      </c>
      <c r="B212" s="159" t="str">
        <f aca="true" t="shared" si="9" ref="B212:B262">B43</f>
        <v>Agar Malwa</v>
      </c>
      <c r="C212" s="343">
        <v>19230</v>
      </c>
      <c r="D212" s="166">
        <v>18402</v>
      </c>
      <c r="E212" s="162">
        <f>D212-C212</f>
        <v>-828</v>
      </c>
      <c r="F212" s="163">
        <f>E212/C212</f>
        <v>-0.043057722308892356</v>
      </c>
      <c r="G212" s="143">
        <f>D212/C212</f>
        <v>0.9569422776911076</v>
      </c>
      <c r="H212" s="33"/>
    </row>
    <row r="213" spans="1:8" ht="12.75" customHeight="1">
      <c r="A213" s="151">
        <v>2</v>
      </c>
      <c r="B213" s="159" t="str">
        <f t="shared" si="9"/>
        <v>Alirajpur</v>
      </c>
      <c r="C213" s="343">
        <v>28958</v>
      </c>
      <c r="D213" s="166">
        <v>20850</v>
      </c>
      <c r="E213" s="162">
        <f aca="true" t="shared" si="10" ref="E213:E261">D213-C213</f>
        <v>-8108</v>
      </c>
      <c r="F213" s="163">
        <f aca="true" t="shared" si="11" ref="F213:F261">E213/C213</f>
        <v>-0.27999171213481594</v>
      </c>
      <c r="G213" s="143">
        <f aca="true" t="shared" si="12" ref="G213:G261">D213/C213</f>
        <v>0.720008287865184</v>
      </c>
      <c r="H213" s="33"/>
    </row>
    <row r="214" spans="1:8" ht="12.75" customHeight="1">
      <c r="A214" s="151">
        <v>3</v>
      </c>
      <c r="B214" s="159" t="str">
        <f t="shared" si="9"/>
        <v>Anooppur</v>
      </c>
      <c r="C214" s="343">
        <v>33344</v>
      </c>
      <c r="D214" s="166">
        <v>24754</v>
      </c>
      <c r="E214" s="162">
        <f t="shared" si="10"/>
        <v>-8590</v>
      </c>
      <c r="F214" s="163">
        <f t="shared" si="11"/>
        <v>-0.2576175623800384</v>
      </c>
      <c r="G214" s="143">
        <f t="shared" si="12"/>
        <v>0.7423824376199616</v>
      </c>
      <c r="H214" s="33"/>
    </row>
    <row r="215" spans="1:8" ht="12.75" customHeight="1">
      <c r="A215" s="151">
        <v>4</v>
      </c>
      <c r="B215" s="159" t="str">
        <f t="shared" si="9"/>
        <v>Ashoknagar</v>
      </c>
      <c r="C215" s="343">
        <v>40224</v>
      </c>
      <c r="D215" s="166">
        <v>23983</v>
      </c>
      <c r="E215" s="162">
        <f t="shared" si="10"/>
        <v>-16241</v>
      </c>
      <c r="F215" s="163">
        <f t="shared" si="11"/>
        <v>-0.40376392203659506</v>
      </c>
      <c r="G215" s="143">
        <f t="shared" si="12"/>
        <v>0.5962360779634049</v>
      </c>
      <c r="H215" s="33"/>
    </row>
    <row r="216" spans="1:8" ht="12.75" customHeight="1">
      <c r="A216" s="151">
        <v>5</v>
      </c>
      <c r="B216" s="159" t="str">
        <f t="shared" si="9"/>
        <v>Badwani</v>
      </c>
      <c r="C216" s="343">
        <v>47018</v>
      </c>
      <c r="D216" s="166">
        <v>33638</v>
      </c>
      <c r="E216" s="162">
        <f t="shared" si="10"/>
        <v>-13380</v>
      </c>
      <c r="F216" s="163">
        <f t="shared" si="11"/>
        <v>-0.2845718660938364</v>
      </c>
      <c r="G216" s="143">
        <f t="shared" si="12"/>
        <v>0.7154281339061636</v>
      </c>
      <c r="H216" s="33"/>
    </row>
    <row r="217" spans="1:8" ht="12.75" customHeight="1">
      <c r="A217" s="151">
        <v>6</v>
      </c>
      <c r="B217" s="159" t="str">
        <f t="shared" si="9"/>
        <v>Balaghat</v>
      </c>
      <c r="C217" s="343">
        <v>71149</v>
      </c>
      <c r="D217" s="166">
        <v>64033</v>
      </c>
      <c r="E217" s="162">
        <f t="shared" si="10"/>
        <v>-7116</v>
      </c>
      <c r="F217" s="163">
        <f t="shared" si="11"/>
        <v>-0.10001546051244571</v>
      </c>
      <c r="G217" s="143">
        <f t="shared" si="12"/>
        <v>0.8999845394875543</v>
      </c>
      <c r="H217" s="33"/>
    </row>
    <row r="218" spans="1:8" ht="12.75" customHeight="1">
      <c r="A218" s="151">
        <v>7</v>
      </c>
      <c r="B218" s="159" t="str">
        <f t="shared" si="9"/>
        <v>Betul</v>
      </c>
      <c r="C218" s="343">
        <v>71508</v>
      </c>
      <c r="D218" s="166">
        <v>57018</v>
      </c>
      <c r="E218" s="162">
        <f t="shared" si="10"/>
        <v>-14490</v>
      </c>
      <c r="F218" s="163">
        <f t="shared" si="11"/>
        <v>-0.2026346702466857</v>
      </c>
      <c r="G218" s="143">
        <f t="shared" si="12"/>
        <v>0.7973653297533143</v>
      </c>
      <c r="H218" s="33"/>
    </row>
    <row r="219" spans="1:8" ht="12.75" customHeight="1">
      <c r="A219" s="151">
        <v>8</v>
      </c>
      <c r="B219" s="159" t="str">
        <f t="shared" si="9"/>
        <v>Bhind</v>
      </c>
      <c r="C219" s="343">
        <v>48599</v>
      </c>
      <c r="D219" s="166">
        <v>31589</v>
      </c>
      <c r="E219" s="162">
        <f t="shared" si="10"/>
        <v>-17010</v>
      </c>
      <c r="F219" s="163">
        <f t="shared" si="11"/>
        <v>-0.3500072017942756</v>
      </c>
      <c r="G219" s="143">
        <f t="shared" si="12"/>
        <v>0.6499927982057244</v>
      </c>
      <c r="H219" s="33"/>
    </row>
    <row r="220" spans="1:8" ht="12.75" customHeight="1">
      <c r="A220" s="151">
        <v>9</v>
      </c>
      <c r="B220" s="159" t="str">
        <f t="shared" si="9"/>
        <v>Bhopal</v>
      </c>
      <c r="C220" s="343">
        <v>63672</v>
      </c>
      <c r="D220" s="166">
        <v>34718</v>
      </c>
      <c r="E220" s="162">
        <f t="shared" si="10"/>
        <v>-28954</v>
      </c>
      <c r="F220" s="163">
        <f t="shared" si="11"/>
        <v>-0.4547367759768815</v>
      </c>
      <c r="G220" s="143">
        <f t="shared" si="12"/>
        <v>0.5452632240231184</v>
      </c>
      <c r="H220" s="33"/>
    </row>
    <row r="221" spans="1:8" ht="12.75" customHeight="1">
      <c r="A221" s="151">
        <v>10</v>
      </c>
      <c r="B221" s="159" t="str">
        <f t="shared" si="9"/>
        <v>Burhanpur</v>
      </c>
      <c r="C221" s="343">
        <v>28237</v>
      </c>
      <c r="D221" s="166">
        <v>21456</v>
      </c>
      <c r="E221" s="162">
        <f t="shared" si="10"/>
        <v>-6781</v>
      </c>
      <c r="F221" s="163">
        <f t="shared" si="11"/>
        <v>-0.24014590785140064</v>
      </c>
      <c r="G221" s="143">
        <f t="shared" si="12"/>
        <v>0.7598540921485993</v>
      </c>
      <c r="H221" s="33"/>
    </row>
    <row r="222" spans="1:8" ht="12.75" customHeight="1">
      <c r="A222" s="151">
        <v>11</v>
      </c>
      <c r="B222" s="159" t="str">
        <f t="shared" si="9"/>
        <v>Chhatarpur</v>
      </c>
      <c r="C222" s="343">
        <v>94036</v>
      </c>
      <c r="D222" s="166">
        <v>60112</v>
      </c>
      <c r="E222" s="162">
        <f t="shared" si="10"/>
        <v>-33924</v>
      </c>
      <c r="F222" s="163">
        <f t="shared" si="11"/>
        <v>-0.3607554553575226</v>
      </c>
      <c r="G222" s="143">
        <f t="shared" si="12"/>
        <v>0.6392445446424774</v>
      </c>
      <c r="H222" s="33"/>
    </row>
    <row r="223" spans="1:8" ht="12.75" customHeight="1">
      <c r="A223" s="151">
        <v>12</v>
      </c>
      <c r="B223" s="159" t="str">
        <f t="shared" si="9"/>
        <v>Chhindwara</v>
      </c>
      <c r="C223" s="343">
        <v>86041</v>
      </c>
      <c r="D223" s="166">
        <v>72480</v>
      </c>
      <c r="E223" s="162">
        <f t="shared" si="10"/>
        <v>-13561</v>
      </c>
      <c r="F223" s="163">
        <f t="shared" si="11"/>
        <v>-0.15761090642833067</v>
      </c>
      <c r="G223" s="143">
        <f t="shared" si="12"/>
        <v>0.8423890935716694</v>
      </c>
      <c r="H223" s="33"/>
    </row>
    <row r="224" spans="1:8" ht="12.75" customHeight="1">
      <c r="A224" s="151">
        <v>13</v>
      </c>
      <c r="B224" s="159" t="str">
        <f t="shared" si="9"/>
        <v>Damoh</v>
      </c>
      <c r="C224" s="343">
        <v>62536</v>
      </c>
      <c r="D224" s="166">
        <v>44073</v>
      </c>
      <c r="E224" s="162">
        <f t="shared" si="10"/>
        <v>-18463</v>
      </c>
      <c r="F224" s="163">
        <f t="shared" si="11"/>
        <v>-0.2952379429448638</v>
      </c>
      <c r="G224" s="143">
        <f t="shared" si="12"/>
        <v>0.7047620570551363</v>
      </c>
      <c r="H224" s="33"/>
    </row>
    <row r="225" spans="1:8" ht="12.75" customHeight="1">
      <c r="A225" s="151">
        <v>14</v>
      </c>
      <c r="B225" s="159" t="str">
        <f t="shared" si="9"/>
        <v>Datia</v>
      </c>
      <c r="C225" s="343">
        <v>31543</v>
      </c>
      <c r="D225" s="166">
        <v>17348.39</v>
      </c>
      <c r="E225" s="162">
        <f t="shared" si="10"/>
        <v>-14194.61</v>
      </c>
      <c r="F225" s="163">
        <f t="shared" si="11"/>
        <v>-0.4500082427162921</v>
      </c>
      <c r="G225" s="143">
        <f t="shared" si="12"/>
        <v>0.549991757283708</v>
      </c>
      <c r="H225" s="33"/>
    </row>
    <row r="226" spans="1:8" ht="12.75" customHeight="1">
      <c r="A226" s="151">
        <v>15</v>
      </c>
      <c r="B226" s="159" t="str">
        <f t="shared" si="9"/>
        <v>Dewas</v>
      </c>
      <c r="C226" s="343">
        <v>51478</v>
      </c>
      <c r="D226" s="166">
        <v>41957</v>
      </c>
      <c r="E226" s="162">
        <f t="shared" si="10"/>
        <v>-9521</v>
      </c>
      <c r="F226" s="163">
        <f t="shared" si="11"/>
        <v>-0.18495279536889545</v>
      </c>
      <c r="G226" s="143">
        <f t="shared" si="12"/>
        <v>0.8150472046311046</v>
      </c>
      <c r="H226" s="33"/>
    </row>
    <row r="227" spans="1:8" ht="12.75" customHeight="1">
      <c r="A227" s="151">
        <v>16</v>
      </c>
      <c r="B227" s="159" t="str">
        <f t="shared" si="9"/>
        <v>Dhar</v>
      </c>
      <c r="C227" s="343">
        <v>78328</v>
      </c>
      <c r="D227" s="166">
        <v>54810</v>
      </c>
      <c r="E227" s="162">
        <f t="shared" si="10"/>
        <v>-23518</v>
      </c>
      <c r="F227" s="163">
        <f t="shared" si="11"/>
        <v>-0.3002502298028802</v>
      </c>
      <c r="G227" s="143">
        <f t="shared" si="12"/>
        <v>0.6997497701971198</v>
      </c>
      <c r="H227" s="33"/>
    </row>
    <row r="228" spans="1:8" ht="12.75" customHeight="1">
      <c r="A228" s="151">
        <v>17</v>
      </c>
      <c r="B228" s="159" t="str">
        <f t="shared" si="9"/>
        <v>Dindori</v>
      </c>
      <c r="C228" s="343">
        <v>42257</v>
      </c>
      <c r="D228" s="166">
        <v>33805</v>
      </c>
      <c r="E228" s="162">
        <f t="shared" si="10"/>
        <v>-8452</v>
      </c>
      <c r="F228" s="163">
        <f t="shared" si="11"/>
        <v>-0.2000141988309629</v>
      </c>
      <c r="G228" s="143">
        <f t="shared" si="12"/>
        <v>0.7999858011690371</v>
      </c>
      <c r="H228" s="33"/>
    </row>
    <row r="229" spans="1:8" ht="12.75" customHeight="1">
      <c r="A229" s="151">
        <v>18</v>
      </c>
      <c r="B229" s="159" t="str">
        <f t="shared" si="9"/>
        <v>Guna</v>
      </c>
      <c r="C229" s="343">
        <v>57329</v>
      </c>
      <c r="D229" s="166">
        <v>31952</v>
      </c>
      <c r="E229" s="162">
        <f t="shared" si="10"/>
        <v>-25377</v>
      </c>
      <c r="F229" s="163">
        <f t="shared" si="11"/>
        <v>-0.44265554954734954</v>
      </c>
      <c r="G229" s="143">
        <f t="shared" si="12"/>
        <v>0.5573444504526505</v>
      </c>
      <c r="H229" s="33"/>
    </row>
    <row r="230" spans="1:8" ht="12.75" customHeight="1">
      <c r="A230" s="151">
        <v>19</v>
      </c>
      <c r="B230" s="159" t="str">
        <f t="shared" si="9"/>
        <v>Gwalior</v>
      </c>
      <c r="C230" s="343">
        <v>48524</v>
      </c>
      <c r="D230" s="166">
        <v>31874.000000000004</v>
      </c>
      <c r="E230" s="162">
        <f t="shared" si="10"/>
        <v>-16649.999999999996</v>
      </c>
      <c r="F230" s="163">
        <f t="shared" si="11"/>
        <v>-0.34312917319264685</v>
      </c>
      <c r="G230" s="143">
        <f t="shared" si="12"/>
        <v>0.6568708268073531</v>
      </c>
      <c r="H230" s="33"/>
    </row>
    <row r="231" spans="1:8" ht="12.75" customHeight="1">
      <c r="A231" s="151">
        <v>20</v>
      </c>
      <c r="B231" s="159" t="str">
        <f t="shared" si="9"/>
        <v>Harda</v>
      </c>
      <c r="C231" s="343">
        <v>21988</v>
      </c>
      <c r="D231" s="166">
        <v>14936.999999999996</v>
      </c>
      <c r="E231" s="162">
        <f t="shared" si="10"/>
        <v>-7051.000000000004</v>
      </c>
      <c r="F231" s="163">
        <f t="shared" si="11"/>
        <v>-0.32067491358923067</v>
      </c>
      <c r="G231" s="143">
        <f t="shared" si="12"/>
        <v>0.6793250864107694</v>
      </c>
      <c r="H231" s="33"/>
    </row>
    <row r="232" spans="1:8" ht="12.75" customHeight="1">
      <c r="A232" s="151">
        <v>21</v>
      </c>
      <c r="B232" s="159" t="str">
        <f t="shared" si="9"/>
        <v>Hoshangabad</v>
      </c>
      <c r="C232" s="343">
        <v>39495</v>
      </c>
      <c r="D232" s="166">
        <v>31596</v>
      </c>
      <c r="E232" s="162">
        <f t="shared" si="10"/>
        <v>-7899</v>
      </c>
      <c r="F232" s="163">
        <f t="shared" si="11"/>
        <v>-0.2</v>
      </c>
      <c r="G232" s="143">
        <f t="shared" si="12"/>
        <v>0.8</v>
      </c>
      <c r="H232" s="33"/>
    </row>
    <row r="233" spans="1:8" ht="12.75" customHeight="1">
      <c r="A233" s="151">
        <v>22</v>
      </c>
      <c r="B233" s="159" t="str">
        <f t="shared" si="9"/>
        <v>Indore</v>
      </c>
      <c r="C233" s="343">
        <v>52897</v>
      </c>
      <c r="D233" s="166">
        <v>40729</v>
      </c>
      <c r="E233" s="162">
        <f t="shared" si="10"/>
        <v>-12168</v>
      </c>
      <c r="F233" s="163">
        <f t="shared" si="11"/>
        <v>-0.23003194888178913</v>
      </c>
      <c r="G233" s="143">
        <f t="shared" si="12"/>
        <v>0.7699680511182109</v>
      </c>
      <c r="H233" s="33"/>
    </row>
    <row r="234" spans="1:8" ht="12.75" customHeight="1">
      <c r="A234" s="151">
        <v>23</v>
      </c>
      <c r="B234" s="159" t="str">
        <f t="shared" si="9"/>
        <v>Jabalpur</v>
      </c>
      <c r="C234" s="343">
        <v>69211</v>
      </c>
      <c r="D234" s="166">
        <v>50692</v>
      </c>
      <c r="E234" s="162">
        <f t="shared" si="10"/>
        <v>-18519</v>
      </c>
      <c r="F234" s="163">
        <f t="shared" si="11"/>
        <v>-0.2675730736443629</v>
      </c>
      <c r="G234" s="143">
        <f t="shared" si="12"/>
        <v>0.7324269263556371</v>
      </c>
      <c r="H234" s="33"/>
    </row>
    <row r="235" spans="1:8" ht="12.75" customHeight="1">
      <c r="A235" s="151">
        <v>24</v>
      </c>
      <c r="B235" s="159" t="str">
        <f t="shared" si="9"/>
        <v>Jhabua</v>
      </c>
      <c r="C235" s="343">
        <v>54651</v>
      </c>
      <c r="D235" s="166">
        <v>39348.72</v>
      </c>
      <c r="E235" s="162">
        <f t="shared" si="10"/>
        <v>-15302.279999999999</v>
      </c>
      <c r="F235" s="163">
        <f t="shared" si="11"/>
        <v>-0.27999999999999997</v>
      </c>
      <c r="G235" s="143">
        <f t="shared" si="12"/>
        <v>0.72</v>
      </c>
      <c r="H235" s="33"/>
    </row>
    <row r="236" spans="1:8" ht="12.75" customHeight="1">
      <c r="A236" s="151">
        <v>25</v>
      </c>
      <c r="B236" s="159" t="str">
        <f t="shared" si="9"/>
        <v>Katni</v>
      </c>
      <c r="C236" s="343">
        <v>63344</v>
      </c>
      <c r="D236" s="166">
        <v>48800</v>
      </c>
      <c r="E236" s="162">
        <f t="shared" si="10"/>
        <v>-14544</v>
      </c>
      <c r="F236" s="163">
        <f t="shared" si="11"/>
        <v>-0.22960343521091184</v>
      </c>
      <c r="G236" s="143">
        <f t="shared" si="12"/>
        <v>0.7703965647890881</v>
      </c>
      <c r="H236" s="33"/>
    </row>
    <row r="237" spans="1:8" ht="12.75" customHeight="1">
      <c r="A237" s="151">
        <v>26</v>
      </c>
      <c r="B237" s="159" t="str">
        <f t="shared" si="9"/>
        <v>Khandwa</v>
      </c>
      <c r="C237" s="343">
        <v>60279</v>
      </c>
      <c r="D237" s="166">
        <v>46399</v>
      </c>
      <c r="E237" s="162">
        <f t="shared" si="10"/>
        <v>-13880</v>
      </c>
      <c r="F237" s="163">
        <f t="shared" si="11"/>
        <v>-0.23026261218666533</v>
      </c>
      <c r="G237" s="143">
        <f t="shared" si="12"/>
        <v>0.7697373878133347</v>
      </c>
      <c r="H237" s="33"/>
    </row>
    <row r="238" spans="1:8" ht="12.75" customHeight="1">
      <c r="A238" s="151">
        <v>27</v>
      </c>
      <c r="B238" s="159" t="str">
        <f t="shared" si="9"/>
        <v>Khargone</v>
      </c>
      <c r="C238" s="343">
        <v>70557</v>
      </c>
      <c r="D238" s="166">
        <v>45866</v>
      </c>
      <c r="E238" s="162">
        <f t="shared" si="10"/>
        <v>-24691</v>
      </c>
      <c r="F238" s="163">
        <f t="shared" si="11"/>
        <v>-0.34994401689414234</v>
      </c>
      <c r="G238" s="143">
        <f t="shared" si="12"/>
        <v>0.6500559831058577</v>
      </c>
      <c r="H238" s="33"/>
    </row>
    <row r="239" spans="1:8" ht="12.75" customHeight="1">
      <c r="A239" s="151">
        <v>28</v>
      </c>
      <c r="B239" s="159" t="str">
        <f t="shared" si="9"/>
        <v>Mandla</v>
      </c>
      <c r="C239" s="343">
        <v>57314</v>
      </c>
      <c r="D239" s="166">
        <v>45420</v>
      </c>
      <c r="E239" s="162">
        <f t="shared" si="10"/>
        <v>-11894</v>
      </c>
      <c r="F239" s="163">
        <f t="shared" si="11"/>
        <v>-0.207523467215689</v>
      </c>
      <c r="G239" s="143">
        <f t="shared" si="12"/>
        <v>0.792476532784311</v>
      </c>
      <c r="H239" s="33"/>
    </row>
    <row r="240" spans="1:8" ht="12.75" customHeight="1">
      <c r="A240" s="151">
        <v>29</v>
      </c>
      <c r="B240" s="159" t="str">
        <f t="shared" si="9"/>
        <v>Mandsaur</v>
      </c>
      <c r="C240" s="343">
        <v>51667</v>
      </c>
      <c r="D240" s="166">
        <v>41377.4</v>
      </c>
      <c r="E240" s="162">
        <f t="shared" si="10"/>
        <v>-10289.599999999999</v>
      </c>
      <c r="F240" s="163">
        <f t="shared" si="11"/>
        <v>-0.19915226353378362</v>
      </c>
      <c r="G240" s="143">
        <f t="shared" si="12"/>
        <v>0.8008477364662163</v>
      </c>
      <c r="H240" s="33"/>
    </row>
    <row r="241" spans="1:8" ht="12.75" customHeight="1">
      <c r="A241" s="151">
        <v>30</v>
      </c>
      <c r="B241" s="159" t="str">
        <f t="shared" si="9"/>
        <v>Morena</v>
      </c>
      <c r="C241" s="343">
        <v>71824</v>
      </c>
      <c r="D241" s="166">
        <v>42859</v>
      </c>
      <c r="E241" s="162">
        <f t="shared" si="10"/>
        <v>-28965</v>
      </c>
      <c r="F241" s="163">
        <f t="shared" si="11"/>
        <v>-0.4032774560035643</v>
      </c>
      <c r="G241" s="143">
        <f t="shared" si="12"/>
        <v>0.5967225439964358</v>
      </c>
      <c r="H241" s="33"/>
    </row>
    <row r="242" spans="1:8" ht="12.75" customHeight="1">
      <c r="A242" s="151">
        <v>31</v>
      </c>
      <c r="B242" s="159" t="str">
        <f t="shared" si="9"/>
        <v>Narsinghpur</v>
      </c>
      <c r="C242" s="343">
        <v>40065</v>
      </c>
      <c r="D242" s="166">
        <v>28045</v>
      </c>
      <c r="E242" s="162">
        <f t="shared" si="10"/>
        <v>-12020</v>
      </c>
      <c r="F242" s="163">
        <f t="shared" si="11"/>
        <v>-0.30001247972045425</v>
      </c>
      <c r="G242" s="143">
        <f t="shared" si="12"/>
        <v>0.6999875202795457</v>
      </c>
      <c r="H242" s="33"/>
    </row>
    <row r="243" spans="1:8" ht="12.75" customHeight="1">
      <c r="A243" s="151">
        <v>32</v>
      </c>
      <c r="B243" s="159" t="str">
        <f t="shared" si="9"/>
        <v>Neemuch</v>
      </c>
      <c r="C243" s="343">
        <v>23715</v>
      </c>
      <c r="D243" s="166">
        <v>20395</v>
      </c>
      <c r="E243" s="162">
        <f t="shared" si="10"/>
        <v>-3320</v>
      </c>
      <c r="F243" s="163">
        <f t="shared" si="11"/>
        <v>-0.13999578325954037</v>
      </c>
      <c r="G243" s="143">
        <f t="shared" si="12"/>
        <v>0.8600042167404596</v>
      </c>
      <c r="H243" s="33"/>
    </row>
    <row r="244" spans="1:8" ht="12.75" customHeight="1">
      <c r="A244" s="151">
        <v>33</v>
      </c>
      <c r="B244" s="159" t="str">
        <f t="shared" si="9"/>
        <v>Panna</v>
      </c>
      <c r="C244" s="343">
        <v>51489</v>
      </c>
      <c r="D244" s="166">
        <v>33467</v>
      </c>
      <c r="E244" s="162">
        <f t="shared" si="10"/>
        <v>-18022</v>
      </c>
      <c r="F244" s="163">
        <f t="shared" si="11"/>
        <v>-0.35001650838043075</v>
      </c>
      <c r="G244" s="143">
        <f t="shared" si="12"/>
        <v>0.6499834916195693</v>
      </c>
      <c r="H244" s="33"/>
    </row>
    <row r="245" spans="1:8" ht="12.75" customHeight="1">
      <c r="A245" s="151">
        <v>34</v>
      </c>
      <c r="B245" s="159" t="str">
        <f t="shared" si="9"/>
        <v>Raisen</v>
      </c>
      <c r="C245" s="343">
        <v>53885</v>
      </c>
      <c r="D245" s="166">
        <v>40413.75</v>
      </c>
      <c r="E245" s="162">
        <f t="shared" si="10"/>
        <v>-13471.25</v>
      </c>
      <c r="F245" s="163">
        <f t="shared" si="11"/>
        <v>-0.25</v>
      </c>
      <c r="G245" s="143">
        <f t="shared" si="12"/>
        <v>0.75</v>
      </c>
      <c r="H245" s="33"/>
    </row>
    <row r="246" spans="1:8" ht="12.75" customHeight="1">
      <c r="A246" s="151">
        <v>35</v>
      </c>
      <c r="B246" s="159" t="str">
        <f t="shared" si="9"/>
        <v>Rajgarh</v>
      </c>
      <c r="C246" s="343">
        <v>57453</v>
      </c>
      <c r="D246" s="166">
        <v>43113</v>
      </c>
      <c r="E246" s="162">
        <f t="shared" si="10"/>
        <v>-14340</v>
      </c>
      <c r="F246" s="163">
        <f t="shared" si="11"/>
        <v>-0.24959532139313875</v>
      </c>
      <c r="G246" s="143">
        <f t="shared" si="12"/>
        <v>0.7504046786068612</v>
      </c>
      <c r="H246" s="33"/>
    </row>
    <row r="247" spans="1:8" ht="12.75" customHeight="1">
      <c r="A247" s="151">
        <v>36</v>
      </c>
      <c r="B247" s="159" t="str">
        <f t="shared" si="9"/>
        <v>Ratlam</v>
      </c>
      <c r="C247" s="343">
        <v>50478</v>
      </c>
      <c r="D247" s="166">
        <v>45430</v>
      </c>
      <c r="E247" s="162">
        <f t="shared" si="10"/>
        <v>-5048</v>
      </c>
      <c r="F247" s="163">
        <f t="shared" si="11"/>
        <v>-0.1000039621221126</v>
      </c>
      <c r="G247" s="143">
        <f t="shared" si="12"/>
        <v>0.8999960378778874</v>
      </c>
      <c r="H247" s="33"/>
    </row>
    <row r="248" spans="1:8" ht="12.75" customHeight="1">
      <c r="A248" s="151">
        <v>37</v>
      </c>
      <c r="B248" s="159" t="str">
        <f t="shared" si="9"/>
        <v>Rewa</v>
      </c>
      <c r="C248" s="343">
        <v>97245</v>
      </c>
      <c r="D248" s="166">
        <v>59799</v>
      </c>
      <c r="E248" s="162">
        <f t="shared" si="10"/>
        <v>-37446</v>
      </c>
      <c r="F248" s="163">
        <f t="shared" si="11"/>
        <v>-0.38506864106123706</v>
      </c>
      <c r="G248" s="143">
        <f t="shared" si="12"/>
        <v>0.6149313589387629</v>
      </c>
      <c r="H248" s="33"/>
    </row>
    <row r="249" spans="1:8" ht="12.75" customHeight="1">
      <c r="A249" s="151">
        <v>38</v>
      </c>
      <c r="B249" s="159" t="str">
        <f t="shared" si="9"/>
        <v>Sagar</v>
      </c>
      <c r="C249" s="343">
        <v>98814</v>
      </c>
      <c r="D249" s="166">
        <v>69170</v>
      </c>
      <c r="E249" s="162">
        <f t="shared" si="10"/>
        <v>-29644</v>
      </c>
      <c r="F249" s="163">
        <f t="shared" si="11"/>
        <v>-0.2999979759953043</v>
      </c>
      <c r="G249" s="143">
        <f t="shared" si="12"/>
        <v>0.7000020240046957</v>
      </c>
      <c r="H249" s="33"/>
    </row>
    <row r="250" spans="1:8" ht="12.75" customHeight="1">
      <c r="A250" s="151">
        <v>39</v>
      </c>
      <c r="B250" s="159" t="str">
        <f t="shared" si="9"/>
        <v>Satna</v>
      </c>
      <c r="C250" s="343">
        <v>89443</v>
      </c>
      <c r="D250" s="166">
        <v>58014</v>
      </c>
      <c r="E250" s="162">
        <f t="shared" si="10"/>
        <v>-31429</v>
      </c>
      <c r="F250" s="163">
        <f t="shared" si="11"/>
        <v>-0.35138579877687465</v>
      </c>
      <c r="G250" s="143">
        <f t="shared" si="12"/>
        <v>0.6486142012231253</v>
      </c>
      <c r="H250" s="33"/>
    </row>
    <row r="251" spans="1:8" ht="12.75" customHeight="1">
      <c r="A251" s="151">
        <v>40</v>
      </c>
      <c r="B251" s="159" t="str">
        <f t="shared" si="9"/>
        <v>Sehore</v>
      </c>
      <c r="C251" s="343">
        <v>43721</v>
      </c>
      <c r="D251" s="166">
        <v>31870</v>
      </c>
      <c r="E251" s="162">
        <f t="shared" si="10"/>
        <v>-11851</v>
      </c>
      <c r="F251" s="163">
        <f t="shared" si="11"/>
        <v>-0.271059673840946</v>
      </c>
      <c r="G251" s="143">
        <f t="shared" si="12"/>
        <v>0.728940326159054</v>
      </c>
      <c r="H251" s="33"/>
    </row>
    <row r="252" spans="1:8" ht="12.75" customHeight="1">
      <c r="A252" s="151">
        <v>41</v>
      </c>
      <c r="B252" s="159" t="str">
        <f t="shared" si="9"/>
        <v>Seoni</v>
      </c>
      <c r="C252" s="343">
        <v>64218</v>
      </c>
      <c r="D252" s="166">
        <v>55705</v>
      </c>
      <c r="E252" s="162">
        <f t="shared" si="10"/>
        <v>-8513</v>
      </c>
      <c r="F252" s="163">
        <f t="shared" si="11"/>
        <v>-0.13256407860724406</v>
      </c>
      <c r="G252" s="143">
        <f t="shared" si="12"/>
        <v>0.8674359213927559</v>
      </c>
      <c r="H252" s="33"/>
    </row>
    <row r="253" spans="1:8" ht="12.75" customHeight="1">
      <c r="A253" s="151">
        <v>42</v>
      </c>
      <c r="B253" s="159" t="str">
        <f t="shared" si="9"/>
        <v>Shahdol</v>
      </c>
      <c r="C253" s="343">
        <v>52403</v>
      </c>
      <c r="D253" s="166">
        <v>37730</v>
      </c>
      <c r="E253" s="162">
        <f t="shared" si="10"/>
        <v>-14673</v>
      </c>
      <c r="F253" s="163">
        <f t="shared" si="11"/>
        <v>-0.2800030532603095</v>
      </c>
      <c r="G253" s="143">
        <f t="shared" si="12"/>
        <v>0.7199969467396905</v>
      </c>
      <c r="H253" s="33"/>
    </row>
    <row r="254" spans="1:8" ht="12.75" customHeight="1">
      <c r="A254" s="151">
        <v>43</v>
      </c>
      <c r="B254" s="159" t="str">
        <f t="shared" si="9"/>
        <v>Shajapur</v>
      </c>
      <c r="C254" s="343">
        <v>27035</v>
      </c>
      <c r="D254" s="166">
        <v>18925</v>
      </c>
      <c r="E254" s="162">
        <f t="shared" si="10"/>
        <v>-8110</v>
      </c>
      <c r="F254" s="163">
        <f t="shared" si="11"/>
        <v>-0.29998150545589053</v>
      </c>
      <c r="G254" s="143">
        <f t="shared" si="12"/>
        <v>0.7000184945441095</v>
      </c>
      <c r="H254" s="33"/>
    </row>
    <row r="255" spans="1:8" ht="12.75" customHeight="1">
      <c r="A255" s="151">
        <v>44</v>
      </c>
      <c r="B255" s="159" t="str">
        <f t="shared" si="9"/>
        <v>Sheopur</v>
      </c>
      <c r="C255" s="343">
        <v>33444</v>
      </c>
      <c r="D255" s="166">
        <v>21738</v>
      </c>
      <c r="E255" s="162">
        <f t="shared" si="10"/>
        <v>-11706</v>
      </c>
      <c r="F255" s="163">
        <f t="shared" si="11"/>
        <v>-0.3500179404377467</v>
      </c>
      <c r="G255" s="143">
        <f t="shared" si="12"/>
        <v>0.6499820595622533</v>
      </c>
      <c r="H255" s="33"/>
    </row>
    <row r="256" spans="1:8" ht="12.75" customHeight="1">
      <c r="A256" s="151">
        <v>45</v>
      </c>
      <c r="B256" s="159" t="str">
        <f t="shared" si="9"/>
        <v>Shivpuri</v>
      </c>
      <c r="C256" s="343">
        <v>94451</v>
      </c>
      <c r="D256" s="166">
        <v>61393</v>
      </c>
      <c r="E256" s="162">
        <f t="shared" si="10"/>
        <v>-33058</v>
      </c>
      <c r="F256" s="163">
        <f t="shared" si="11"/>
        <v>-0.35000158812505955</v>
      </c>
      <c r="G256" s="143">
        <f t="shared" si="12"/>
        <v>0.6499984118749405</v>
      </c>
      <c r="H256" s="33"/>
    </row>
    <row r="257" spans="1:8" ht="12.75" customHeight="1">
      <c r="A257" s="151">
        <v>46</v>
      </c>
      <c r="B257" s="159" t="str">
        <f t="shared" si="9"/>
        <v>Sidhi</v>
      </c>
      <c r="C257" s="343">
        <v>47637</v>
      </c>
      <c r="D257" s="166">
        <v>44946</v>
      </c>
      <c r="E257" s="162">
        <f t="shared" si="10"/>
        <v>-2691</v>
      </c>
      <c r="F257" s="163">
        <f t="shared" si="11"/>
        <v>-0.05648970338182505</v>
      </c>
      <c r="G257" s="143">
        <f t="shared" si="12"/>
        <v>0.943510296618175</v>
      </c>
      <c r="H257" s="33"/>
    </row>
    <row r="258" spans="1:8" ht="12.75" customHeight="1">
      <c r="A258" s="151">
        <v>47</v>
      </c>
      <c r="B258" s="159" t="str">
        <f t="shared" si="9"/>
        <v>Singroli</v>
      </c>
      <c r="C258" s="343">
        <v>63413</v>
      </c>
      <c r="D258" s="166">
        <v>44389</v>
      </c>
      <c r="E258" s="162">
        <f t="shared" si="10"/>
        <v>-19024</v>
      </c>
      <c r="F258" s="163">
        <f t="shared" si="11"/>
        <v>-0.30000157696371405</v>
      </c>
      <c r="G258" s="143">
        <f t="shared" si="12"/>
        <v>0.6999984230362859</v>
      </c>
      <c r="H258" s="33"/>
    </row>
    <row r="259" spans="1:8" ht="12.75" customHeight="1">
      <c r="A259" s="151">
        <v>48</v>
      </c>
      <c r="B259" s="159" t="str">
        <f t="shared" si="9"/>
        <v>Tikamgarh</v>
      </c>
      <c r="C259" s="343">
        <v>84580</v>
      </c>
      <c r="D259" s="166">
        <v>54973</v>
      </c>
      <c r="E259" s="162">
        <f t="shared" si="10"/>
        <v>-29607</v>
      </c>
      <c r="F259" s="163">
        <f t="shared" si="11"/>
        <v>-0.3500472925041381</v>
      </c>
      <c r="G259" s="143">
        <f t="shared" si="12"/>
        <v>0.6499527074958619</v>
      </c>
      <c r="H259" s="33"/>
    </row>
    <row r="260" spans="1:8" ht="12.75" customHeight="1">
      <c r="A260" s="151">
        <v>49</v>
      </c>
      <c r="B260" s="159" t="str">
        <f t="shared" si="9"/>
        <v>Ujjain</v>
      </c>
      <c r="C260" s="343">
        <v>49308</v>
      </c>
      <c r="D260" s="166">
        <v>36984</v>
      </c>
      <c r="E260" s="162">
        <f t="shared" si="10"/>
        <v>-12324</v>
      </c>
      <c r="F260" s="163">
        <f t="shared" si="11"/>
        <v>-0.24993915794597227</v>
      </c>
      <c r="G260" s="143">
        <f t="shared" si="12"/>
        <v>0.7500608420540278</v>
      </c>
      <c r="H260" s="33"/>
    </row>
    <row r="261" spans="1:8" ht="12.75" customHeight="1">
      <c r="A261" s="151">
        <v>50</v>
      </c>
      <c r="B261" s="159" t="str">
        <f t="shared" si="9"/>
        <v>Umaria</v>
      </c>
      <c r="C261" s="343">
        <v>36613</v>
      </c>
      <c r="D261" s="166">
        <v>25629</v>
      </c>
      <c r="E261" s="162">
        <f t="shared" si="10"/>
        <v>-10984</v>
      </c>
      <c r="F261" s="163">
        <f t="shared" si="11"/>
        <v>-0.30000273127031385</v>
      </c>
      <c r="G261" s="143">
        <f t="shared" si="12"/>
        <v>0.6999972687296862</v>
      </c>
      <c r="H261" s="33"/>
    </row>
    <row r="262" spans="1:8" ht="12.75" customHeight="1">
      <c r="A262" s="151">
        <v>51</v>
      </c>
      <c r="B262" s="159" t="str">
        <f t="shared" si="9"/>
        <v>Vidisha</v>
      </c>
      <c r="C262" s="343">
        <v>66080</v>
      </c>
      <c r="D262" s="166">
        <v>47822</v>
      </c>
      <c r="E262" s="162">
        <f>D262-C262</f>
        <v>-18258</v>
      </c>
      <c r="F262" s="163">
        <f>E262/C262</f>
        <v>-0.27630145278450363</v>
      </c>
      <c r="G262" s="143">
        <f>D262/C262</f>
        <v>0.7236985472154963</v>
      </c>
      <c r="H262" s="33"/>
    </row>
    <row r="263" spans="1:8" ht="12.75" customHeight="1">
      <c r="A263" s="288"/>
      <c r="B263" s="289" t="s">
        <v>3</v>
      </c>
      <c r="C263" s="331">
        <f>SUM(C212:C262)</f>
        <v>2842728</v>
      </c>
      <c r="D263" s="331">
        <f>SUM(D212:D262)</f>
        <v>2046827.2599999998</v>
      </c>
      <c r="E263" s="299">
        <f>D263-C263</f>
        <v>-795900.7400000002</v>
      </c>
      <c r="F263" s="300">
        <f>E263/C263</f>
        <v>-0.279977803011755</v>
      </c>
      <c r="G263" s="292">
        <f>D263/C263</f>
        <v>0.720022196988245</v>
      </c>
      <c r="H263" s="27"/>
    </row>
    <row r="264" spans="1:8" ht="12.75" customHeight="1">
      <c r="A264" s="21"/>
      <c r="B264" s="25"/>
      <c r="C264" s="26"/>
      <c r="D264" s="37"/>
      <c r="E264" s="35"/>
      <c r="F264" s="27"/>
      <c r="G264" s="23"/>
      <c r="H264" s="15"/>
    </row>
    <row r="265" spans="1:8" ht="12.75" customHeight="1">
      <c r="A265" s="21"/>
      <c r="B265" s="25"/>
      <c r="C265" s="26"/>
      <c r="D265" s="38"/>
      <c r="E265" s="26"/>
      <c r="F265" s="27"/>
      <c r="G265" s="23"/>
      <c r="H265" s="15"/>
    </row>
    <row r="266" spans="1:8" ht="12.75" customHeight="1">
      <c r="A266" s="405" t="s">
        <v>239</v>
      </c>
      <c r="B266" s="405"/>
      <c r="C266" s="405"/>
      <c r="D266" s="405"/>
      <c r="E266" s="405"/>
      <c r="F266" s="405"/>
      <c r="G266" s="405"/>
      <c r="H266" s="15"/>
    </row>
    <row r="267" spans="1:10" ht="47.25" customHeight="1">
      <c r="A267" s="372" t="s">
        <v>30</v>
      </c>
      <c r="B267" s="372" t="s">
        <v>89</v>
      </c>
      <c r="C267" s="372" t="s">
        <v>240</v>
      </c>
      <c r="D267" s="372" t="s">
        <v>109</v>
      </c>
      <c r="E267" s="295" t="s">
        <v>28</v>
      </c>
      <c r="F267" s="296" t="s">
        <v>136</v>
      </c>
      <c r="G267" s="167"/>
      <c r="H267" s="29"/>
      <c r="J267" s="7" t="s">
        <v>130</v>
      </c>
    </row>
    <row r="268" spans="1:8" ht="12.75" customHeight="1">
      <c r="A268" s="147">
        <v>1</v>
      </c>
      <c r="B268" s="147">
        <v>2</v>
      </c>
      <c r="C268" s="147">
        <v>3</v>
      </c>
      <c r="D268" s="147">
        <v>4</v>
      </c>
      <c r="E268" s="147" t="s">
        <v>137</v>
      </c>
      <c r="F268" s="156">
        <v>6</v>
      </c>
      <c r="G268" s="168"/>
      <c r="H268" s="31"/>
    </row>
    <row r="269" spans="1:8" ht="12.75" customHeight="1">
      <c r="A269" s="378">
        <v>1</v>
      </c>
      <c r="B269" s="159" t="str">
        <f aca="true" t="shared" si="13" ref="B269:B319">B43</f>
        <v>Agar Malwa</v>
      </c>
      <c r="C269" s="344">
        <v>28484</v>
      </c>
      <c r="D269" s="161">
        <f aca="true" t="shared" si="14" ref="D269:D319">D155</f>
        <v>24864</v>
      </c>
      <c r="E269" s="162">
        <f>D269-C269</f>
        <v>-3620</v>
      </c>
      <c r="F269" s="163">
        <f>E269/C269</f>
        <v>-0.12708889200954923</v>
      </c>
      <c r="G269" s="169"/>
      <c r="H269" s="33"/>
    </row>
    <row r="270" spans="1:8" ht="12.75" customHeight="1">
      <c r="A270" s="378">
        <v>2</v>
      </c>
      <c r="B270" s="159" t="str">
        <f t="shared" si="13"/>
        <v>Alirajpur</v>
      </c>
      <c r="C270" s="344">
        <v>86209.54999999999</v>
      </c>
      <c r="D270" s="161">
        <f t="shared" si="14"/>
        <v>63992</v>
      </c>
      <c r="E270" s="162">
        <f aca="true" t="shared" si="15" ref="E270:E318">D270-C270</f>
        <v>-22217.54999999999</v>
      </c>
      <c r="F270" s="163">
        <f aca="true" t="shared" si="16" ref="F270:F318">E270/C270</f>
        <v>-0.2577156475123695</v>
      </c>
      <c r="G270" s="169"/>
      <c r="H270" s="33"/>
    </row>
    <row r="271" spans="1:8" ht="12.75" customHeight="1">
      <c r="A271" s="378">
        <v>3</v>
      </c>
      <c r="B271" s="159" t="str">
        <f t="shared" si="13"/>
        <v>Anooppur</v>
      </c>
      <c r="C271" s="344">
        <v>38898</v>
      </c>
      <c r="D271" s="161">
        <f t="shared" si="14"/>
        <v>36430</v>
      </c>
      <c r="E271" s="162">
        <f t="shared" si="15"/>
        <v>-2468</v>
      </c>
      <c r="F271" s="163">
        <f t="shared" si="16"/>
        <v>-0.06344799218468816</v>
      </c>
      <c r="G271" s="169"/>
      <c r="H271" s="33"/>
    </row>
    <row r="272" spans="1:8" ht="12.75" customHeight="1">
      <c r="A272" s="378">
        <v>4</v>
      </c>
      <c r="B272" s="159" t="str">
        <f t="shared" si="13"/>
        <v>Ashoknagar</v>
      </c>
      <c r="C272" s="344">
        <v>46968</v>
      </c>
      <c r="D272" s="161">
        <f t="shared" si="14"/>
        <v>41269</v>
      </c>
      <c r="E272" s="162">
        <f t="shared" si="15"/>
        <v>-5699</v>
      </c>
      <c r="F272" s="163">
        <f t="shared" si="16"/>
        <v>-0.12133793220916368</v>
      </c>
      <c r="G272" s="169"/>
      <c r="H272" s="33"/>
    </row>
    <row r="273" spans="1:8" ht="12.75" customHeight="1">
      <c r="A273" s="378">
        <v>5</v>
      </c>
      <c r="B273" s="159" t="str">
        <f t="shared" si="13"/>
        <v>Badwani</v>
      </c>
      <c r="C273" s="344">
        <v>105846</v>
      </c>
      <c r="D273" s="161">
        <f t="shared" si="14"/>
        <v>82772</v>
      </c>
      <c r="E273" s="162">
        <f t="shared" si="15"/>
        <v>-23074</v>
      </c>
      <c r="F273" s="163">
        <f t="shared" si="16"/>
        <v>-0.2179959563894715</v>
      </c>
      <c r="G273" s="169"/>
      <c r="H273" s="33"/>
    </row>
    <row r="274" spans="1:8" ht="12.75" customHeight="1">
      <c r="A274" s="378">
        <v>6</v>
      </c>
      <c r="B274" s="159" t="str">
        <f t="shared" si="13"/>
        <v>Balaghat</v>
      </c>
      <c r="C274" s="344">
        <v>88192</v>
      </c>
      <c r="D274" s="161">
        <f t="shared" si="14"/>
        <v>84189</v>
      </c>
      <c r="E274" s="162">
        <f t="shared" si="15"/>
        <v>-4003</v>
      </c>
      <c r="F274" s="163">
        <f t="shared" si="16"/>
        <v>-0.04538960449927431</v>
      </c>
      <c r="G274" s="169"/>
      <c r="H274" s="33"/>
    </row>
    <row r="275" spans="1:8" ht="12.75" customHeight="1">
      <c r="A275" s="378">
        <v>7</v>
      </c>
      <c r="B275" s="159" t="str">
        <f t="shared" si="13"/>
        <v>Betul</v>
      </c>
      <c r="C275" s="344">
        <v>82064</v>
      </c>
      <c r="D275" s="161">
        <f t="shared" si="14"/>
        <v>80700</v>
      </c>
      <c r="E275" s="162">
        <f t="shared" si="15"/>
        <v>-1364</v>
      </c>
      <c r="F275" s="163">
        <f t="shared" si="16"/>
        <v>-0.016621173718073697</v>
      </c>
      <c r="G275" s="169"/>
      <c r="H275" s="33"/>
    </row>
    <row r="276" spans="1:8" ht="12.75" customHeight="1">
      <c r="A276" s="378">
        <v>8</v>
      </c>
      <c r="B276" s="159" t="str">
        <f t="shared" si="13"/>
        <v>Bhind</v>
      </c>
      <c r="C276" s="344">
        <v>57771</v>
      </c>
      <c r="D276" s="161">
        <f t="shared" si="14"/>
        <v>56813</v>
      </c>
      <c r="E276" s="162">
        <f t="shared" si="15"/>
        <v>-958</v>
      </c>
      <c r="F276" s="163">
        <f t="shared" si="16"/>
        <v>-0.016582714510740684</v>
      </c>
      <c r="G276" s="169"/>
      <c r="H276" s="33"/>
    </row>
    <row r="277" spans="1:8" ht="12.75" customHeight="1">
      <c r="A277" s="378">
        <v>9</v>
      </c>
      <c r="B277" s="159" t="str">
        <f t="shared" si="13"/>
        <v>Bhopal</v>
      </c>
      <c r="C277" s="344">
        <v>67468</v>
      </c>
      <c r="D277" s="161">
        <f t="shared" si="14"/>
        <v>58274</v>
      </c>
      <c r="E277" s="162">
        <f t="shared" si="15"/>
        <v>-9194</v>
      </c>
      <c r="F277" s="163">
        <f t="shared" si="16"/>
        <v>-0.1362720104345764</v>
      </c>
      <c r="G277" s="169"/>
      <c r="H277" s="33"/>
    </row>
    <row r="278" spans="1:8" ht="12.75" customHeight="1">
      <c r="A278" s="378">
        <v>10</v>
      </c>
      <c r="B278" s="159" t="str">
        <f t="shared" si="13"/>
        <v>Burhanpur</v>
      </c>
      <c r="C278" s="344">
        <v>44372</v>
      </c>
      <c r="D278" s="161">
        <f t="shared" si="14"/>
        <v>41151</v>
      </c>
      <c r="E278" s="162">
        <f t="shared" si="15"/>
        <v>-3221</v>
      </c>
      <c r="F278" s="163">
        <f t="shared" si="16"/>
        <v>-0.07259082304155774</v>
      </c>
      <c r="G278" s="169"/>
      <c r="H278" s="33"/>
    </row>
    <row r="279" spans="1:8" ht="12.75" customHeight="1">
      <c r="A279" s="378">
        <v>11</v>
      </c>
      <c r="B279" s="159" t="str">
        <f t="shared" si="13"/>
        <v>Chhatarpur</v>
      </c>
      <c r="C279" s="344">
        <v>128608.56000000001</v>
      </c>
      <c r="D279" s="161">
        <f t="shared" si="14"/>
        <v>82001</v>
      </c>
      <c r="E279" s="162">
        <f t="shared" si="15"/>
        <v>-46607.56000000001</v>
      </c>
      <c r="F279" s="163">
        <f t="shared" si="16"/>
        <v>-0.3623985837334623</v>
      </c>
      <c r="G279" s="169"/>
      <c r="H279" s="33"/>
    </row>
    <row r="280" spans="1:8" ht="12.75" customHeight="1">
      <c r="A280" s="378">
        <v>12</v>
      </c>
      <c r="B280" s="159" t="str">
        <f t="shared" si="13"/>
        <v>Chhindwara</v>
      </c>
      <c r="C280" s="344">
        <v>103990</v>
      </c>
      <c r="D280" s="161">
        <f t="shared" si="14"/>
        <v>96612</v>
      </c>
      <c r="E280" s="162">
        <f t="shared" si="15"/>
        <v>-7378</v>
      </c>
      <c r="F280" s="163">
        <f t="shared" si="16"/>
        <v>-0.07094912972401192</v>
      </c>
      <c r="G280" s="169"/>
      <c r="H280" s="33"/>
    </row>
    <row r="281" spans="1:8" ht="12.75" customHeight="1">
      <c r="A281" s="378">
        <v>13</v>
      </c>
      <c r="B281" s="159" t="str">
        <f t="shared" si="13"/>
        <v>Damoh</v>
      </c>
      <c r="C281" s="344">
        <v>83982</v>
      </c>
      <c r="D281" s="161">
        <f t="shared" si="14"/>
        <v>64058</v>
      </c>
      <c r="E281" s="162">
        <f t="shared" si="15"/>
        <v>-19924</v>
      </c>
      <c r="F281" s="163">
        <f t="shared" si="16"/>
        <v>-0.23724131361482223</v>
      </c>
      <c r="G281" s="169"/>
      <c r="H281" s="33"/>
    </row>
    <row r="282" spans="1:8" ht="12.75" customHeight="1">
      <c r="A282" s="378">
        <v>14</v>
      </c>
      <c r="B282" s="159" t="str">
        <f t="shared" si="13"/>
        <v>Datia</v>
      </c>
      <c r="C282" s="344">
        <v>35266</v>
      </c>
      <c r="D282" s="161">
        <f t="shared" si="14"/>
        <v>31650</v>
      </c>
      <c r="E282" s="162">
        <f t="shared" si="15"/>
        <v>-3616</v>
      </c>
      <c r="F282" s="163">
        <f t="shared" si="16"/>
        <v>-0.10253501956558725</v>
      </c>
      <c r="G282" s="169"/>
      <c r="H282" s="33"/>
    </row>
    <row r="283" spans="1:8" ht="12.75" customHeight="1">
      <c r="A283" s="378">
        <v>15</v>
      </c>
      <c r="B283" s="159" t="str">
        <f t="shared" si="13"/>
        <v>Dewas</v>
      </c>
      <c r="C283" s="344">
        <v>61217</v>
      </c>
      <c r="D283" s="161">
        <f t="shared" si="14"/>
        <v>57663</v>
      </c>
      <c r="E283" s="162">
        <f t="shared" si="15"/>
        <v>-3554</v>
      </c>
      <c r="F283" s="163">
        <f t="shared" si="16"/>
        <v>-0.05805576882238594</v>
      </c>
      <c r="G283" s="169"/>
      <c r="H283" s="33"/>
    </row>
    <row r="284" spans="1:8" ht="12.75" customHeight="1">
      <c r="A284" s="378">
        <v>16</v>
      </c>
      <c r="B284" s="159" t="str">
        <f t="shared" si="13"/>
        <v>Dhar</v>
      </c>
      <c r="C284" s="344">
        <v>109116</v>
      </c>
      <c r="D284" s="161">
        <f t="shared" si="14"/>
        <v>113650</v>
      </c>
      <c r="E284" s="162">
        <f t="shared" si="15"/>
        <v>4534</v>
      </c>
      <c r="F284" s="163">
        <f t="shared" si="16"/>
        <v>0.041552109681439936</v>
      </c>
      <c r="G284" s="169"/>
      <c r="H284" s="33"/>
    </row>
    <row r="285" spans="1:8" ht="12.75" customHeight="1">
      <c r="A285" s="378">
        <v>17</v>
      </c>
      <c r="B285" s="159" t="str">
        <f t="shared" si="13"/>
        <v>Dindori</v>
      </c>
      <c r="C285" s="344">
        <v>54946</v>
      </c>
      <c r="D285" s="161">
        <f t="shared" si="14"/>
        <v>51807</v>
      </c>
      <c r="E285" s="162">
        <f t="shared" si="15"/>
        <v>-3139</v>
      </c>
      <c r="F285" s="163">
        <f t="shared" si="16"/>
        <v>-0.05712881738434099</v>
      </c>
      <c r="G285" s="169"/>
      <c r="H285" s="33"/>
    </row>
    <row r="286" spans="1:8" ht="12.75" customHeight="1">
      <c r="A286" s="378">
        <v>18</v>
      </c>
      <c r="B286" s="159" t="str">
        <f t="shared" si="13"/>
        <v>Guna</v>
      </c>
      <c r="C286" s="344">
        <v>59891</v>
      </c>
      <c r="D286" s="161">
        <f t="shared" si="14"/>
        <v>61848</v>
      </c>
      <c r="E286" s="162">
        <f t="shared" si="15"/>
        <v>1957</v>
      </c>
      <c r="F286" s="163">
        <f t="shared" si="16"/>
        <v>0.03267602811774724</v>
      </c>
      <c r="G286" s="169"/>
      <c r="H286" s="33"/>
    </row>
    <row r="287" spans="1:8" ht="12.75" customHeight="1">
      <c r="A287" s="378">
        <v>19</v>
      </c>
      <c r="B287" s="159" t="str">
        <f t="shared" si="13"/>
        <v>Gwalior</v>
      </c>
      <c r="C287" s="344">
        <v>52425.6</v>
      </c>
      <c r="D287" s="161">
        <f t="shared" si="14"/>
        <v>46640.1</v>
      </c>
      <c r="E287" s="162">
        <f t="shared" si="15"/>
        <v>-5785.5</v>
      </c>
      <c r="F287" s="163">
        <f t="shared" si="16"/>
        <v>-0.11035639077092108</v>
      </c>
      <c r="G287" s="169"/>
      <c r="H287" s="33"/>
    </row>
    <row r="288" spans="1:8" ht="12.75" customHeight="1">
      <c r="A288" s="378">
        <v>20</v>
      </c>
      <c r="B288" s="159" t="str">
        <f t="shared" si="13"/>
        <v>Harda</v>
      </c>
      <c r="C288" s="344">
        <v>23688</v>
      </c>
      <c r="D288" s="161">
        <f t="shared" si="14"/>
        <v>23651</v>
      </c>
      <c r="E288" s="162">
        <f t="shared" si="15"/>
        <v>-37</v>
      </c>
      <c r="F288" s="163">
        <f t="shared" si="16"/>
        <v>-0.0015619723066531577</v>
      </c>
      <c r="G288" s="169"/>
      <c r="H288" s="33"/>
    </row>
    <row r="289" spans="1:8" ht="12.75" customHeight="1">
      <c r="A289" s="378">
        <v>21</v>
      </c>
      <c r="B289" s="159" t="str">
        <f t="shared" si="13"/>
        <v>Hoshangabad</v>
      </c>
      <c r="C289" s="344">
        <v>48657</v>
      </c>
      <c r="D289" s="161">
        <f t="shared" si="14"/>
        <v>40078</v>
      </c>
      <c r="E289" s="162">
        <f t="shared" si="15"/>
        <v>-8579</v>
      </c>
      <c r="F289" s="163">
        <f t="shared" si="16"/>
        <v>-0.176315843557967</v>
      </c>
      <c r="G289" s="169"/>
      <c r="H289" s="33"/>
    </row>
    <row r="290" spans="1:8" ht="12.75" customHeight="1">
      <c r="A290" s="378">
        <v>22</v>
      </c>
      <c r="B290" s="159" t="str">
        <f t="shared" si="13"/>
        <v>Indore</v>
      </c>
      <c r="C290" s="344">
        <v>61823</v>
      </c>
      <c r="D290" s="161">
        <f t="shared" si="14"/>
        <v>55042</v>
      </c>
      <c r="E290" s="162">
        <f t="shared" si="15"/>
        <v>-6781</v>
      </c>
      <c r="F290" s="163">
        <f t="shared" si="16"/>
        <v>-0.10968409815117351</v>
      </c>
      <c r="G290" s="169"/>
      <c r="H290" s="33"/>
    </row>
    <row r="291" spans="1:8" ht="12.75" customHeight="1">
      <c r="A291" s="378">
        <v>23</v>
      </c>
      <c r="B291" s="159" t="str">
        <f t="shared" si="13"/>
        <v>Jabalpur</v>
      </c>
      <c r="C291" s="344">
        <v>83048.082</v>
      </c>
      <c r="D291" s="161">
        <f t="shared" si="14"/>
        <v>67703</v>
      </c>
      <c r="E291" s="162">
        <f t="shared" si="15"/>
        <v>-15345.081999999995</v>
      </c>
      <c r="F291" s="163">
        <f t="shared" si="16"/>
        <v>-0.18477346653231552</v>
      </c>
      <c r="G291" s="169"/>
      <c r="H291" s="33"/>
    </row>
    <row r="292" spans="1:8" ht="12.75" customHeight="1">
      <c r="A292" s="378">
        <v>24</v>
      </c>
      <c r="B292" s="159" t="str">
        <f t="shared" si="13"/>
        <v>Jhabua</v>
      </c>
      <c r="C292" s="344">
        <v>135395</v>
      </c>
      <c r="D292" s="161">
        <f t="shared" si="14"/>
        <v>98293.10999999999</v>
      </c>
      <c r="E292" s="162">
        <f t="shared" si="15"/>
        <v>-37101.890000000014</v>
      </c>
      <c r="F292" s="163">
        <f t="shared" si="16"/>
        <v>-0.27402703201743056</v>
      </c>
      <c r="G292" s="169"/>
      <c r="H292" s="33"/>
    </row>
    <row r="293" spans="1:8" ht="12.75" customHeight="1">
      <c r="A293" s="378">
        <v>25</v>
      </c>
      <c r="B293" s="159" t="str">
        <f t="shared" si="13"/>
        <v>Katni</v>
      </c>
      <c r="C293" s="344">
        <v>69118</v>
      </c>
      <c r="D293" s="161">
        <f t="shared" si="14"/>
        <v>64644</v>
      </c>
      <c r="E293" s="162">
        <f t="shared" si="15"/>
        <v>-4474</v>
      </c>
      <c r="F293" s="163">
        <f t="shared" si="16"/>
        <v>-0.06472988223038861</v>
      </c>
      <c r="G293" s="169"/>
      <c r="H293" s="33"/>
    </row>
    <row r="294" spans="1:8" ht="12.75" customHeight="1">
      <c r="A294" s="378">
        <v>26</v>
      </c>
      <c r="B294" s="159" t="str">
        <f t="shared" si="13"/>
        <v>Khandwa</v>
      </c>
      <c r="C294" s="344">
        <v>78574</v>
      </c>
      <c r="D294" s="161">
        <f t="shared" si="14"/>
        <v>77033</v>
      </c>
      <c r="E294" s="162">
        <f t="shared" si="15"/>
        <v>-1541</v>
      </c>
      <c r="F294" s="163">
        <f t="shared" si="16"/>
        <v>-0.019612085422658895</v>
      </c>
      <c r="G294" s="169"/>
      <c r="H294" s="33"/>
    </row>
    <row r="295" spans="1:8" ht="12.75" customHeight="1">
      <c r="A295" s="378">
        <v>27</v>
      </c>
      <c r="B295" s="159" t="str">
        <f t="shared" si="13"/>
        <v>Khargone</v>
      </c>
      <c r="C295" s="344">
        <v>98275</v>
      </c>
      <c r="D295" s="161">
        <f t="shared" si="14"/>
        <v>80716</v>
      </c>
      <c r="E295" s="162">
        <f t="shared" si="15"/>
        <v>-17559</v>
      </c>
      <c r="F295" s="163">
        <f t="shared" si="16"/>
        <v>-0.17867209361485628</v>
      </c>
      <c r="G295" s="169"/>
      <c r="H295" s="33"/>
    </row>
    <row r="296" spans="1:8" ht="12.75" customHeight="1">
      <c r="A296" s="378">
        <v>28</v>
      </c>
      <c r="B296" s="159" t="str">
        <f t="shared" si="13"/>
        <v>Mandla</v>
      </c>
      <c r="C296" s="344">
        <v>69383</v>
      </c>
      <c r="D296" s="161">
        <f t="shared" si="14"/>
        <v>62645</v>
      </c>
      <c r="E296" s="162">
        <f t="shared" si="15"/>
        <v>-6738</v>
      </c>
      <c r="F296" s="163">
        <f t="shared" si="16"/>
        <v>-0.0971131256936137</v>
      </c>
      <c r="G296" s="169"/>
      <c r="H296" s="33"/>
    </row>
    <row r="297" spans="1:8" ht="12.75" customHeight="1">
      <c r="A297" s="378">
        <v>29</v>
      </c>
      <c r="B297" s="159" t="str">
        <f t="shared" si="13"/>
        <v>Mandsaur</v>
      </c>
      <c r="C297" s="344">
        <v>48337</v>
      </c>
      <c r="D297" s="161">
        <f t="shared" si="14"/>
        <v>49767.20000000001</v>
      </c>
      <c r="E297" s="162">
        <f t="shared" si="15"/>
        <v>1430.2000000000116</v>
      </c>
      <c r="F297" s="163">
        <f t="shared" si="16"/>
        <v>0.029588100213087522</v>
      </c>
      <c r="G297" s="169"/>
      <c r="H297" s="33"/>
    </row>
    <row r="298" spans="1:8" ht="12.75" customHeight="1">
      <c r="A298" s="378">
        <v>30</v>
      </c>
      <c r="B298" s="159" t="str">
        <f t="shared" si="13"/>
        <v>Morena</v>
      </c>
      <c r="C298" s="344">
        <v>88767</v>
      </c>
      <c r="D298" s="161">
        <f t="shared" si="14"/>
        <v>85624</v>
      </c>
      <c r="E298" s="162">
        <f t="shared" si="15"/>
        <v>-3143</v>
      </c>
      <c r="F298" s="163">
        <f t="shared" si="16"/>
        <v>-0.035407302263228455</v>
      </c>
      <c r="G298" s="169"/>
      <c r="H298" s="33"/>
    </row>
    <row r="299" spans="1:8" ht="12.75" customHeight="1">
      <c r="A299" s="378">
        <v>31</v>
      </c>
      <c r="B299" s="159" t="str">
        <f t="shared" si="13"/>
        <v>Narsinghpur</v>
      </c>
      <c r="C299" s="344">
        <v>39912.6</v>
      </c>
      <c r="D299" s="161">
        <f t="shared" si="14"/>
        <v>35986</v>
      </c>
      <c r="E299" s="162">
        <f t="shared" si="15"/>
        <v>-3926.5999999999985</v>
      </c>
      <c r="F299" s="163">
        <f t="shared" si="16"/>
        <v>-0.09837996021306551</v>
      </c>
      <c r="G299" s="169"/>
      <c r="H299" s="33"/>
    </row>
    <row r="300" spans="1:8" ht="12.75" customHeight="1">
      <c r="A300" s="378">
        <v>32</v>
      </c>
      <c r="B300" s="159" t="str">
        <f t="shared" si="13"/>
        <v>Neemuch</v>
      </c>
      <c r="C300" s="344">
        <v>40570.4</v>
      </c>
      <c r="D300" s="161">
        <f t="shared" si="14"/>
        <v>28287</v>
      </c>
      <c r="E300" s="162">
        <f t="shared" si="15"/>
        <v>-12283.400000000001</v>
      </c>
      <c r="F300" s="163">
        <f t="shared" si="16"/>
        <v>-0.30276753495159037</v>
      </c>
      <c r="G300" s="169"/>
      <c r="H300" s="33"/>
    </row>
    <row r="301" spans="1:8" ht="12.75" customHeight="1">
      <c r="A301" s="378">
        <v>33</v>
      </c>
      <c r="B301" s="159" t="str">
        <f t="shared" si="13"/>
        <v>Panna</v>
      </c>
      <c r="C301" s="344">
        <v>71105.2</v>
      </c>
      <c r="D301" s="161">
        <f t="shared" si="14"/>
        <v>54840</v>
      </c>
      <c r="E301" s="162">
        <f t="shared" si="15"/>
        <v>-16265.199999999997</v>
      </c>
      <c r="F301" s="163">
        <f t="shared" si="16"/>
        <v>-0.2287483897098946</v>
      </c>
      <c r="G301" s="169"/>
      <c r="H301" s="33"/>
    </row>
    <row r="302" spans="1:8" ht="12.75" customHeight="1">
      <c r="A302" s="378">
        <v>34</v>
      </c>
      <c r="B302" s="159" t="str">
        <f t="shared" si="13"/>
        <v>Raisen</v>
      </c>
      <c r="C302" s="344">
        <v>70147.364</v>
      </c>
      <c r="D302" s="161">
        <f t="shared" si="14"/>
        <v>63958.5</v>
      </c>
      <c r="E302" s="162">
        <f t="shared" si="15"/>
        <v>-6188.864000000001</v>
      </c>
      <c r="F302" s="163">
        <f t="shared" si="16"/>
        <v>-0.08822660820155696</v>
      </c>
      <c r="G302" s="169"/>
      <c r="H302" s="33"/>
    </row>
    <row r="303" spans="1:8" ht="12.75" customHeight="1">
      <c r="A303" s="378">
        <v>35</v>
      </c>
      <c r="B303" s="159" t="str">
        <f t="shared" si="13"/>
        <v>Rajgarh</v>
      </c>
      <c r="C303" s="344">
        <v>79805</v>
      </c>
      <c r="D303" s="161">
        <f t="shared" si="14"/>
        <v>65140</v>
      </c>
      <c r="E303" s="162">
        <f t="shared" si="15"/>
        <v>-14665</v>
      </c>
      <c r="F303" s="163">
        <f t="shared" si="16"/>
        <v>-0.1837604160140342</v>
      </c>
      <c r="G303" s="169"/>
      <c r="H303" s="33"/>
    </row>
    <row r="304" spans="1:8" ht="12.75" customHeight="1">
      <c r="A304" s="378">
        <v>36</v>
      </c>
      <c r="B304" s="159" t="str">
        <f t="shared" si="13"/>
        <v>Ratlam</v>
      </c>
      <c r="C304" s="344">
        <v>100848</v>
      </c>
      <c r="D304" s="161">
        <f t="shared" si="14"/>
        <v>77424</v>
      </c>
      <c r="E304" s="162">
        <f t="shared" si="15"/>
        <v>-23424</v>
      </c>
      <c r="F304" s="163">
        <f t="shared" si="16"/>
        <v>-0.23227034745359354</v>
      </c>
      <c r="G304" s="169"/>
      <c r="H304" s="33"/>
    </row>
    <row r="305" spans="1:8" ht="12.75" customHeight="1">
      <c r="A305" s="378">
        <v>37</v>
      </c>
      <c r="B305" s="159" t="str">
        <f t="shared" si="13"/>
        <v>Rewa</v>
      </c>
      <c r="C305" s="344">
        <v>91314</v>
      </c>
      <c r="D305" s="161">
        <f t="shared" si="14"/>
        <v>84194</v>
      </c>
      <c r="E305" s="162">
        <f t="shared" si="15"/>
        <v>-7120</v>
      </c>
      <c r="F305" s="163">
        <f t="shared" si="16"/>
        <v>-0.07797270955165692</v>
      </c>
      <c r="G305" s="169"/>
      <c r="H305" s="33"/>
    </row>
    <row r="306" spans="1:8" ht="12.75" customHeight="1">
      <c r="A306" s="378">
        <v>38</v>
      </c>
      <c r="B306" s="159" t="str">
        <f t="shared" si="13"/>
        <v>Sagar</v>
      </c>
      <c r="C306" s="344">
        <v>121900</v>
      </c>
      <c r="D306" s="161">
        <f t="shared" si="14"/>
        <v>102017</v>
      </c>
      <c r="E306" s="162">
        <f t="shared" si="15"/>
        <v>-19883</v>
      </c>
      <c r="F306" s="163">
        <f t="shared" si="16"/>
        <v>-0.16310910582444627</v>
      </c>
      <c r="G306" s="169"/>
      <c r="H306" s="33"/>
    </row>
    <row r="307" spans="1:8" ht="12.75" customHeight="1">
      <c r="A307" s="378">
        <v>39</v>
      </c>
      <c r="B307" s="159" t="str">
        <f t="shared" si="13"/>
        <v>Satna</v>
      </c>
      <c r="C307" s="344">
        <v>97587</v>
      </c>
      <c r="D307" s="161">
        <f t="shared" si="14"/>
        <v>83171</v>
      </c>
      <c r="E307" s="162">
        <f t="shared" si="15"/>
        <v>-14416</v>
      </c>
      <c r="F307" s="163">
        <f t="shared" si="16"/>
        <v>-0.14772459446442662</v>
      </c>
      <c r="G307" s="169"/>
      <c r="H307" s="33"/>
    </row>
    <row r="308" spans="1:8" ht="12.75" customHeight="1">
      <c r="A308" s="378">
        <v>40</v>
      </c>
      <c r="B308" s="159" t="str">
        <f t="shared" si="13"/>
        <v>Sehore</v>
      </c>
      <c r="C308" s="344">
        <v>62546</v>
      </c>
      <c r="D308" s="161">
        <f t="shared" si="14"/>
        <v>53112</v>
      </c>
      <c r="E308" s="162">
        <f t="shared" si="15"/>
        <v>-9434</v>
      </c>
      <c r="F308" s="163">
        <f t="shared" si="16"/>
        <v>-0.1508329869216257</v>
      </c>
      <c r="G308" s="169"/>
      <c r="H308" s="33"/>
    </row>
    <row r="309" spans="1:8" ht="12.75" customHeight="1">
      <c r="A309" s="378">
        <v>41</v>
      </c>
      <c r="B309" s="159" t="str">
        <f t="shared" si="13"/>
        <v>Seoni</v>
      </c>
      <c r="C309" s="344">
        <v>78666</v>
      </c>
      <c r="D309" s="161">
        <f t="shared" si="14"/>
        <v>73342</v>
      </c>
      <c r="E309" s="162">
        <f t="shared" si="15"/>
        <v>-5324</v>
      </c>
      <c r="F309" s="163">
        <f t="shared" si="16"/>
        <v>-0.0676785396486411</v>
      </c>
      <c r="G309" s="169"/>
      <c r="H309" s="33"/>
    </row>
    <row r="310" spans="1:8" ht="12.75" customHeight="1">
      <c r="A310" s="378">
        <v>42</v>
      </c>
      <c r="B310" s="159" t="str">
        <f t="shared" si="13"/>
        <v>Shahdol</v>
      </c>
      <c r="C310" s="344">
        <v>66752.8</v>
      </c>
      <c r="D310" s="161">
        <f t="shared" si="14"/>
        <v>57809</v>
      </c>
      <c r="E310" s="162">
        <f t="shared" si="15"/>
        <v>-8943.800000000003</v>
      </c>
      <c r="F310" s="163">
        <f t="shared" si="16"/>
        <v>-0.1339838928104889</v>
      </c>
      <c r="G310" s="169"/>
      <c r="H310" s="33"/>
    </row>
    <row r="311" spans="1:8" ht="12.75" customHeight="1">
      <c r="A311" s="378">
        <v>43</v>
      </c>
      <c r="B311" s="159" t="str">
        <f t="shared" si="13"/>
        <v>Shajapur</v>
      </c>
      <c r="C311" s="344">
        <v>32822</v>
      </c>
      <c r="D311" s="161">
        <f t="shared" si="14"/>
        <v>26936</v>
      </c>
      <c r="E311" s="162">
        <f t="shared" si="15"/>
        <v>-5886</v>
      </c>
      <c r="F311" s="163">
        <f t="shared" si="16"/>
        <v>-0.1793309365669368</v>
      </c>
      <c r="G311" s="169"/>
      <c r="H311" s="33"/>
    </row>
    <row r="312" spans="1:8" ht="12.75" customHeight="1">
      <c r="A312" s="378">
        <v>44</v>
      </c>
      <c r="B312" s="159" t="str">
        <f t="shared" si="13"/>
        <v>Sheopur</v>
      </c>
      <c r="C312" s="344">
        <v>43882</v>
      </c>
      <c r="D312" s="161">
        <f t="shared" si="14"/>
        <v>43250</v>
      </c>
      <c r="E312" s="162">
        <f t="shared" si="15"/>
        <v>-632</v>
      </c>
      <c r="F312" s="163">
        <f t="shared" si="16"/>
        <v>-0.014402260607994165</v>
      </c>
      <c r="G312" s="169"/>
      <c r="H312" s="33"/>
    </row>
    <row r="313" spans="1:8" ht="12.75" customHeight="1">
      <c r="A313" s="378">
        <v>45</v>
      </c>
      <c r="B313" s="159" t="str">
        <f t="shared" si="13"/>
        <v>Shivpuri</v>
      </c>
      <c r="C313" s="344">
        <v>83572</v>
      </c>
      <c r="D313" s="161">
        <f t="shared" si="14"/>
        <v>94790.49</v>
      </c>
      <c r="E313" s="162">
        <f t="shared" si="15"/>
        <v>11218.490000000005</v>
      </c>
      <c r="F313" s="163">
        <f t="shared" si="16"/>
        <v>0.13423742401761363</v>
      </c>
      <c r="G313" s="169"/>
      <c r="H313" s="33"/>
    </row>
    <row r="314" spans="1:8" ht="12.75" customHeight="1">
      <c r="A314" s="378">
        <v>46</v>
      </c>
      <c r="B314" s="159" t="str">
        <f t="shared" si="13"/>
        <v>Sidhi</v>
      </c>
      <c r="C314" s="344">
        <v>96567</v>
      </c>
      <c r="D314" s="161">
        <f t="shared" si="14"/>
        <v>69528.23999999999</v>
      </c>
      <c r="E314" s="162">
        <f t="shared" si="15"/>
        <v>-27038.76000000001</v>
      </c>
      <c r="F314" s="163">
        <f t="shared" si="16"/>
        <v>-0.2800000000000001</v>
      </c>
      <c r="G314" s="169"/>
      <c r="H314" s="33"/>
    </row>
    <row r="315" spans="1:8" ht="12.75" customHeight="1">
      <c r="A315" s="378">
        <v>47</v>
      </c>
      <c r="B315" s="159" t="str">
        <f t="shared" si="13"/>
        <v>Singroli</v>
      </c>
      <c r="C315" s="344">
        <v>93193.59999999999</v>
      </c>
      <c r="D315" s="161">
        <f t="shared" si="14"/>
        <v>72852</v>
      </c>
      <c r="E315" s="162">
        <f t="shared" si="15"/>
        <v>-20341.59999999999</v>
      </c>
      <c r="F315" s="163">
        <f t="shared" si="16"/>
        <v>-0.2182724993991003</v>
      </c>
      <c r="G315" s="169"/>
      <c r="H315" s="33"/>
    </row>
    <row r="316" spans="1:8" ht="12.75" customHeight="1">
      <c r="A316" s="378">
        <v>48</v>
      </c>
      <c r="B316" s="159" t="str">
        <f t="shared" si="13"/>
        <v>Tikamgarh</v>
      </c>
      <c r="C316" s="344">
        <v>121470</v>
      </c>
      <c r="D316" s="161">
        <f t="shared" si="14"/>
        <v>84965</v>
      </c>
      <c r="E316" s="162">
        <f t="shared" si="15"/>
        <v>-36505</v>
      </c>
      <c r="F316" s="163">
        <f t="shared" si="16"/>
        <v>-0.30052687906478964</v>
      </c>
      <c r="G316" s="169"/>
      <c r="H316" s="33"/>
    </row>
    <row r="317" spans="1:8" ht="12.75" customHeight="1">
      <c r="A317" s="378">
        <v>49</v>
      </c>
      <c r="B317" s="159" t="str">
        <f t="shared" si="13"/>
        <v>Ujjain</v>
      </c>
      <c r="C317" s="344">
        <v>66556</v>
      </c>
      <c r="D317" s="161">
        <f t="shared" si="14"/>
        <v>53172</v>
      </c>
      <c r="E317" s="162">
        <f t="shared" si="15"/>
        <v>-13384</v>
      </c>
      <c r="F317" s="163">
        <f t="shared" si="16"/>
        <v>-0.20109381573411864</v>
      </c>
      <c r="G317" s="169"/>
      <c r="H317" s="33"/>
    </row>
    <row r="318" spans="1:8" ht="12.75" customHeight="1">
      <c r="A318" s="378">
        <v>50</v>
      </c>
      <c r="B318" s="159" t="str">
        <f t="shared" si="13"/>
        <v>Umaria</v>
      </c>
      <c r="C318" s="344">
        <v>37983</v>
      </c>
      <c r="D318" s="161">
        <f t="shared" si="14"/>
        <v>34903</v>
      </c>
      <c r="E318" s="162">
        <f t="shared" si="15"/>
        <v>-3080</v>
      </c>
      <c r="F318" s="163">
        <f t="shared" si="16"/>
        <v>-0.08108890819577179</v>
      </c>
      <c r="G318" s="169"/>
      <c r="H318" s="33"/>
    </row>
    <row r="319" spans="1:8" ht="12.75" customHeight="1">
      <c r="A319" s="378">
        <v>51</v>
      </c>
      <c r="B319" s="159" t="str">
        <f t="shared" si="13"/>
        <v>Vidisha</v>
      </c>
      <c r="C319" s="344">
        <v>82426</v>
      </c>
      <c r="D319" s="161">
        <f t="shared" si="14"/>
        <v>71439</v>
      </c>
      <c r="E319" s="162">
        <f>D319-C319</f>
        <v>-10987</v>
      </c>
      <c r="F319" s="163">
        <f>E319/C319</f>
        <v>-0.1332953194380414</v>
      </c>
      <c r="G319" s="169"/>
      <c r="H319" s="33"/>
    </row>
    <row r="320" spans="1:8" ht="12.75" customHeight="1">
      <c r="A320" s="288"/>
      <c r="B320" s="289" t="s">
        <v>3</v>
      </c>
      <c r="C320" s="299">
        <f>SUM(C269:C319)</f>
        <v>3720405.7560000005</v>
      </c>
      <c r="D320" s="299">
        <f>SUM(D269:D319)</f>
        <v>3212695.6400000006</v>
      </c>
      <c r="E320" s="299">
        <f>D320-C320</f>
        <v>-507710.1159999999</v>
      </c>
      <c r="F320" s="300">
        <f>E320/C320</f>
        <v>-0.1364663290237098</v>
      </c>
      <c r="G320" s="170"/>
      <c r="H320" s="27"/>
    </row>
    <row r="321" spans="1:8" ht="12.75" customHeight="1">
      <c r="A321" s="21"/>
      <c r="B321" s="25"/>
      <c r="C321" s="26"/>
      <c r="D321" s="35"/>
      <c r="E321" s="35"/>
      <c r="F321" s="27"/>
      <c r="G321" s="23"/>
      <c r="H321" s="15"/>
    </row>
    <row r="322" spans="1:8" ht="12.75" customHeight="1">
      <c r="A322" s="21"/>
      <c r="B322" s="25"/>
      <c r="C322" s="26"/>
      <c r="D322" s="26"/>
      <c r="E322" s="26"/>
      <c r="F322" s="27"/>
      <c r="G322" s="23"/>
      <c r="H322" s="15"/>
    </row>
    <row r="323" spans="1:8" ht="12.75" customHeight="1">
      <c r="A323" s="405" t="s">
        <v>241</v>
      </c>
      <c r="B323" s="405"/>
      <c r="C323" s="405"/>
      <c r="D323" s="405"/>
      <c r="E323" s="405"/>
      <c r="F323" s="405"/>
      <c r="G323" s="405"/>
      <c r="H323" s="15"/>
    </row>
    <row r="324" spans="1:8" ht="49.5" customHeight="1">
      <c r="A324" s="372" t="s">
        <v>30</v>
      </c>
      <c r="B324" s="372" t="s">
        <v>89</v>
      </c>
      <c r="C324" s="372" t="s">
        <v>240</v>
      </c>
      <c r="D324" s="372" t="s">
        <v>109</v>
      </c>
      <c r="E324" s="295" t="s">
        <v>28</v>
      </c>
      <c r="F324" s="296" t="s">
        <v>136</v>
      </c>
      <c r="G324" s="28"/>
      <c r="H324" s="29"/>
    </row>
    <row r="325" spans="1:8" ht="12.75" customHeight="1">
      <c r="A325" s="147">
        <v>1</v>
      </c>
      <c r="B325" s="147">
        <v>2</v>
      </c>
      <c r="C325" s="147">
        <v>3</v>
      </c>
      <c r="D325" s="147">
        <v>4</v>
      </c>
      <c r="E325" s="147" t="s">
        <v>138</v>
      </c>
      <c r="F325" s="156">
        <v>6</v>
      </c>
      <c r="G325" s="30"/>
      <c r="H325" s="31"/>
    </row>
    <row r="326" spans="1:8" ht="12.75" customHeight="1">
      <c r="A326" s="151">
        <v>1</v>
      </c>
      <c r="B326" s="159" t="str">
        <f aca="true" t="shared" si="17" ref="B326:B376">B43</f>
        <v>Agar Malwa</v>
      </c>
      <c r="C326" s="343">
        <v>18923</v>
      </c>
      <c r="D326" s="166">
        <f aca="true" t="shared" si="18" ref="D326:D376">D212</f>
        <v>18402</v>
      </c>
      <c r="E326" s="162">
        <f>D326-C326</f>
        <v>-521</v>
      </c>
      <c r="F326" s="163">
        <f>E326/C326</f>
        <v>-0.027532632246472545</v>
      </c>
      <c r="G326" s="32"/>
      <c r="H326" s="33"/>
    </row>
    <row r="327" spans="1:8" ht="12.75" customHeight="1">
      <c r="A327" s="151">
        <v>2</v>
      </c>
      <c r="B327" s="159" t="str">
        <f t="shared" si="17"/>
        <v>Alirajpur</v>
      </c>
      <c r="C327" s="343">
        <v>25691</v>
      </c>
      <c r="D327" s="166">
        <f t="shared" si="18"/>
        <v>20850</v>
      </c>
      <c r="E327" s="162">
        <f aca="true" t="shared" si="19" ref="E327:E377">D327-C327</f>
        <v>-4841</v>
      </c>
      <c r="F327" s="163">
        <f aca="true" t="shared" si="20" ref="F327:F375">E327/C327</f>
        <v>-0.1884317465260208</v>
      </c>
      <c r="G327" s="32"/>
      <c r="H327" s="33"/>
    </row>
    <row r="328" spans="1:8" ht="12.75" customHeight="1">
      <c r="A328" s="151">
        <v>3</v>
      </c>
      <c r="B328" s="159" t="str">
        <f t="shared" si="17"/>
        <v>Anooppur</v>
      </c>
      <c r="C328" s="343">
        <v>24358</v>
      </c>
      <c r="D328" s="166">
        <f t="shared" si="18"/>
        <v>24754</v>
      </c>
      <c r="E328" s="162">
        <f t="shared" si="19"/>
        <v>396</v>
      </c>
      <c r="F328" s="163">
        <f t="shared" si="20"/>
        <v>0.016257492404959356</v>
      </c>
      <c r="G328" s="32"/>
      <c r="H328" s="33"/>
    </row>
    <row r="329" spans="1:8" ht="12.75" customHeight="1">
      <c r="A329" s="151">
        <v>4</v>
      </c>
      <c r="B329" s="159" t="str">
        <f t="shared" si="17"/>
        <v>Ashoknagar</v>
      </c>
      <c r="C329" s="343">
        <v>25091</v>
      </c>
      <c r="D329" s="166">
        <f t="shared" si="18"/>
        <v>23983</v>
      </c>
      <c r="E329" s="162">
        <f t="shared" si="19"/>
        <v>-1108</v>
      </c>
      <c r="F329" s="163">
        <f t="shared" si="20"/>
        <v>-0.044159260292535175</v>
      </c>
      <c r="G329" s="32"/>
      <c r="H329" s="33"/>
    </row>
    <row r="330" spans="1:8" ht="12.75" customHeight="1">
      <c r="A330" s="151">
        <v>5</v>
      </c>
      <c r="B330" s="159" t="str">
        <f t="shared" si="17"/>
        <v>Badwani</v>
      </c>
      <c r="C330" s="343">
        <v>43846</v>
      </c>
      <c r="D330" s="166">
        <f t="shared" si="18"/>
        <v>33638</v>
      </c>
      <c r="E330" s="162">
        <f t="shared" si="19"/>
        <v>-10208</v>
      </c>
      <c r="F330" s="163">
        <f t="shared" si="20"/>
        <v>-0.23281485198193677</v>
      </c>
      <c r="G330" s="32"/>
      <c r="H330" s="33"/>
    </row>
    <row r="331" spans="1:8" ht="12.75" customHeight="1">
      <c r="A331" s="151">
        <v>6</v>
      </c>
      <c r="B331" s="159" t="str">
        <f t="shared" si="17"/>
        <v>Balaghat</v>
      </c>
      <c r="C331" s="343">
        <v>68659</v>
      </c>
      <c r="D331" s="166">
        <f t="shared" si="18"/>
        <v>64033</v>
      </c>
      <c r="E331" s="162">
        <f t="shared" si="19"/>
        <v>-4626</v>
      </c>
      <c r="F331" s="163">
        <f t="shared" si="20"/>
        <v>-0.06737645465270395</v>
      </c>
      <c r="G331" s="32"/>
      <c r="H331" s="33"/>
    </row>
    <row r="332" spans="1:8" ht="12.75" customHeight="1">
      <c r="A332" s="151">
        <v>7</v>
      </c>
      <c r="B332" s="159" t="str">
        <f t="shared" si="17"/>
        <v>Betul</v>
      </c>
      <c r="C332" s="343">
        <v>62635</v>
      </c>
      <c r="D332" s="166">
        <f t="shared" si="18"/>
        <v>57018</v>
      </c>
      <c r="E332" s="162">
        <f t="shared" si="19"/>
        <v>-5617</v>
      </c>
      <c r="F332" s="163">
        <f t="shared" si="20"/>
        <v>-0.08967829488305261</v>
      </c>
      <c r="G332" s="32"/>
      <c r="H332" s="33"/>
    </row>
    <row r="333" spans="1:8" ht="12.75" customHeight="1">
      <c r="A333" s="151">
        <v>8</v>
      </c>
      <c r="B333" s="159" t="str">
        <f t="shared" si="17"/>
        <v>Bhind</v>
      </c>
      <c r="C333" s="343">
        <v>34979</v>
      </c>
      <c r="D333" s="166">
        <f t="shared" si="18"/>
        <v>31589</v>
      </c>
      <c r="E333" s="162">
        <f t="shared" si="19"/>
        <v>-3390</v>
      </c>
      <c r="F333" s="163">
        <f t="shared" si="20"/>
        <v>-0.09691529203236228</v>
      </c>
      <c r="G333" s="32"/>
      <c r="H333" s="33"/>
    </row>
    <row r="334" spans="1:8" ht="12.75" customHeight="1">
      <c r="A334" s="151">
        <v>9</v>
      </c>
      <c r="B334" s="159" t="str">
        <f t="shared" si="17"/>
        <v>Bhopal</v>
      </c>
      <c r="C334" s="343">
        <v>36581</v>
      </c>
      <c r="D334" s="166">
        <f t="shared" si="18"/>
        <v>34718</v>
      </c>
      <c r="E334" s="162">
        <f t="shared" si="19"/>
        <v>-1863</v>
      </c>
      <c r="F334" s="163">
        <f t="shared" si="20"/>
        <v>-0.050928077417238454</v>
      </c>
      <c r="G334" s="32"/>
      <c r="H334" s="33"/>
    </row>
    <row r="335" spans="1:8" ht="12.75" customHeight="1">
      <c r="A335" s="151">
        <v>10</v>
      </c>
      <c r="B335" s="159" t="str">
        <f t="shared" si="17"/>
        <v>Burhanpur</v>
      </c>
      <c r="C335" s="343">
        <v>22735</v>
      </c>
      <c r="D335" s="166">
        <f t="shared" si="18"/>
        <v>21456</v>
      </c>
      <c r="E335" s="162">
        <f t="shared" si="19"/>
        <v>-1279</v>
      </c>
      <c r="F335" s="163">
        <f t="shared" si="20"/>
        <v>-0.05625687266329448</v>
      </c>
      <c r="G335" s="32"/>
      <c r="H335" s="33"/>
    </row>
    <row r="336" spans="1:8" ht="12.75" customHeight="1">
      <c r="A336" s="151">
        <v>11</v>
      </c>
      <c r="B336" s="159" t="str">
        <f t="shared" si="17"/>
        <v>Chhatarpur</v>
      </c>
      <c r="C336" s="343">
        <v>80164</v>
      </c>
      <c r="D336" s="166">
        <f t="shared" si="18"/>
        <v>60112</v>
      </c>
      <c r="E336" s="162">
        <f t="shared" si="19"/>
        <v>-20052</v>
      </c>
      <c r="F336" s="163">
        <f t="shared" si="20"/>
        <v>-0.2501372187016616</v>
      </c>
      <c r="G336" s="32"/>
      <c r="H336" s="33"/>
    </row>
    <row r="337" spans="1:8" ht="12.75" customHeight="1">
      <c r="A337" s="151">
        <v>12</v>
      </c>
      <c r="B337" s="159" t="str">
        <f t="shared" si="17"/>
        <v>Chhindwara</v>
      </c>
      <c r="C337" s="343">
        <v>81035</v>
      </c>
      <c r="D337" s="166">
        <f t="shared" si="18"/>
        <v>72480</v>
      </c>
      <c r="E337" s="162">
        <f t="shared" si="19"/>
        <v>-8555</v>
      </c>
      <c r="F337" s="163">
        <f t="shared" si="20"/>
        <v>-0.10557166656383045</v>
      </c>
      <c r="G337" s="32"/>
      <c r="H337" s="33"/>
    </row>
    <row r="338" spans="1:8" ht="12.75" customHeight="1">
      <c r="A338" s="151">
        <v>13</v>
      </c>
      <c r="B338" s="159" t="str">
        <f t="shared" si="17"/>
        <v>Damoh</v>
      </c>
      <c r="C338" s="343">
        <v>54954</v>
      </c>
      <c r="D338" s="166">
        <f t="shared" si="18"/>
        <v>44073</v>
      </c>
      <c r="E338" s="162">
        <f t="shared" si="19"/>
        <v>-10881</v>
      </c>
      <c r="F338" s="163">
        <f t="shared" si="20"/>
        <v>-0.1980019652800524</v>
      </c>
      <c r="G338" s="32"/>
      <c r="H338" s="33"/>
    </row>
    <row r="339" spans="1:8" ht="12.75" customHeight="1">
      <c r="A339" s="151">
        <v>14</v>
      </c>
      <c r="B339" s="159" t="str">
        <f t="shared" si="17"/>
        <v>Datia</v>
      </c>
      <c r="C339" s="343">
        <v>23417</v>
      </c>
      <c r="D339" s="166">
        <f t="shared" si="18"/>
        <v>17348.39</v>
      </c>
      <c r="E339" s="162">
        <f t="shared" si="19"/>
        <v>-6068.610000000001</v>
      </c>
      <c r="F339" s="163">
        <f t="shared" si="20"/>
        <v>-0.25915403339454246</v>
      </c>
      <c r="G339" s="32"/>
      <c r="H339" s="33"/>
    </row>
    <row r="340" spans="1:8" ht="12.75" customHeight="1">
      <c r="A340" s="151">
        <v>15</v>
      </c>
      <c r="B340" s="159" t="str">
        <f t="shared" si="17"/>
        <v>Dewas</v>
      </c>
      <c r="C340" s="343">
        <v>45244</v>
      </c>
      <c r="D340" s="166">
        <f t="shared" si="18"/>
        <v>41957</v>
      </c>
      <c r="E340" s="162">
        <f t="shared" si="19"/>
        <v>-3287</v>
      </c>
      <c r="F340" s="163">
        <f t="shared" si="20"/>
        <v>-0.07265051719565026</v>
      </c>
      <c r="G340" s="32"/>
      <c r="H340" s="33"/>
    </row>
    <row r="341" spans="1:8" ht="12.75" customHeight="1">
      <c r="A341" s="151">
        <v>16</v>
      </c>
      <c r="B341" s="159" t="str">
        <f t="shared" si="17"/>
        <v>Dhar</v>
      </c>
      <c r="C341" s="343">
        <v>52099</v>
      </c>
      <c r="D341" s="166">
        <f t="shared" si="18"/>
        <v>54810</v>
      </c>
      <c r="E341" s="162">
        <f t="shared" si="19"/>
        <v>2711</v>
      </c>
      <c r="F341" s="163">
        <f t="shared" si="20"/>
        <v>0.052035547707249656</v>
      </c>
      <c r="G341" s="32"/>
      <c r="H341" s="33"/>
    </row>
    <row r="342" spans="1:8" ht="12.75" customHeight="1">
      <c r="A342" s="151">
        <v>17</v>
      </c>
      <c r="B342" s="159" t="str">
        <f t="shared" si="17"/>
        <v>Dindori</v>
      </c>
      <c r="C342" s="343">
        <v>36614</v>
      </c>
      <c r="D342" s="166">
        <f t="shared" si="18"/>
        <v>33805</v>
      </c>
      <c r="E342" s="162">
        <f t="shared" si="19"/>
        <v>-2809</v>
      </c>
      <c r="F342" s="163">
        <f t="shared" si="20"/>
        <v>-0.07671928770415688</v>
      </c>
      <c r="G342" s="32"/>
      <c r="H342" s="33"/>
    </row>
    <row r="343" spans="1:8" ht="12.75" customHeight="1">
      <c r="A343" s="151">
        <v>18</v>
      </c>
      <c r="B343" s="159" t="str">
        <f t="shared" si="17"/>
        <v>Guna</v>
      </c>
      <c r="C343" s="343">
        <v>30528</v>
      </c>
      <c r="D343" s="166">
        <f t="shared" si="18"/>
        <v>31952</v>
      </c>
      <c r="E343" s="162">
        <f t="shared" si="19"/>
        <v>1424</v>
      </c>
      <c r="F343" s="163">
        <f t="shared" si="20"/>
        <v>0.046645702306079666</v>
      </c>
      <c r="G343" s="32"/>
      <c r="H343" s="33"/>
    </row>
    <row r="344" spans="1:8" ht="12.75" customHeight="1">
      <c r="A344" s="151">
        <v>19</v>
      </c>
      <c r="B344" s="159" t="str">
        <f t="shared" si="17"/>
        <v>Gwalior</v>
      </c>
      <c r="C344" s="343">
        <v>27703</v>
      </c>
      <c r="D344" s="166">
        <f t="shared" si="18"/>
        <v>31874.000000000004</v>
      </c>
      <c r="E344" s="162">
        <f t="shared" si="19"/>
        <v>4171.000000000004</v>
      </c>
      <c r="F344" s="163">
        <f t="shared" si="20"/>
        <v>0.15056131104934498</v>
      </c>
      <c r="G344" s="32"/>
      <c r="H344" s="33"/>
    </row>
    <row r="345" spans="1:8" ht="12.75" customHeight="1">
      <c r="A345" s="151">
        <v>20</v>
      </c>
      <c r="B345" s="159" t="str">
        <f t="shared" si="17"/>
        <v>Harda</v>
      </c>
      <c r="C345" s="343">
        <v>15048</v>
      </c>
      <c r="D345" s="166">
        <f t="shared" si="18"/>
        <v>14936.999999999996</v>
      </c>
      <c r="E345" s="162">
        <f t="shared" si="19"/>
        <v>-111.00000000000364</v>
      </c>
      <c r="F345" s="163">
        <f t="shared" si="20"/>
        <v>-0.007376395534290513</v>
      </c>
      <c r="G345" s="32"/>
      <c r="H345" s="33"/>
    </row>
    <row r="346" spans="1:8" ht="12.75" customHeight="1">
      <c r="A346" s="151">
        <v>21</v>
      </c>
      <c r="B346" s="159" t="str">
        <f t="shared" si="17"/>
        <v>Hoshangabad</v>
      </c>
      <c r="C346" s="343">
        <v>37959</v>
      </c>
      <c r="D346" s="166">
        <f t="shared" si="18"/>
        <v>31596</v>
      </c>
      <c r="E346" s="162">
        <f t="shared" si="19"/>
        <v>-6363</v>
      </c>
      <c r="F346" s="163">
        <f t="shared" si="20"/>
        <v>-0.16762823045917963</v>
      </c>
      <c r="G346" s="32"/>
      <c r="H346" s="33"/>
    </row>
    <row r="347" spans="1:8" ht="12.75" customHeight="1">
      <c r="A347" s="151">
        <v>22</v>
      </c>
      <c r="B347" s="159" t="str">
        <f t="shared" si="17"/>
        <v>Indore</v>
      </c>
      <c r="C347" s="343">
        <v>37967</v>
      </c>
      <c r="D347" s="166">
        <f t="shared" si="18"/>
        <v>40729</v>
      </c>
      <c r="E347" s="162">
        <f t="shared" si="19"/>
        <v>2762</v>
      </c>
      <c r="F347" s="163">
        <f t="shared" si="20"/>
        <v>0.07274738588774463</v>
      </c>
      <c r="G347" s="32"/>
      <c r="H347" s="33"/>
    </row>
    <row r="348" spans="1:8" ht="12.75" customHeight="1">
      <c r="A348" s="151">
        <v>23</v>
      </c>
      <c r="B348" s="159" t="str">
        <f t="shared" si="17"/>
        <v>Jabalpur</v>
      </c>
      <c r="C348" s="343">
        <v>59761</v>
      </c>
      <c r="D348" s="166">
        <f t="shared" si="18"/>
        <v>50692</v>
      </c>
      <c r="E348" s="162">
        <f t="shared" si="19"/>
        <v>-9069</v>
      </c>
      <c r="F348" s="163">
        <f t="shared" si="20"/>
        <v>-0.15175448871337494</v>
      </c>
      <c r="G348" s="32"/>
      <c r="H348" s="33"/>
    </row>
    <row r="349" spans="1:8" ht="12.75" customHeight="1">
      <c r="A349" s="151">
        <v>24</v>
      </c>
      <c r="B349" s="159" t="str">
        <f t="shared" si="17"/>
        <v>Jhabua</v>
      </c>
      <c r="C349" s="343">
        <v>37594</v>
      </c>
      <c r="D349" s="166">
        <f t="shared" si="18"/>
        <v>39348.72</v>
      </c>
      <c r="E349" s="162">
        <f t="shared" si="19"/>
        <v>1754.7200000000012</v>
      </c>
      <c r="F349" s="163">
        <f t="shared" si="20"/>
        <v>0.046675533329786696</v>
      </c>
      <c r="G349" s="32"/>
      <c r="H349" s="33"/>
    </row>
    <row r="350" spans="1:8" ht="12.75" customHeight="1">
      <c r="A350" s="151">
        <v>25</v>
      </c>
      <c r="B350" s="159" t="str">
        <f t="shared" si="17"/>
        <v>Katni</v>
      </c>
      <c r="C350" s="343">
        <v>57841</v>
      </c>
      <c r="D350" s="166">
        <f t="shared" si="18"/>
        <v>48800</v>
      </c>
      <c r="E350" s="162">
        <f t="shared" si="19"/>
        <v>-9041</v>
      </c>
      <c r="F350" s="163">
        <f t="shared" si="20"/>
        <v>-0.15630780933939592</v>
      </c>
      <c r="G350" s="32"/>
      <c r="H350" s="33"/>
    </row>
    <row r="351" spans="1:8" ht="12.75" customHeight="1">
      <c r="A351" s="151">
        <v>26</v>
      </c>
      <c r="B351" s="159" t="str">
        <f t="shared" si="17"/>
        <v>Khandwa</v>
      </c>
      <c r="C351" s="343">
        <v>56945</v>
      </c>
      <c r="D351" s="166">
        <f t="shared" si="18"/>
        <v>46399</v>
      </c>
      <c r="E351" s="162">
        <f t="shared" si="19"/>
        <v>-10546</v>
      </c>
      <c r="F351" s="163">
        <f t="shared" si="20"/>
        <v>-0.18519624198788304</v>
      </c>
      <c r="G351" s="32"/>
      <c r="H351" s="33"/>
    </row>
    <row r="352" spans="1:8" ht="12.75" customHeight="1">
      <c r="A352" s="151">
        <v>27</v>
      </c>
      <c r="B352" s="159" t="str">
        <f t="shared" si="17"/>
        <v>Khargone</v>
      </c>
      <c r="C352" s="343">
        <v>55229</v>
      </c>
      <c r="D352" s="166">
        <f t="shared" si="18"/>
        <v>45866</v>
      </c>
      <c r="E352" s="162">
        <f t="shared" si="19"/>
        <v>-9363</v>
      </c>
      <c r="F352" s="163">
        <f t="shared" si="20"/>
        <v>-0.16953050028064967</v>
      </c>
      <c r="G352" s="32"/>
      <c r="H352" s="33"/>
    </row>
    <row r="353" spans="1:8" ht="12.75" customHeight="1">
      <c r="A353" s="151">
        <v>28</v>
      </c>
      <c r="B353" s="159" t="str">
        <f t="shared" si="17"/>
        <v>Mandla</v>
      </c>
      <c r="C353" s="343">
        <v>52834</v>
      </c>
      <c r="D353" s="166">
        <f t="shared" si="18"/>
        <v>45420</v>
      </c>
      <c r="E353" s="162">
        <f t="shared" si="19"/>
        <v>-7414</v>
      </c>
      <c r="F353" s="163">
        <f t="shared" si="20"/>
        <v>-0.14032630503085133</v>
      </c>
      <c r="G353" s="32"/>
      <c r="H353" s="33"/>
    </row>
    <row r="354" spans="1:8" ht="12.75" customHeight="1">
      <c r="A354" s="151">
        <v>29</v>
      </c>
      <c r="B354" s="159" t="str">
        <f t="shared" si="17"/>
        <v>Mandsaur</v>
      </c>
      <c r="C354" s="343">
        <v>34897</v>
      </c>
      <c r="D354" s="166">
        <f t="shared" si="18"/>
        <v>41377.4</v>
      </c>
      <c r="E354" s="162">
        <f t="shared" si="19"/>
        <v>6480.4000000000015</v>
      </c>
      <c r="F354" s="163">
        <f t="shared" si="20"/>
        <v>0.185700776571052</v>
      </c>
      <c r="G354" s="32"/>
      <c r="H354" s="33"/>
    </row>
    <row r="355" spans="1:8" ht="12.75" customHeight="1">
      <c r="A355" s="151">
        <v>30</v>
      </c>
      <c r="B355" s="159" t="str">
        <f t="shared" si="17"/>
        <v>Morena</v>
      </c>
      <c r="C355" s="343">
        <v>43311</v>
      </c>
      <c r="D355" s="166">
        <f t="shared" si="18"/>
        <v>42859</v>
      </c>
      <c r="E355" s="162">
        <f t="shared" si="19"/>
        <v>-452</v>
      </c>
      <c r="F355" s="163">
        <f t="shared" si="20"/>
        <v>-0.010436147860820576</v>
      </c>
      <c r="G355" s="32"/>
      <c r="H355" s="33"/>
    </row>
    <row r="356" spans="1:8" ht="12.75" customHeight="1">
      <c r="A356" s="151">
        <v>31</v>
      </c>
      <c r="B356" s="159" t="str">
        <f t="shared" si="17"/>
        <v>Narsinghpur</v>
      </c>
      <c r="C356" s="343">
        <v>33727</v>
      </c>
      <c r="D356" s="166">
        <f t="shared" si="18"/>
        <v>28045</v>
      </c>
      <c r="E356" s="162">
        <f t="shared" si="19"/>
        <v>-5682</v>
      </c>
      <c r="F356" s="163">
        <f t="shared" si="20"/>
        <v>-0.16847036498947432</v>
      </c>
      <c r="G356" s="32"/>
      <c r="H356" s="33"/>
    </row>
    <row r="357" spans="1:8" ht="12.75" customHeight="1">
      <c r="A357" s="151">
        <v>32</v>
      </c>
      <c r="B357" s="159" t="str">
        <f t="shared" si="17"/>
        <v>Neemuch</v>
      </c>
      <c r="C357" s="343">
        <v>28006</v>
      </c>
      <c r="D357" s="166">
        <f t="shared" si="18"/>
        <v>20395</v>
      </c>
      <c r="E357" s="162">
        <f t="shared" si="19"/>
        <v>-7611</v>
      </c>
      <c r="F357" s="163">
        <f t="shared" si="20"/>
        <v>-0.27176319360137113</v>
      </c>
      <c r="G357" s="32"/>
      <c r="H357" s="33"/>
    </row>
    <row r="358" spans="1:8" ht="12.75" customHeight="1">
      <c r="A358" s="151">
        <v>33</v>
      </c>
      <c r="B358" s="159" t="str">
        <f t="shared" si="17"/>
        <v>Panna</v>
      </c>
      <c r="C358" s="343">
        <v>44538</v>
      </c>
      <c r="D358" s="166">
        <f t="shared" si="18"/>
        <v>33467</v>
      </c>
      <c r="E358" s="162">
        <f t="shared" si="19"/>
        <v>-11071</v>
      </c>
      <c r="F358" s="163">
        <f t="shared" si="20"/>
        <v>-0.24857425120122142</v>
      </c>
      <c r="G358" s="32"/>
      <c r="H358" s="33"/>
    </row>
    <row r="359" spans="1:8" ht="12.75" customHeight="1">
      <c r="A359" s="151">
        <v>34</v>
      </c>
      <c r="B359" s="159" t="str">
        <f t="shared" si="17"/>
        <v>Raisen</v>
      </c>
      <c r="C359" s="343">
        <v>44203</v>
      </c>
      <c r="D359" s="166">
        <f t="shared" si="18"/>
        <v>40413.75</v>
      </c>
      <c r="E359" s="162">
        <f t="shared" si="19"/>
        <v>-3789.25</v>
      </c>
      <c r="F359" s="163">
        <f t="shared" si="20"/>
        <v>-0.08572381965024999</v>
      </c>
      <c r="G359" s="32"/>
      <c r="H359" s="33"/>
    </row>
    <row r="360" spans="1:8" ht="12.75" customHeight="1">
      <c r="A360" s="151">
        <v>35</v>
      </c>
      <c r="B360" s="159" t="str">
        <f t="shared" si="17"/>
        <v>Rajgarh</v>
      </c>
      <c r="C360" s="343">
        <v>49870</v>
      </c>
      <c r="D360" s="166">
        <f t="shared" si="18"/>
        <v>43113</v>
      </c>
      <c r="E360" s="162">
        <f t="shared" si="19"/>
        <v>-6757</v>
      </c>
      <c r="F360" s="163">
        <f t="shared" si="20"/>
        <v>-0.13549227992781232</v>
      </c>
      <c r="G360" s="32"/>
      <c r="H360" s="33"/>
    </row>
    <row r="361" spans="1:8" ht="12.75" customHeight="1">
      <c r="A361" s="151">
        <v>36</v>
      </c>
      <c r="B361" s="159" t="str">
        <f t="shared" si="17"/>
        <v>Ratlam</v>
      </c>
      <c r="C361" s="343">
        <v>52995</v>
      </c>
      <c r="D361" s="166">
        <f t="shared" si="18"/>
        <v>45430</v>
      </c>
      <c r="E361" s="162">
        <f t="shared" si="19"/>
        <v>-7565</v>
      </c>
      <c r="F361" s="163">
        <f t="shared" si="20"/>
        <v>-0.14274931597320503</v>
      </c>
      <c r="G361" s="32"/>
      <c r="H361" s="33"/>
    </row>
    <row r="362" spans="1:8" ht="12.75" customHeight="1">
      <c r="A362" s="151">
        <v>37</v>
      </c>
      <c r="B362" s="159" t="str">
        <f t="shared" si="17"/>
        <v>Rewa</v>
      </c>
      <c r="C362" s="343">
        <v>62286</v>
      </c>
      <c r="D362" s="166">
        <f t="shared" si="18"/>
        <v>59799</v>
      </c>
      <c r="E362" s="162">
        <f t="shared" si="19"/>
        <v>-2487</v>
      </c>
      <c r="F362" s="163">
        <f t="shared" si="20"/>
        <v>-0.03992871592332145</v>
      </c>
      <c r="G362" s="32"/>
      <c r="H362" s="33"/>
    </row>
    <row r="363" spans="1:8" ht="12.75" customHeight="1">
      <c r="A363" s="151">
        <v>38</v>
      </c>
      <c r="B363" s="159" t="str">
        <f t="shared" si="17"/>
        <v>Sagar</v>
      </c>
      <c r="C363" s="343">
        <v>93475</v>
      </c>
      <c r="D363" s="166">
        <f t="shared" si="18"/>
        <v>69170</v>
      </c>
      <c r="E363" s="162">
        <f t="shared" si="19"/>
        <v>-24305</v>
      </c>
      <c r="F363" s="163">
        <f t="shared" si="20"/>
        <v>-0.26001604707140946</v>
      </c>
      <c r="G363" s="32"/>
      <c r="H363" s="33"/>
    </row>
    <row r="364" spans="1:8" ht="12.75" customHeight="1">
      <c r="A364" s="151">
        <v>39</v>
      </c>
      <c r="B364" s="159" t="str">
        <f t="shared" si="17"/>
        <v>Satna</v>
      </c>
      <c r="C364" s="343">
        <v>70834</v>
      </c>
      <c r="D364" s="166">
        <f t="shared" si="18"/>
        <v>58014</v>
      </c>
      <c r="E364" s="162">
        <f t="shared" si="19"/>
        <v>-12820</v>
      </c>
      <c r="F364" s="163">
        <f t="shared" si="20"/>
        <v>-0.18098653189146455</v>
      </c>
      <c r="G364" s="32"/>
      <c r="H364" s="33"/>
    </row>
    <row r="365" spans="1:8" ht="12.75" customHeight="1">
      <c r="A365" s="151">
        <v>40</v>
      </c>
      <c r="B365" s="159" t="str">
        <f t="shared" si="17"/>
        <v>Sehore</v>
      </c>
      <c r="C365" s="343">
        <v>38366</v>
      </c>
      <c r="D365" s="166">
        <f t="shared" si="18"/>
        <v>31870</v>
      </c>
      <c r="E365" s="162">
        <f t="shared" si="19"/>
        <v>-6496</v>
      </c>
      <c r="F365" s="163">
        <f t="shared" si="20"/>
        <v>-0.1693165823906584</v>
      </c>
      <c r="G365" s="32"/>
      <c r="H365" s="33"/>
    </row>
    <row r="366" spans="1:8" ht="12.75" customHeight="1">
      <c r="A366" s="151">
        <v>41</v>
      </c>
      <c r="B366" s="159" t="str">
        <f t="shared" si="17"/>
        <v>Seoni</v>
      </c>
      <c r="C366" s="343">
        <v>64260</v>
      </c>
      <c r="D366" s="166">
        <f t="shared" si="18"/>
        <v>55705</v>
      </c>
      <c r="E366" s="162">
        <f t="shared" si="19"/>
        <v>-8555</v>
      </c>
      <c r="F366" s="163">
        <f t="shared" si="20"/>
        <v>-0.13313103018985373</v>
      </c>
      <c r="G366" s="32"/>
      <c r="H366" s="33"/>
    </row>
    <row r="367" spans="1:8" ht="12.75" customHeight="1">
      <c r="A367" s="151">
        <v>42</v>
      </c>
      <c r="B367" s="159" t="str">
        <f t="shared" si="17"/>
        <v>Shahdol</v>
      </c>
      <c r="C367" s="343">
        <v>44583</v>
      </c>
      <c r="D367" s="166">
        <f t="shared" si="18"/>
        <v>37730</v>
      </c>
      <c r="E367" s="162">
        <f t="shared" si="19"/>
        <v>-6853</v>
      </c>
      <c r="F367" s="163">
        <f t="shared" si="20"/>
        <v>-0.153713298791019</v>
      </c>
      <c r="G367" s="32"/>
      <c r="H367" s="33"/>
    </row>
    <row r="368" spans="1:8" ht="12.75" customHeight="1">
      <c r="A368" s="151">
        <v>43</v>
      </c>
      <c r="B368" s="159" t="str">
        <f t="shared" si="17"/>
        <v>Shajapur</v>
      </c>
      <c r="C368" s="343">
        <v>25006</v>
      </c>
      <c r="D368" s="166">
        <f t="shared" si="18"/>
        <v>18925</v>
      </c>
      <c r="E368" s="162">
        <f t="shared" si="19"/>
        <v>-6081</v>
      </c>
      <c r="F368" s="163">
        <f t="shared" si="20"/>
        <v>-0.24318163640726226</v>
      </c>
      <c r="G368" s="32"/>
      <c r="H368" s="33"/>
    </row>
    <row r="369" spans="1:8" ht="12.75" customHeight="1">
      <c r="A369" s="151">
        <v>44</v>
      </c>
      <c r="B369" s="159" t="str">
        <f t="shared" si="17"/>
        <v>Sheopur</v>
      </c>
      <c r="C369" s="343">
        <v>21258</v>
      </c>
      <c r="D369" s="166">
        <f t="shared" si="18"/>
        <v>21738</v>
      </c>
      <c r="E369" s="162">
        <f t="shared" si="19"/>
        <v>480</v>
      </c>
      <c r="F369" s="163">
        <f t="shared" si="20"/>
        <v>0.022579734688117414</v>
      </c>
      <c r="G369" s="32"/>
      <c r="H369" s="33"/>
    </row>
    <row r="370" spans="1:8" ht="12.75" customHeight="1">
      <c r="A370" s="151">
        <v>45</v>
      </c>
      <c r="B370" s="159" t="str">
        <f t="shared" si="17"/>
        <v>Shivpuri</v>
      </c>
      <c r="C370" s="343">
        <v>51855</v>
      </c>
      <c r="D370" s="166">
        <f t="shared" si="18"/>
        <v>61393</v>
      </c>
      <c r="E370" s="162">
        <f t="shared" si="19"/>
        <v>9538</v>
      </c>
      <c r="F370" s="163">
        <f t="shared" si="20"/>
        <v>0.1839359753157844</v>
      </c>
      <c r="G370" s="32"/>
      <c r="H370" s="33"/>
    </row>
    <row r="371" spans="1:8" ht="12.75" customHeight="1">
      <c r="A371" s="151">
        <v>46</v>
      </c>
      <c r="B371" s="159" t="str">
        <f t="shared" si="17"/>
        <v>Sidhi</v>
      </c>
      <c r="C371" s="343">
        <v>47615</v>
      </c>
      <c r="D371" s="166">
        <f t="shared" si="18"/>
        <v>44946</v>
      </c>
      <c r="E371" s="162">
        <f t="shared" si="19"/>
        <v>-2669</v>
      </c>
      <c r="F371" s="163">
        <f t="shared" si="20"/>
        <v>-0.05605376456998845</v>
      </c>
      <c r="G371" s="32"/>
      <c r="H371" s="33"/>
    </row>
    <row r="372" spans="1:8" ht="12.75" customHeight="1">
      <c r="A372" s="151">
        <v>47</v>
      </c>
      <c r="B372" s="159" t="str">
        <f t="shared" si="17"/>
        <v>Singroli</v>
      </c>
      <c r="C372" s="343">
        <v>55434</v>
      </c>
      <c r="D372" s="166">
        <f t="shared" si="18"/>
        <v>44389</v>
      </c>
      <c r="E372" s="162">
        <f t="shared" si="19"/>
        <v>-11045</v>
      </c>
      <c r="F372" s="163">
        <f t="shared" si="20"/>
        <v>-0.19924595013890392</v>
      </c>
      <c r="G372" s="32"/>
      <c r="H372" s="33"/>
    </row>
    <row r="373" spans="1:8" ht="12.75" customHeight="1">
      <c r="A373" s="151">
        <v>48</v>
      </c>
      <c r="B373" s="159" t="str">
        <f t="shared" si="17"/>
        <v>Tikamgarh</v>
      </c>
      <c r="C373" s="343">
        <v>74521</v>
      </c>
      <c r="D373" s="166">
        <f t="shared" si="18"/>
        <v>54973</v>
      </c>
      <c r="E373" s="162">
        <f t="shared" si="19"/>
        <v>-19548</v>
      </c>
      <c r="F373" s="163">
        <f t="shared" si="20"/>
        <v>-0.2623153205136807</v>
      </c>
      <c r="G373" s="32"/>
      <c r="H373" s="33"/>
    </row>
    <row r="374" spans="1:8" ht="12.75" customHeight="1">
      <c r="A374" s="151">
        <v>49</v>
      </c>
      <c r="B374" s="159" t="str">
        <f t="shared" si="17"/>
        <v>Ujjain</v>
      </c>
      <c r="C374" s="343">
        <v>43624</v>
      </c>
      <c r="D374" s="166">
        <f t="shared" si="18"/>
        <v>36984</v>
      </c>
      <c r="E374" s="162">
        <f t="shared" si="19"/>
        <v>-6640</v>
      </c>
      <c r="F374" s="163">
        <f t="shared" si="20"/>
        <v>-0.15220979277461946</v>
      </c>
      <c r="G374" s="32"/>
      <c r="H374" s="33"/>
    </row>
    <row r="375" spans="1:8" ht="12.75" customHeight="1">
      <c r="A375" s="151">
        <v>50</v>
      </c>
      <c r="B375" s="159" t="str">
        <f t="shared" si="17"/>
        <v>Umaria</v>
      </c>
      <c r="C375" s="343">
        <v>26872</v>
      </c>
      <c r="D375" s="166">
        <f t="shared" si="18"/>
        <v>25629</v>
      </c>
      <c r="E375" s="162">
        <f t="shared" si="19"/>
        <v>-1243</v>
      </c>
      <c r="F375" s="163">
        <f t="shared" si="20"/>
        <v>-0.04625632628758559</v>
      </c>
      <c r="G375" s="32"/>
      <c r="H375" s="33"/>
    </row>
    <row r="376" spans="1:8" ht="12.75" customHeight="1">
      <c r="A376" s="151">
        <v>51</v>
      </c>
      <c r="B376" s="159" t="str">
        <f t="shared" si="17"/>
        <v>Vidisha</v>
      </c>
      <c r="C376" s="343">
        <v>53025</v>
      </c>
      <c r="D376" s="166">
        <f t="shared" si="18"/>
        <v>47822</v>
      </c>
      <c r="E376" s="162">
        <f>D376-C376</f>
        <v>-5203</v>
      </c>
      <c r="F376" s="163">
        <f>E376/C376</f>
        <v>-0.09812352663837812</v>
      </c>
      <c r="G376" s="32"/>
      <c r="H376" s="33"/>
    </row>
    <row r="377" spans="1:8" ht="12.75" customHeight="1">
      <c r="A377" s="288"/>
      <c r="B377" s="289" t="s">
        <v>3</v>
      </c>
      <c r="C377" s="331">
        <f>SUM(C326:C376)</f>
        <v>2310995</v>
      </c>
      <c r="D377" s="331">
        <f>SUM(D326:D376)</f>
        <v>2046827.2599999998</v>
      </c>
      <c r="E377" s="299">
        <f t="shared" si="19"/>
        <v>-264167.7400000002</v>
      </c>
      <c r="F377" s="300">
        <f>E377/C377</f>
        <v>-0.11430909197120731</v>
      </c>
      <c r="G377" s="34"/>
      <c r="H377" s="27"/>
    </row>
    <row r="378" spans="1:8" ht="12.75" customHeight="1">
      <c r="A378" s="21"/>
      <c r="B378" s="25"/>
      <c r="C378" s="26"/>
      <c r="D378" s="37"/>
      <c r="E378" s="35"/>
      <c r="F378" s="27"/>
      <c r="G378" s="23"/>
      <c r="H378" s="15"/>
    </row>
    <row r="379" spans="1:8" ht="15" customHeight="1">
      <c r="A379" s="406" t="s">
        <v>242</v>
      </c>
      <c r="B379" s="406"/>
      <c r="C379" s="406"/>
      <c r="D379" s="406"/>
      <c r="E379" s="406"/>
      <c r="F379" s="406"/>
      <c r="G379" s="406"/>
      <c r="H379" s="406"/>
    </row>
    <row r="380" spans="1:8" ht="52.5" customHeight="1">
      <c r="A380" s="372" t="s">
        <v>1</v>
      </c>
      <c r="B380" s="372" t="s">
        <v>2</v>
      </c>
      <c r="C380" s="301" t="s">
        <v>243</v>
      </c>
      <c r="D380" s="301" t="s">
        <v>244</v>
      </c>
      <c r="E380" s="372" t="s">
        <v>77</v>
      </c>
      <c r="F380" s="232"/>
      <c r="G380" s="121"/>
      <c r="H380" s="121"/>
    </row>
    <row r="381" spans="1:8" ht="13.5" customHeight="1">
      <c r="A381" s="196">
        <v>1</v>
      </c>
      <c r="B381" s="196">
        <v>2</v>
      </c>
      <c r="C381" s="231">
        <v>3</v>
      </c>
      <c r="D381" s="231">
        <v>4</v>
      </c>
      <c r="E381" s="196">
        <v>5</v>
      </c>
      <c r="F381" s="232"/>
      <c r="G381" s="121"/>
      <c r="H381" s="121"/>
    </row>
    <row r="382" spans="1:8" ht="13.5" customHeight="1">
      <c r="A382" s="378">
        <v>1</v>
      </c>
      <c r="B382" s="159" t="str">
        <f aca="true" t="shared" si="21" ref="B382:B432">B43</f>
        <v>Agar Malwa</v>
      </c>
      <c r="C382" s="162">
        <v>10429540</v>
      </c>
      <c r="D382" s="162">
        <v>9518520</v>
      </c>
      <c r="E382" s="233">
        <f aca="true" t="shared" si="22" ref="E382:E433">D382/C382</f>
        <v>0.9126500305862003</v>
      </c>
      <c r="F382" s="248"/>
      <c r="G382" s="248"/>
      <c r="H382" s="249"/>
    </row>
    <row r="383" spans="1:8" ht="13.5" customHeight="1">
      <c r="A383" s="378">
        <v>2</v>
      </c>
      <c r="B383" s="159" t="str">
        <f t="shared" si="21"/>
        <v>Alirajpur</v>
      </c>
      <c r="C383" s="162">
        <v>24618120.999999996</v>
      </c>
      <c r="D383" s="162">
        <v>18665240</v>
      </c>
      <c r="E383" s="233">
        <f t="shared" si="22"/>
        <v>0.7581910902135871</v>
      </c>
      <c r="F383" s="248"/>
      <c r="G383" s="248"/>
      <c r="H383" s="249"/>
    </row>
    <row r="384" spans="1:8" ht="13.5" customHeight="1">
      <c r="A384" s="378">
        <v>3</v>
      </c>
      <c r="B384" s="159" t="str">
        <f t="shared" si="21"/>
        <v>Anooppur</v>
      </c>
      <c r="C384" s="162">
        <v>13916320</v>
      </c>
      <c r="D384" s="162">
        <v>13460480</v>
      </c>
      <c r="E384" s="233">
        <f t="shared" si="22"/>
        <v>0.967244213987606</v>
      </c>
      <c r="F384" s="248"/>
      <c r="G384" s="248"/>
      <c r="H384" s="249"/>
    </row>
    <row r="385" spans="1:8" ht="13.5" customHeight="1">
      <c r="A385" s="378">
        <v>4</v>
      </c>
      <c r="B385" s="159" t="str">
        <f t="shared" si="21"/>
        <v>Ashoknagar</v>
      </c>
      <c r="C385" s="162">
        <v>15852980</v>
      </c>
      <c r="D385" s="162">
        <v>14355440</v>
      </c>
      <c r="E385" s="233">
        <f t="shared" si="22"/>
        <v>0.9055357415451227</v>
      </c>
      <c r="F385" s="248"/>
      <c r="G385" s="248"/>
      <c r="H385" s="249"/>
    </row>
    <row r="386" spans="1:8" ht="13.5" customHeight="1">
      <c r="A386" s="378">
        <v>5</v>
      </c>
      <c r="B386" s="159" t="str">
        <f t="shared" si="21"/>
        <v>Badwani</v>
      </c>
      <c r="C386" s="162">
        <v>33068032</v>
      </c>
      <c r="D386" s="162">
        <v>25726948</v>
      </c>
      <c r="E386" s="233">
        <f t="shared" si="22"/>
        <v>0.7780005777180813</v>
      </c>
      <c r="F386" s="248"/>
      <c r="G386" s="248"/>
      <c r="H386" s="249"/>
    </row>
    <row r="387" spans="1:8" ht="13.5" customHeight="1">
      <c r="A387" s="378">
        <v>6</v>
      </c>
      <c r="B387" s="159" t="str">
        <f t="shared" si="21"/>
        <v>Balaghat</v>
      </c>
      <c r="C387" s="162">
        <v>34507220</v>
      </c>
      <c r="D387" s="162">
        <v>32608840</v>
      </c>
      <c r="E387" s="233">
        <f t="shared" si="22"/>
        <v>0.9449860058271863</v>
      </c>
      <c r="F387" s="248"/>
      <c r="G387" s="248"/>
      <c r="H387" s="249"/>
    </row>
    <row r="388" spans="1:8" ht="13.5" customHeight="1">
      <c r="A388" s="378">
        <v>7</v>
      </c>
      <c r="B388" s="159" t="str">
        <f t="shared" si="21"/>
        <v>Betul</v>
      </c>
      <c r="C388" s="162">
        <v>31833780</v>
      </c>
      <c r="D388" s="162">
        <v>30297960</v>
      </c>
      <c r="E388" s="233">
        <f t="shared" si="22"/>
        <v>0.9517550224949723</v>
      </c>
      <c r="F388" s="248"/>
      <c r="G388" s="248"/>
      <c r="H388" s="249"/>
    </row>
    <row r="389" spans="1:8" ht="13.5" customHeight="1">
      <c r="A389" s="378">
        <v>8</v>
      </c>
      <c r="B389" s="159" t="str">
        <f t="shared" si="21"/>
        <v>Bhind</v>
      </c>
      <c r="C389" s="162">
        <v>20405000</v>
      </c>
      <c r="D389" s="162">
        <v>19448440</v>
      </c>
      <c r="E389" s="233">
        <f t="shared" si="22"/>
        <v>0.9531212938005391</v>
      </c>
      <c r="F389" s="248"/>
      <c r="G389" s="248"/>
      <c r="H389" s="249"/>
    </row>
    <row r="390" spans="1:8" ht="13.5" customHeight="1">
      <c r="A390" s="378">
        <v>9</v>
      </c>
      <c r="B390" s="159" t="str">
        <f t="shared" si="21"/>
        <v>Bhopal</v>
      </c>
      <c r="C390" s="162">
        <v>22890780</v>
      </c>
      <c r="D390" s="162">
        <v>20458240</v>
      </c>
      <c r="E390" s="233">
        <f t="shared" si="22"/>
        <v>0.8937327605262905</v>
      </c>
      <c r="F390" s="248"/>
      <c r="G390" s="248"/>
      <c r="H390" s="249"/>
    </row>
    <row r="391" spans="1:8" ht="13.5" customHeight="1">
      <c r="A391" s="378">
        <v>10</v>
      </c>
      <c r="B391" s="159" t="str">
        <f t="shared" si="21"/>
        <v>Burhanpur</v>
      </c>
      <c r="C391" s="162">
        <v>14763540</v>
      </c>
      <c r="D391" s="162">
        <v>13773540</v>
      </c>
      <c r="E391" s="233">
        <f t="shared" si="22"/>
        <v>0.9329429120658054</v>
      </c>
      <c r="F391" s="248"/>
      <c r="G391" s="248"/>
      <c r="H391" s="249"/>
    </row>
    <row r="392" spans="1:8" ht="13.5" customHeight="1">
      <c r="A392" s="378">
        <v>11</v>
      </c>
      <c r="B392" s="159" t="str">
        <f t="shared" si="21"/>
        <v>Chhatarpur</v>
      </c>
      <c r="C392" s="162">
        <v>45929963.2</v>
      </c>
      <c r="D392" s="162">
        <v>31264860</v>
      </c>
      <c r="E392" s="233">
        <f t="shared" si="22"/>
        <v>0.6807072730247691</v>
      </c>
      <c r="F392" s="248"/>
      <c r="G392" s="248"/>
      <c r="H392" s="249"/>
    </row>
    <row r="393" spans="1:8" ht="13.5" customHeight="1">
      <c r="A393" s="378">
        <v>12</v>
      </c>
      <c r="B393" s="159" t="str">
        <f t="shared" si="21"/>
        <v>Chhindwara</v>
      </c>
      <c r="C393" s="162">
        <v>40705500</v>
      </c>
      <c r="D393" s="162">
        <v>37200240</v>
      </c>
      <c r="E393" s="233">
        <f t="shared" si="22"/>
        <v>0.9138873125253344</v>
      </c>
      <c r="F393" s="248"/>
      <c r="G393" s="248"/>
      <c r="H393" s="249"/>
    </row>
    <row r="394" spans="1:8" ht="13.5" customHeight="1">
      <c r="A394" s="378">
        <v>13</v>
      </c>
      <c r="B394" s="159" t="str">
        <f t="shared" si="21"/>
        <v>Damoh</v>
      </c>
      <c r="C394" s="162">
        <v>30680276</v>
      </c>
      <c r="D394" s="162">
        <v>23896276</v>
      </c>
      <c r="E394" s="233">
        <f t="shared" si="22"/>
        <v>0.7788807375787623</v>
      </c>
      <c r="F394" s="248"/>
      <c r="G394" s="248"/>
      <c r="H394" s="249"/>
    </row>
    <row r="395" spans="1:8" ht="13.5" customHeight="1">
      <c r="A395" s="378">
        <v>14</v>
      </c>
      <c r="B395" s="159" t="str">
        <f t="shared" si="21"/>
        <v>Datia</v>
      </c>
      <c r="C395" s="162">
        <v>12910260</v>
      </c>
      <c r="D395" s="162">
        <v>10779645.8</v>
      </c>
      <c r="E395" s="233">
        <f t="shared" si="22"/>
        <v>0.8349673670398583</v>
      </c>
      <c r="F395" s="248"/>
      <c r="G395" s="248"/>
      <c r="H395" s="249"/>
    </row>
    <row r="396" spans="1:8" ht="13.5" customHeight="1">
      <c r="A396" s="378">
        <v>15</v>
      </c>
      <c r="B396" s="159" t="str">
        <f t="shared" si="21"/>
        <v>Dewas</v>
      </c>
      <c r="C396" s="162">
        <v>23421420</v>
      </c>
      <c r="D396" s="162">
        <v>21916400</v>
      </c>
      <c r="E396" s="233">
        <f t="shared" si="22"/>
        <v>0.9357417270174054</v>
      </c>
      <c r="F396" s="248"/>
      <c r="G396" s="248"/>
      <c r="H396" s="249"/>
    </row>
    <row r="397" spans="1:8" ht="13.5" customHeight="1">
      <c r="A397" s="378">
        <v>16</v>
      </c>
      <c r="B397" s="159" t="str">
        <f t="shared" si="21"/>
        <v>Dhar</v>
      </c>
      <c r="C397" s="162">
        <v>35467300</v>
      </c>
      <c r="D397" s="162">
        <v>37061200</v>
      </c>
      <c r="E397" s="233">
        <f t="shared" si="22"/>
        <v>1.0449399869739169</v>
      </c>
      <c r="F397" s="248"/>
      <c r="G397" s="248"/>
      <c r="H397" s="249"/>
    </row>
    <row r="398" spans="1:8" ht="13.5" customHeight="1">
      <c r="A398" s="378">
        <v>17</v>
      </c>
      <c r="B398" s="159" t="str">
        <f t="shared" si="21"/>
        <v>Dindori</v>
      </c>
      <c r="C398" s="162">
        <v>20143200</v>
      </c>
      <c r="D398" s="162">
        <v>18834640</v>
      </c>
      <c r="E398" s="233">
        <f t="shared" si="22"/>
        <v>0.9350371341197029</v>
      </c>
      <c r="F398" s="248"/>
      <c r="G398" s="248"/>
      <c r="H398" s="249"/>
    </row>
    <row r="399" spans="1:8" ht="13.5" customHeight="1">
      <c r="A399" s="378">
        <v>18</v>
      </c>
      <c r="B399" s="159" t="str">
        <f t="shared" si="21"/>
        <v>Guna</v>
      </c>
      <c r="C399" s="162">
        <v>19892180</v>
      </c>
      <c r="D399" s="162">
        <v>20636000</v>
      </c>
      <c r="E399" s="233">
        <f t="shared" si="22"/>
        <v>1.0373925834172022</v>
      </c>
      <c r="F399" s="248"/>
      <c r="G399" s="248"/>
      <c r="H399" s="249"/>
    </row>
    <row r="400" spans="1:8" ht="13.5" customHeight="1">
      <c r="A400" s="378">
        <v>19</v>
      </c>
      <c r="B400" s="159" t="str">
        <f t="shared" si="21"/>
        <v>Gwalior</v>
      </c>
      <c r="C400" s="162">
        <v>17759300</v>
      </c>
      <c r="D400" s="162">
        <v>17388930</v>
      </c>
      <c r="E400" s="233">
        <f t="shared" si="22"/>
        <v>0.9791450113461679</v>
      </c>
      <c r="F400" s="248"/>
      <c r="G400" s="248"/>
      <c r="H400" s="249"/>
    </row>
    <row r="401" spans="1:8" ht="13.5" customHeight="1">
      <c r="A401" s="378">
        <v>20</v>
      </c>
      <c r="B401" s="159" t="str">
        <f t="shared" si="21"/>
        <v>Harda</v>
      </c>
      <c r="C401" s="162">
        <v>8521920</v>
      </c>
      <c r="D401" s="162">
        <v>8489360</v>
      </c>
      <c r="E401" s="233">
        <f t="shared" si="22"/>
        <v>0.9961792647666253</v>
      </c>
      <c r="F401" s="248"/>
      <c r="G401" s="248"/>
      <c r="H401" s="249"/>
    </row>
    <row r="402" spans="1:8" ht="13.5" customHeight="1">
      <c r="A402" s="378">
        <v>21</v>
      </c>
      <c r="B402" s="159" t="str">
        <f t="shared" si="21"/>
        <v>Hoshangabad</v>
      </c>
      <c r="C402" s="162">
        <v>19055520</v>
      </c>
      <c r="D402" s="162">
        <v>15768280</v>
      </c>
      <c r="E402" s="233">
        <f t="shared" si="22"/>
        <v>0.8274914565438256</v>
      </c>
      <c r="F402" s="248"/>
      <c r="G402" s="248"/>
      <c r="H402" s="249"/>
    </row>
    <row r="403" spans="1:8" ht="13.5" customHeight="1">
      <c r="A403" s="378">
        <v>22</v>
      </c>
      <c r="B403" s="159" t="str">
        <f t="shared" si="21"/>
        <v>Indore</v>
      </c>
      <c r="C403" s="162">
        <v>21953800</v>
      </c>
      <c r="D403" s="162">
        <v>21069620</v>
      </c>
      <c r="E403" s="233">
        <f t="shared" si="22"/>
        <v>0.9597254233891171</v>
      </c>
      <c r="F403" s="248"/>
      <c r="G403" s="248"/>
      <c r="H403" s="249"/>
    </row>
    <row r="404" spans="1:8" ht="13.5" customHeight="1">
      <c r="A404" s="378">
        <v>23</v>
      </c>
      <c r="B404" s="159" t="str">
        <f t="shared" si="21"/>
        <v>Jabalpur</v>
      </c>
      <c r="C404" s="162">
        <v>31453602.04</v>
      </c>
      <c r="D404" s="162">
        <v>26126940</v>
      </c>
      <c r="E404" s="233">
        <f t="shared" si="22"/>
        <v>0.8306501737630556</v>
      </c>
      <c r="F404" s="248"/>
      <c r="G404" s="248"/>
      <c r="H404" s="249"/>
    </row>
    <row r="405" spans="1:8" ht="13.5" customHeight="1">
      <c r="A405" s="378">
        <v>24</v>
      </c>
      <c r="B405" s="159" t="str">
        <f t="shared" si="21"/>
        <v>Jhabua</v>
      </c>
      <c r="C405" s="162">
        <v>38057580</v>
      </c>
      <c r="D405" s="162">
        <v>30281202.6</v>
      </c>
      <c r="E405" s="233">
        <f t="shared" si="22"/>
        <v>0.7956681060645475</v>
      </c>
      <c r="F405" s="248"/>
      <c r="G405" s="248"/>
      <c r="H405" s="249"/>
    </row>
    <row r="406" spans="1:8" ht="13.5" customHeight="1">
      <c r="A406" s="378">
        <v>25</v>
      </c>
      <c r="B406" s="159" t="str">
        <f t="shared" si="21"/>
        <v>Katni</v>
      </c>
      <c r="C406" s="162">
        <v>27983696</v>
      </c>
      <c r="D406" s="162">
        <v>24957680</v>
      </c>
      <c r="E406" s="233">
        <f t="shared" si="22"/>
        <v>0.8918650345544062</v>
      </c>
      <c r="F406" s="248"/>
      <c r="G406" s="248"/>
      <c r="H406" s="249"/>
    </row>
    <row r="407" spans="1:8" ht="13.5" customHeight="1">
      <c r="A407" s="378">
        <v>26</v>
      </c>
      <c r="B407" s="159" t="str">
        <f t="shared" si="21"/>
        <v>Khandwa</v>
      </c>
      <c r="C407" s="162">
        <v>29814180</v>
      </c>
      <c r="D407" s="162">
        <v>27155040</v>
      </c>
      <c r="E407" s="233">
        <f t="shared" si="22"/>
        <v>0.9108095543798287</v>
      </c>
      <c r="F407" s="248"/>
      <c r="G407" s="248"/>
      <c r="H407" s="249"/>
    </row>
    <row r="408" spans="1:8" ht="13.5" customHeight="1">
      <c r="A408" s="378">
        <v>27</v>
      </c>
      <c r="B408" s="159" t="str">
        <f t="shared" si="21"/>
        <v>Khargone</v>
      </c>
      <c r="C408" s="162">
        <v>33770880</v>
      </c>
      <c r="D408" s="162">
        <v>27848040</v>
      </c>
      <c r="E408" s="233">
        <f t="shared" si="22"/>
        <v>0.8246169480925578</v>
      </c>
      <c r="F408" s="248"/>
      <c r="G408" s="248"/>
      <c r="H408" s="249"/>
    </row>
    <row r="409" spans="1:8" ht="13.5" customHeight="1">
      <c r="A409" s="378">
        <v>28</v>
      </c>
      <c r="B409" s="159" t="str">
        <f t="shared" si="21"/>
        <v>Mandla</v>
      </c>
      <c r="C409" s="162">
        <v>26887740</v>
      </c>
      <c r="D409" s="162">
        <v>23774300</v>
      </c>
      <c r="E409" s="233">
        <f t="shared" si="22"/>
        <v>0.8842059615274471</v>
      </c>
      <c r="F409" s="248"/>
      <c r="G409" s="248"/>
      <c r="H409" s="249"/>
    </row>
    <row r="410" spans="1:8" ht="13.5" customHeight="1">
      <c r="A410" s="378">
        <v>29</v>
      </c>
      <c r="B410" s="159" t="str">
        <f t="shared" si="21"/>
        <v>Mandsaur</v>
      </c>
      <c r="C410" s="162">
        <v>18373028</v>
      </c>
      <c r="D410" s="162">
        <v>20105080.000000004</v>
      </c>
      <c r="E410" s="233">
        <f t="shared" si="22"/>
        <v>1.0942714505197513</v>
      </c>
      <c r="F410" s="248"/>
      <c r="G410" s="248"/>
      <c r="H410" s="249"/>
    </row>
    <row r="411" spans="1:8" ht="13.5" customHeight="1">
      <c r="A411" s="378">
        <v>30</v>
      </c>
      <c r="B411" s="159" t="str">
        <f t="shared" si="21"/>
        <v>Morena</v>
      </c>
      <c r="C411" s="162">
        <v>29057160</v>
      </c>
      <c r="D411" s="162">
        <v>28266260</v>
      </c>
      <c r="E411" s="233">
        <f t="shared" si="22"/>
        <v>0.972781235330638</v>
      </c>
      <c r="F411" s="248"/>
      <c r="G411" s="248"/>
      <c r="H411" s="249"/>
    </row>
    <row r="412" spans="1:8" ht="13.5" customHeight="1">
      <c r="A412" s="378">
        <v>31</v>
      </c>
      <c r="B412" s="159" t="str">
        <f t="shared" si="21"/>
        <v>Narsinghpur</v>
      </c>
      <c r="C412" s="162">
        <v>16200712</v>
      </c>
      <c r="D412" s="162">
        <v>14086820</v>
      </c>
      <c r="E412" s="233">
        <f t="shared" si="22"/>
        <v>0.8695185742453788</v>
      </c>
      <c r="F412" s="248"/>
      <c r="G412" s="248"/>
      <c r="H412" s="249"/>
    </row>
    <row r="413" spans="1:8" ht="13.5" customHeight="1">
      <c r="A413" s="378">
        <v>32</v>
      </c>
      <c r="B413" s="159" t="str">
        <f t="shared" si="21"/>
        <v>Neemuch</v>
      </c>
      <c r="C413" s="162">
        <v>15086808</v>
      </c>
      <c r="D413" s="162">
        <v>10710040</v>
      </c>
      <c r="E413" s="233">
        <f t="shared" si="22"/>
        <v>0.7098943659917989</v>
      </c>
      <c r="F413" s="248"/>
      <c r="G413" s="248"/>
      <c r="H413" s="249"/>
    </row>
    <row r="414" spans="1:8" ht="13.5" customHeight="1">
      <c r="A414" s="378">
        <v>33</v>
      </c>
      <c r="B414" s="159" t="str">
        <f t="shared" si="21"/>
        <v>Panna</v>
      </c>
      <c r="C414" s="162">
        <v>25441504</v>
      </c>
      <c r="D414" s="162">
        <v>19427540</v>
      </c>
      <c r="E414" s="233">
        <f t="shared" si="22"/>
        <v>0.7636160189271829</v>
      </c>
      <c r="F414" s="248"/>
      <c r="G414" s="248"/>
      <c r="H414" s="249"/>
    </row>
    <row r="415" spans="1:8" ht="13.5" customHeight="1">
      <c r="A415" s="378">
        <v>34</v>
      </c>
      <c r="B415" s="159" t="str">
        <f t="shared" si="21"/>
        <v>Raisen</v>
      </c>
      <c r="C415" s="162">
        <v>25157080.08</v>
      </c>
      <c r="D415" s="162">
        <v>22961895</v>
      </c>
      <c r="E415" s="233">
        <f t="shared" si="22"/>
        <v>0.9127408636845267</v>
      </c>
      <c r="F415" s="248"/>
      <c r="G415" s="248"/>
      <c r="H415" s="249"/>
    </row>
    <row r="416" spans="1:8" ht="13.5" customHeight="1">
      <c r="A416" s="378">
        <v>35</v>
      </c>
      <c r="B416" s="159" t="str">
        <f t="shared" si="21"/>
        <v>Rajgarh</v>
      </c>
      <c r="C416" s="162">
        <v>28591060</v>
      </c>
      <c r="D416" s="162">
        <v>23877576</v>
      </c>
      <c r="E416" s="233">
        <f t="shared" si="22"/>
        <v>0.8351413343891412</v>
      </c>
      <c r="F416" s="121"/>
      <c r="G416" s="121"/>
      <c r="H416" s="250"/>
    </row>
    <row r="417" spans="1:8" ht="13.5" customHeight="1">
      <c r="A417" s="378">
        <v>36</v>
      </c>
      <c r="B417" s="159" t="str">
        <f t="shared" si="21"/>
        <v>Ratlam</v>
      </c>
      <c r="C417" s="162">
        <v>33845460</v>
      </c>
      <c r="D417" s="162">
        <v>27027880</v>
      </c>
      <c r="E417" s="233">
        <f t="shared" si="22"/>
        <v>0.798567370631098</v>
      </c>
      <c r="F417" s="121"/>
      <c r="G417" s="121"/>
      <c r="H417" s="250"/>
    </row>
    <row r="418" spans="1:8" ht="13.5" customHeight="1">
      <c r="A418" s="378">
        <v>37</v>
      </c>
      <c r="B418" s="159" t="str">
        <f t="shared" si="21"/>
        <v>Rewa</v>
      </c>
      <c r="C418" s="162">
        <v>33866888</v>
      </c>
      <c r="D418" s="162">
        <v>31748840</v>
      </c>
      <c r="E418" s="233">
        <f t="shared" si="22"/>
        <v>0.9374596213268842</v>
      </c>
      <c r="F418" s="121"/>
      <c r="G418" s="121"/>
      <c r="H418" s="250"/>
    </row>
    <row r="419" spans="1:8" ht="13.5" customHeight="1">
      <c r="A419" s="378">
        <v>38</v>
      </c>
      <c r="B419" s="159" t="str">
        <f t="shared" si="21"/>
        <v>Sagar</v>
      </c>
      <c r="C419" s="162">
        <v>47382500</v>
      </c>
      <c r="D419" s="162">
        <v>37661140</v>
      </c>
      <c r="E419" s="233">
        <f t="shared" si="22"/>
        <v>0.7948322692977365</v>
      </c>
      <c r="F419" s="121"/>
      <c r="G419" s="121"/>
      <c r="H419" s="250"/>
    </row>
    <row r="420" spans="1:8" ht="13.5" customHeight="1">
      <c r="A420" s="378">
        <v>39</v>
      </c>
      <c r="B420" s="159" t="str">
        <f t="shared" si="21"/>
        <v>Satna</v>
      </c>
      <c r="C420" s="162">
        <v>37052620</v>
      </c>
      <c r="D420" s="162">
        <v>31060700</v>
      </c>
      <c r="E420" s="233">
        <f t="shared" si="22"/>
        <v>0.8382861994644374</v>
      </c>
      <c r="F420" s="121"/>
      <c r="G420" s="121"/>
      <c r="H420" s="250"/>
    </row>
    <row r="421" spans="1:8" ht="13.5" customHeight="1">
      <c r="A421" s="378">
        <v>40</v>
      </c>
      <c r="B421" s="159" t="str">
        <f t="shared" si="21"/>
        <v>Sehore</v>
      </c>
      <c r="C421" s="162">
        <v>22200640</v>
      </c>
      <c r="D421" s="162">
        <v>18696040</v>
      </c>
      <c r="E421" s="233">
        <f t="shared" si="22"/>
        <v>0.8421396860631045</v>
      </c>
      <c r="F421" s="121"/>
      <c r="G421" s="121"/>
      <c r="H421" s="250"/>
    </row>
    <row r="422" spans="1:8" ht="13.5" customHeight="1">
      <c r="A422" s="378">
        <v>41</v>
      </c>
      <c r="B422" s="159" t="str">
        <f t="shared" si="21"/>
        <v>Seoni</v>
      </c>
      <c r="C422" s="162">
        <v>31443720</v>
      </c>
      <c r="D422" s="162">
        <v>28390340</v>
      </c>
      <c r="E422" s="233">
        <f t="shared" si="22"/>
        <v>0.9028938051859003</v>
      </c>
      <c r="F422" s="121"/>
      <c r="G422" s="121"/>
      <c r="H422" s="250"/>
    </row>
    <row r="423" spans="1:8" ht="13.5" customHeight="1">
      <c r="A423" s="378">
        <v>42</v>
      </c>
      <c r="B423" s="159" t="str">
        <f t="shared" si="21"/>
        <v>Shahdol</v>
      </c>
      <c r="C423" s="162">
        <v>24493876</v>
      </c>
      <c r="D423" s="162">
        <v>21018580</v>
      </c>
      <c r="E423" s="233">
        <f t="shared" si="22"/>
        <v>0.8581157183942631</v>
      </c>
      <c r="F423" s="121"/>
      <c r="G423" s="121"/>
      <c r="H423" s="250"/>
    </row>
    <row r="424" spans="1:8" ht="13.5" customHeight="1">
      <c r="A424" s="378">
        <v>43</v>
      </c>
      <c r="B424" s="159" t="str">
        <f t="shared" si="21"/>
        <v>Shajapur</v>
      </c>
      <c r="C424" s="162">
        <v>12722160</v>
      </c>
      <c r="D424" s="162">
        <v>10089420</v>
      </c>
      <c r="E424" s="233">
        <f t="shared" si="22"/>
        <v>0.7930587258767379</v>
      </c>
      <c r="F424" s="121"/>
      <c r="G424" s="121"/>
      <c r="H424" s="250"/>
    </row>
    <row r="425" spans="1:8" ht="13.5" customHeight="1">
      <c r="A425" s="378">
        <v>44</v>
      </c>
      <c r="B425" s="159" t="str">
        <f t="shared" si="21"/>
        <v>Sheopur</v>
      </c>
      <c r="C425" s="162">
        <v>14330800</v>
      </c>
      <c r="D425" s="162">
        <v>14297360</v>
      </c>
      <c r="E425" s="233">
        <f t="shared" si="22"/>
        <v>0.9976665643229966</v>
      </c>
      <c r="F425" s="121"/>
      <c r="G425" s="121"/>
      <c r="H425" s="250"/>
    </row>
    <row r="426" spans="1:8" ht="13.5" customHeight="1">
      <c r="A426" s="378">
        <v>45</v>
      </c>
      <c r="B426" s="159" t="str">
        <f t="shared" si="21"/>
        <v>Shivpuri</v>
      </c>
      <c r="C426" s="162">
        <v>29793940</v>
      </c>
      <c r="D426" s="162">
        <v>34360367.8</v>
      </c>
      <c r="E426" s="233">
        <f t="shared" si="22"/>
        <v>1.1532669999335434</v>
      </c>
      <c r="F426" s="121"/>
      <c r="G426" s="121"/>
      <c r="H426" s="250"/>
    </row>
    <row r="427" spans="1:8" ht="13.5" customHeight="1">
      <c r="A427" s="378">
        <v>46</v>
      </c>
      <c r="B427" s="159" t="str">
        <f t="shared" si="21"/>
        <v>Sidhi</v>
      </c>
      <c r="C427" s="162">
        <v>31720040</v>
      </c>
      <c r="D427" s="162">
        <v>25184332.799999997</v>
      </c>
      <c r="E427" s="233">
        <f t="shared" si="22"/>
        <v>0.7939565271670527</v>
      </c>
      <c r="F427" s="121"/>
      <c r="G427" s="121"/>
      <c r="H427" s="250"/>
    </row>
    <row r="428" spans="1:8" ht="13.5" customHeight="1">
      <c r="A428" s="378">
        <v>47</v>
      </c>
      <c r="B428" s="159" t="str">
        <f t="shared" si="21"/>
        <v>Singroli</v>
      </c>
      <c r="C428" s="162">
        <v>32698071.999999996</v>
      </c>
      <c r="D428" s="162">
        <v>25793020</v>
      </c>
      <c r="E428" s="233">
        <f t="shared" si="22"/>
        <v>0.7888238792794879</v>
      </c>
      <c r="F428" s="121"/>
      <c r="G428" s="121"/>
      <c r="H428" s="250"/>
    </row>
    <row r="429" spans="1:8" ht="13.5" customHeight="1">
      <c r="A429" s="378">
        <v>48</v>
      </c>
      <c r="B429" s="159" t="str">
        <f t="shared" si="21"/>
        <v>Tikamgarh</v>
      </c>
      <c r="C429" s="162">
        <v>43118020</v>
      </c>
      <c r="D429" s="162">
        <v>30786360</v>
      </c>
      <c r="E429" s="233">
        <f t="shared" si="22"/>
        <v>0.7140021735691945</v>
      </c>
      <c r="F429" s="121"/>
      <c r="G429" s="121"/>
      <c r="H429" s="250"/>
    </row>
    <row r="430" spans="1:8" ht="13.5" customHeight="1">
      <c r="A430" s="378">
        <v>49</v>
      </c>
      <c r="B430" s="159" t="str">
        <f t="shared" si="21"/>
        <v>Ujjain</v>
      </c>
      <c r="C430" s="162">
        <v>24239600</v>
      </c>
      <c r="D430" s="162">
        <v>19834320</v>
      </c>
      <c r="E430" s="233">
        <f t="shared" si="22"/>
        <v>0.8182610274096932</v>
      </c>
      <c r="F430" s="121"/>
      <c r="G430" s="121"/>
      <c r="H430" s="250"/>
    </row>
    <row r="431" spans="1:8" ht="13.5" customHeight="1">
      <c r="A431" s="378">
        <v>50</v>
      </c>
      <c r="B431" s="159" t="str">
        <f t="shared" si="21"/>
        <v>Umaria</v>
      </c>
      <c r="C431" s="162">
        <v>14268100</v>
      </c>
      <c r="D431" s="162">
        <v>13317040</v>
      </c>
      <c r="E431" s="233">
        <f t="shared" si="22"/>
        <v>0.9333436126744276</v>
      </c>
      <c r="F431" s="121"/>
      <c r="G431" s="121"/>
      <c r="H431" s="250"/>
    </row>
    <row r="432" spans="1:8" ht="13.5" customHeight="1">
      <c r="A432" s="378">
        <v>51</v>
      </c>
      <c r="B432" s="159" t="str">
        <f t="shared" si="21"/>
        <v>Vidisha</v>
      </c>
      <c r="C432" s="162">
        <v>29799220</v>
      </c>
      <c r="D432" s="162">
        <v>26237420</v>
      </c>
      <c r="E432" s="233">
        <f t="shared" si="22"/>
        <v>0.8804733815180398</v>
      </c>
      <c r="F432" s="121"/>
      <c r="G432" s="121"/>
      <c r="H432" s="250"/>
    </row>
    <row r="433" spans="1:8" ht="13.5" customHeight="1">
      <c r="A433" s="289"/>
      <c r="B433" s="302" t="s">
        <v>135</v>
      </c>
      <c r="C433" s="299">
        <f>SUM(C382:C432)</f>
        <v>1327576638.3200002</v>
      </c>
      <c r="D433" s="299">
        <f>SUM(D382:D432)</f>
        <v>1157700674</v>
      </c>
      <c r="E433" s="303">
        <f t="shared" si="22"/>
        <v>0.8720405591537284</v>
      </c>
      <c r="F433" s="121"/>
      <c r="G433" s="121"/>
      <c r="H433" s="121"/>
    </row>
    <row r="434" spans="1:8" ht="13.5" customHeight="1">
      <c r="A434" s="144"/>
      <c r="B434" s="253"/>
      <c r="C434" s="254"/>
      <c r="D434" s="35"/>
      <c r="E434" s="40"/>
      <c r="F434" s="15"/>
      <c r="G434" s="15"/>
      <c r="H434" s="15"/>
    </row>
    <row r="435" spans="1:8" ht="15.75" customHeight="1">
      <c r="A435" s="137" t="s">
        <v>195</v>
      </c>
      <c r="B435" s="121"/>
      <c r="C435" s="121"/>
      <c r="D435" s="15"/>
      <c r="E435" s="15"/>
      <c r="F435" s="15"/>
      <c r="G435" s="15"/>
      <c r="H435" s="15"/>
    </row>
    <row r="436" spans="1:8" ht="12.75">
      <c r="A436" s="137"/>
      <c r="B436" s="121"/>
      <c r="C436" s="121"/>
      <c r="D436" s="15"/>
      <c r="E436" s="15"/>
      <c r="F436" s="15"/>
      <c r="G436" s="15"/>
      <c r="H436" s="15"/>
    </row>
    <row r="437" spans="1:8" ht="12.75">
      <c r="A437" s="2" t="s">
        <v>93</v>
      </c>
      <c r="G437" s="15"/>
      <c r="H437" s="15"/>
    </row>
    <row r="438" spans="1:8" ht="33.75" customHeight="1">
      <c r="A438" s="276" t="s">
        <v>30</v>
      </c>
      <c r="B438" s="276"/>
      <c r="C438" s="304" t="s">
        <v>50</v>
      </c>
      <c r="D438" s="304" t="s">
        <v>51</v>
      </c>
      <c r="E438" s="304" t="s">
        <v>28</v>
      </c>
      <c r="F438" s="304" t="s">
        <v>29</v>
      </c>
      <c r="G438" s="15"/>
      <c r="H438" s="15"/>
    </row>
    <row r="439" spans="1:8" ht="16.5" customHeight="1">
      <c r="A439" s="80">
        <v>1</v>
      </c>
      <c r="B439" s="80">
        <v>2</v>
      </c>
      <c r="C439" s="92">
        <v>3</v>
      </c>
      <c r="D439" s="92">
        <v>4</v>
      </c>
      <c r="E439" s="92" t="s">
        <v>56</v>
      </c>
      <c r="F439" s="92">
        <v>6</v>
      </c>
      <c r="G439" s="15"/>
      <c r="H439" s="15"/>
    </row>
    <row r="440" spans="1:8" ht="27" customHeight="1">
      <c r="A440" s="373">
        <v>1</v>
      </c>
      <c r="B440" s="81" t="s">
        <v>245</v>
      </c>
      <c r="C440" s="94">
        <f>D503</f>
        <v>22749.93169999999</v>
      </c>
      <c r="D440" s="94">
        <f>C440</f>
        <v>22749.93169999999</v>
      </c>
      <c r="E440" s="94">
        <f>D440-C440</f>
        <v>0</v>
      </c>
      <c r="F440" s="95">
        <f>E440/C440</f>
        <v>0</v>
      </c>
      <c r="G440" s="15"/>
      <c r="H440" s="15"/>
    </row>
    <row r="441" spans="1:16" ht="25.5">
      <c r="A441" s="373">
        <v>2</v>
      </c>
      <c r="B441" s="81" t="s">
        <v>246</v>
      </c>
      <c r="C441" s="96">
        <f>C503</f>
        <v>158291.94995563023</v>
      </c>
      <c r="D441" s="94">
        <f>C441</f>
        <v>158291.94995563023</v>
      </c>
      <c r="E441" s="94">
        <f>D441-C441</f>
        <v>0</v>
      </c>
      <c r="F441" s="95">
        <f>E441/C441</f>
        <v>0</v>
      </c>
      <c r="G441" s="39"/>
      <c r="H441" s="15"/>
      <c r="P441" s="1">
        <f>4962.83+10316.62+2268.42+5202.06</f>
        <v>22749.930000000004</v>
      </c>
    </row>
    <row r="442" spans="1:8" ht="25.5">
      <c r="A442" s="373">
        <v>3</v>
      </c>
      <c r="B442" s="81" t="s">
        <v>247</v>
      </c>
      <c r="C442" s="104">
        <f>C563</f>
        <v>117421.918444</v>
      </c>
      <c r="D442" s="94">
        <f>C442</f>
        <v>117421.918444</v>
      </c>
      <c r="E442" s="94">
        <f>D442-C442</f>
        <v>0</v>
      </c>
      <c r="F442" s="95">
        <f>E442/C442</f>
        <v>0</v>
      </c>
      <c r="G442" s="15"/>
      <c r="H442" s="15"/>
    </row>
    <row r="443" spans="1:8" ht="12.75">
      <c r="A443" s="255" t="s">
        <v>110</v>
      </c>
      <c r="B443" s="15"/>
      <c r="C443" s="15"/>
      <c r="D443" s="15"/>
      <c r="E443" s="15"/>
      <c r="F443" s="15"/>
      <c r="G443" s="15"/>
      <c r="H443" s="15"/>
    </row>
    <row r="444" spans="1:8" ht="12.75">
      <c r="A444" s="42"/>
      <c r="B444" s="15"/>
      <c r="C444" s="15"/>
      <c r="D444" s="15"/>
      <c r="E444" s="15"/>
      <c r="F444" s="43"/>
      <c r="G444" s="15"/>
      <c r="H444" s="15"/>
    </row>
    <row r="445" spans="1:8" ht="12.75">
      <c r="A445" s="171" t="s">
        <v>94</v>
      </c>
      <c r="B445" s="172"/>
      <c r="C445" s="172"/>
      <c r="D445" s="172"/>
      <c r="E445" s="173"/>
      <c r="F445" s="44"/>
      <c r="G445" s="15"/>
      <c r="H445" s="15"/>
    </row>
    <row r="446" spans="1:8" ht="12.75">
      <c r="A446" s="172"/>
      <c r="B446" s="172"/>
      <c r="C446" s="172"/>
      <c r="D446" s="172"/>
      <c r="E446" s="173"/>
      <c r="F446" s="44"/>
      <c r="G446" s="15"/>
      <c r="H446" s="15"/>
    </row>
    <row r="447" spans="1:8" ht="12.75">
      <c r="A447" s="137" t="s">
        <v>248</v>
      </c>
      <c r="B447" s="174"/>
      <c r="C447" s="175"/>
      <c r="D447" s="174"/>
      <c r="E447" s="174"/>
      <c r="F447" s="45"/>
      <c r="G447" s="45"/>
      <c r="H447" s="15"/>
    </row>
    <row r="448" spans="1:8" ht="6" customHeight="1">
      <c r="A448" s="137"/>
      <c r="B448" s="174"/>
      <c r="C448" s="175"/>
      <c r="D448" s="174"/>
      <c r="E448" s="174"/>
      <c r="F448" s="45"/>
      <c r="G448" s="45"/>
      <c r="H448" s="15"/>
    </row>
    <row r="449" spans="1:8" ht="12.75">
      <c r="A449" s="174"/>
      <c r="B449" s="174"/>
      <c r="C449" s="174"/>
      <c r="D449" s="174"/>
      <c r="E449" s="176" t="s">
        <v>193</v>
      </c>
      <c r="F449" s="15"/>
      <c r="G449" s="15"/>
      <c r="H449" s="15"/>
    </row>
    <row r="450" spans="1:8" ht="40.5" customHeight="1">
      <c r="A450" s="305" t="s">
        <v>23</v>
      </c>
      <c r="B450" s="305" t="s">
        <v>24</v>
      </c>
      <c r="C450" s="372" t="s">
        <v>246</v>
      </c>
      <c r="D450" s="372" t="s">
        <v>249</v>
      </c>
      <c r="E450" s="372" t="s">
        <v>250</v>
      </c>
      <c r="F450" s="47"/>
      <c r="G450" s="48"/>
      <c r="H450" s="15"/>
    </row>
    <row r="451" spans="1:8" ht="11.25" customHeight="1">
      <c r="A451" s="177">
        <v>1</v>
      </c>
      <c r="B451" s="177">
        <v>2</v>
      </c>
      <c r="C451" s="178">
        <v>3</v>
      </c>
      <c r="D451" s="178">
        <v>4</v>
      </c>
      <c r="E451" s="178">
        <v>5</v>
      </c>
      <c r="F451" s="47"/>
      <c r="G451" s="48"/>
      <c r="H451" s="15"/>
    </row>
    <row r="452" spans="1:8" ht="12.75">
      <c r="A452" s="179">
        <v>1</v>
      </c>
      <c r="B452" s="159" t="str">
        <f aca="true" t="shared" si="23" ref="B452:B502">B43</f>
        <v>Agar Malwa</v>
      </c>
      <c r="C452" s="180">
        <v>1336.585070225034</v>
      </c>
      <c r="D452" s="180">
        <v>0</v>
      </c>
      <c r="E452" s="181">
        <f aca="true" t="shared" si="24" ref="E452:E502">D452/C452</f>
        <v>0</v>
      </c>
      <c r="F452" s="8"/>
      <c r="G452" s="9"/>
      <c r="H452" s="8"/>
    </row>
    <row r="453" spans="1:8" ht="12.75">
      <c r="A453" s="179">
        <v>2</v>
      </c>
      <c r="B453" s="159" t="str">
        <f t="shared" si="23"/>
        <v>Alirajpur</v>
      </c>
      <c r="C453" s="180">
        <v>2930.4912393104705</v>
      </c>
      <c r="D453" s="180">
        <v>19.590000000000458</v>
      </c>
      <c r="E453" s="181">
        <f t="shared" si="24"/>
        <v>0.006684886048186885</v>
      </c>
      <c r="F453" s="8"/>
      <c r="G453" s="9"/>
      <c r="H453" s="8"/>
    </row>
    <row r="454" spans="1:8" ht="12.75">
      <c r="A454" s="179">
        <v>3</v>
      </c>
      <c r="B454" s="159" t="str">
        <f t="shared" si="23"/>
        <v>Anooppur</v>
      </c>
      <c r="C454" s="180">
        <v>1772.8881005936369</v>
      </c>
      <c r="D454" s="180">
        <v>354.6039999999998</v>
      </c>
      <c r="E454" s="181">
        <f t="shared" si="24"/>
        <v>0.20001487960873762</v>
      </c>
      <c r="F454" s="8"/>
      <c r="G454" s="9"/>
      <c r="H454" s="8"/>
    </row>
    <row r="455" spans="1:8" ht="12.75">
      <c r="A455" s="179">
        <v>4</v>
      </c>
      <c r="B455" s="159" t="str">
        <f t="shared" si="23"/>
        <v>Ashoknagar</v>
      </c>
      <c r="C455" s="180">
        <v>1988.1907112073468</v>
      </c>
      <c r="D455" s="180">
        <v>364.3480000000002</v>
      </c>
      <c r="E455" s="181">
        <f t="shared" si="24"/>
        <v>0.183256061878866</v>
      </c>
      <c r="F455" s="8"/>
      <c r="G455" s="9"/>
      <c r="H455" s="8"/>
    </row>
    <row r="456" spans="1:8" ht="12.75">
      <c r="A456" s="179">
        <v>5</v>
      </c>
      <c r="B456" s="159" t="str">
        <f t="shared" si="23"/>
        <v>Badwani</v>
      </c>
      <c r="C456" s="180">
        <v>4049.7428610012735</v>
      </c>
      <c r="D456" s="180">
        <v>1907.9089999999987</v>
      </c>
      <c r="E456" s="181">
        <f t="shared" si="24"/>
        <v>0.471118553815607</v>
      </c>
      <c r="F456" s="8"/>
      <c r="G456" s="9"/>
      <c r="H456" s="8"/>
    </row>
    <row r="457" spans="1:8" ht="12.75">
      <c r="A457" s="179">
        <v>6</v>
      </c>
      <c r="B457" s="159" t="str">
        <f t="shared" si="23"/>
        <v>Balaghat</v>
      </c>
      <c r="C457" s="180">
        <v>4493.785668436894</v>
      </c>
      <c r="D457" s="180">
        <v>297.6339999999998</v>
      </c>
      <c r="E457" s="181">
        <f t="shared" si="24"/>
        <v>0.06623235328967703</v>
      </c>
      <c r="F457" s="8"/>
      <c r="G457" s="9"/>
      <c r="H457" s="8"/>
    </row>
    <row r="458" spans="1:8" ht="12.75">
      <c r="A458" s="179">
        <v>7</v>
      </c>
      <c r="B458" s="159" t="str">
        <f t="shared" si="23"/>
        <v>Betul</v>
      </c>
      <c r="C458" s="180">
        <v>4137.296767519199</v>
      </c>
      <c r="D458" s="180">
        <v>2411.67</v>
      </c>
      <c r="E458" s="181">
        <f t="shared" si="24"/>
        <v>0.5829095990728465</v>
      </c>
      <c r="F458" s="8"/>
      <c r="G458" s="9"/>
      <c r="H458" s="8"/>
    </row>
    <row r="459" spans="1:8" ht="12.75">
      <c r="A459" s="179">
        <v>8</v>
      </c>
      <c r="B459" s="159" t="str">
        <f t="shared" si="23"/>
        <v>Bhind</v>
      </c>
      <c r="C459" s="180">
        <v>2590.814617801464</v>
      </c>
      <c r="D459" s="180">
        <v>-259.7550000000002</v>
      </c>
      <c r="E459" s="181">
        <f t="shared" si="24"/>
        <v>-0.10025997159936723</v>
      </c>
      <c r="F459" s="8"/>
      <c r="G459" s="9"/>
      <c r="H459" s="8"/>
    </row>
    <row r="460" spans="1:8" ht="12.75">
      <c r="A460" s="179">
        <v>9</v>
      </c>
      <c r="B460" s="159" t="str">
        <f t="shared" si="23"/>
        <v>Bhopal</v>
      </c>
      <c r="C460" s="180">
        <v>2874.983449129346</v>
      </c>
      <c r="D460" s="180">
        <v>208.35999999999956</v>
      </c>
      <c r="E460" s="181">
        <f t="shared" si="24"/>
        <v>0.07247346069526031</v>
      </c>
      <c r="F460" s="8"/>
      <c r="G460" s="9"/>
      <c r="H460" s="8"/>
    </row>
    <row r="461" spans="1:8" ht="12.75">
      <c r="A461" s="179">
        <v>10</v>
      </c>
      <c r="B461" s="159" t="str">
        <f t="shared" si="23"/>
        <v>Burhanpur</v>
      </c>
      <c r="C461" s="180">
        <v>1844.0883138017966</v>
      </c>
      <c r="D461" s="180">
        <v>396.46000000000004</v>
      </c>
      <c r="E461" s="181">
        <f t="shared" si="24"/>
        <v>0.21498970360191313</v>
      </c>
      <c r="F461" s="8"/>
      <c r="G461" s="9"/>
      <c r="H461" s="8"/>
    </row>
    <row r="462" spans="1:8" ht="12.75">
      <c r="A462" s="179">
        <v>11</v>
      </c>
      <c r="B462" s="159" t="str">
        <f t="shared" si="23"/>
        <v>Chhatarpur</v>
      </c>
      <c r="C462" s="180">
        <v>5848.611227835048</v>
      </c>
      <c r="D462" s="180">
        <v>-281.65699999999975</v>
      </c>
      <c r="E462" s="181">
        <f t="shared" si="24"/>
        <v>-0.04815792827184708</v>
      </c>
      <c r="F462" s="8"/>
      <c r="G462" s="9"/>
      <c r="H462" s="8"/>
    </row>
    <row r="463" spans="1:8" ht="12.75">
      <c r="A463" s="179">
        <v>12</v>
      </c>
      <c r="B463" s="159" t="str">
        <f t="shared" si="23"/>
        <v>Chhindwara</v>
      </c>
      <c r="C463" s="180">
        <v>5301.483498395283</v>
      </c>
      <c r="D463" s="180">
        <v>174.52999999999975</v>
      </c>
      <c r="E463" s="181">
        <f t="shared" si="24"/>
        <v>0.03292097392226696</v>
      </c>
      <c r="F463" s="8"/>
      <c r="G463" s="9"/>
      <c r="H463" s="8"/>
    </row>
    <row r="464" spans="1:8" ht="12.75">
      <c r="A464" s="179">
        <v>13</v>
      </c>
      <c r="B464" s="159" t="str">
        <f t="shared" si="23"/>
        <v>Damoh</v>
      </c>
      <c r="C464" s="180">
        <v>3925.8812371224853</v>
      </c>
      <c r="D464" s="180">
        <v>494.8300000000008</v>
      </c>
      <c r="E464" s="181">
        <f t="shared" si="24"/>
        <v>0.12604303852112742</v>
      </c>
      <c r="F464" s="8"/>
      <c r="G464" s="9"/>
      <c r="H464" s="8"/>
    </row>
    <row r="465" spans="1:8" ht="12.75">
      <c r="A465" s="179">
        <v>14</v>
      </c>
      <c r="B465" s="159" t="str">
        <f t="shared" si="23"/>
        <v>Datia</v>
      </c>
      <c r="C465" s="180">
        <v>1654.41673949092</v>
      </c>
      <c r="D465" s="180">
        <v>-1864.0069999999996</v>
      </c>
      <c r="E465" s="181">
        <f t="shared" si="24"/>
        <v>-1.1266852876341016</v>
      </c>
      <c r="F465" s="8"/>
      <c r="G465" s="9"/>
      <c r="H465" s="8"/>
    </row>
    <row r="466" spans="1:8" ht="12.75">
      <c r="A466" s="179">
        <v>15</v>
      </c>
      <c r="B466" s="159" t="str">
        <f t="shared" si="23"/>
        <v>Dewas</v>
      </c>
      <c r="C466" s="180">
        <v>3034.0549674777917</v>
      </c>
      <c r="D466" s="180">
        <v>1200.4869999999992</v>
      </c>
      <c r="E466" s="181">
        <f t="shared" si="24"/>
        <v>0.39567081442758545</v>
      </c>
      <c r="F466" s="8"/>
      <c r="G466" s="9"/>
      <c r="H466" s="8"/>
    </row>
    <row r="467" spans="1:8" ht="12.75">
      <c r="A467" s="179">
        <v>16</v>
      </c>
      <c r="B467" s="159" t="str">
        <f t="shared" si="23"/>
        <v>Dhar</v>
      </c>
      <c r="C467" s="180">
        <v>4400.372664307271</v>
      </c>
      <c r="D467" s="180">
        <v>633.1299999999997</v>
      </c>
      <c r="E467" s="181">
        <f t="shared" si="24"/>
        <v>0.14388099561100925</v>
      </c>
      <c r="F467" s="8"/>
      <c r="G467" s="9"/>
      <c r="H467" s="8"/>
    </row>
    <row r="468" spans="1:8" ht="12.75">
      <c r="A468" s="179">
        <v>17</v>
      </c>
      <c r="B468" s="159" t="str">
        <f t="shared" si="23"/>
        <v>Dindori</v>
      </c>
      <c r="C468" s="180">
        <v>2582.2182330685673</v>
      </c>
      <c r="D468" s="180">
        <v>413.71700000000055</v>
      </c>
      <c r="E468" s="181">
        <f t="shared" si="24"/>
        <v>0.1602176743630076</v>
      </c>
      <c r="F468" s="8"/>
      <c r="G468" s="9"/>
      <c r="H468" s="8"/>
    </row>
    <row r="469" spans="1:8" ht="12.75">
      <c r="A469" s="179">
        <v>18</v>
      </c>
      <c r="B469" s="159" t="str">
        <f t="shared" si="23"/>
        <v>Guna</v>
      </c>
      <c r="C469" s="180">
        <v>2483.4583389862128</v>
      </c>
      <c r="D469" s="180">
        <v>874.2970000000005</v>
      </c>
      <c r="E469" s="181">
        <f t="shared" si="24"/>
        <v>0.3520481846926824</v>
      </c>
      <c r="F469" s="8"/>
      <c r="G469" s="9"/>
      <c r="H469" s="8"/>
    </row>
    <row r="470" spans="1:8" ht="12.75">
      <c r="A470" s="179">
        <v>19</v>
      </c>
      <c r="B470" s="159" t="str">
        <f t="shared" si="23"/>
        <v>Gwalior</v>
      </c>
      <c r="C470" s="180">
        <v>2225.3416322332337</v>
      </c>
      <c r="D470" s="180">
        <v>-1837.5551999999998</v>
      </c>
      <c r="E470" s="181">
        <f t="shared" si="24"/>
        <v>-0.8257407192602279</v>
      </c>
      <c r="F470" s="8"/>
      <c r="G470" s="9"/>
      <c r="H470" s="8"/>
    </row>
    <row r="471" spans="1:8" ht="12.75">
      <c r="A471" s="179">
        <v>20</v>
      </c>
      <c r="B471" s="159" t="str">
        <f t="shared" si="23"/>
        <v>Harda</v>
      </c>
      <c r="C471" s="180">
        <v>1087.2215225453947</v>
      </c>
      <c r="D471" s="180">
        <v>624.7000000000003</v>
      </c>
      <c r="E471" s="181">
        <f t="shared" si="24"/>
        <v>0.5745839160150706</v>
      </c>
      <c r="F471" s="8" t="s">
        <v>205</v>
      </c>
      <c r="G471" s="9"/>
      <c r="H471" s="8"/>
    </row>
    <row r="472" spans="1:8" ht="12.75">
      <c r="A472" s="179">
        <v>21</v>
      </c>
      <c r="B472" s="159" t="str">
        <f t="shared" si="23"/>
        <v>Hoshangabad</v>
      </c>
      <c r="C472" s="180">
        <v>2482.0741126717803</v>
      </c>
      <c r="D472" s="180">
        <v>768.5300000000003</v>
      </c>
      <c r="E472" s="181">
        <f t="shared" si="24"/>
        <v>0.30963217257551234</v>
      </c>
      <c r="F472" s="364"/>
      <c r="G472" s="9"/>
      <c r="H472" s="8"/>
    </row>
    <row r="473" spans="1:8" ht="12.75">
      <c r="A473" s="179">
        <v>22</v>
      </c>
      <c r="B473" s="159" t="str">
        <f t="shared" si="23"/>
        <v>Indore</v>
      </c>
      <c r="C473" s="180">
        <v>2791.403292819659</v>
      </c>
      <c r="D473" s="180">
        <v>-172.92500000000024</v>
      </c>
      <c r="E473" s="181">
        <f t="shared" si="24"/>
        <v>-0.0619491280406583</v>
      </c>
      <c r="F473" s="364"/>
      <c r="G473" s="9"/>
      <c r="H473" s="8"/>
    </row>
    <row r="474" spans="1:8" ht="12.75">
      <c r="A474" s="179">
        <v>23</v>
      </c>
      <c r="B474" s="159" t="str">
        <f t="shared" si="23"/>
        <v>Jabalpur</v>
      </c>
      <c r="C474" s="180">
        <v>4063.521621591106</v>
      </c>
      <c r="D474" s="180">
        <v>171.61999999999995</v>
      </c>
      <c r="E474" s="181">
        <f t="shared" si="24"/>
        <v>0.04223430216000689</v>
      </c>
      <c r="F474" s="8"/>
      <c r="G474" s="9"/>
      <c r="H474" s="8"/>
    </row>
    <row r="475" spans="1:8" ht="12.75">
      <c r="A475" s="179">
        <v>24</v>
      </c>
      <c r="B475" s="159" t="str">
        <f t="shared" si="23"/>
        <v>Jhabua</v>
      </c>
      <c r="C475" s="180">
        <v>4505.199100994461</v>
      </c>
      <c r="D475" s="180">
        <v>205.70000000000016</v>
      </c>
      <c r="E475" s="181">
        <f t="shared" si="24"/>
        <v>0.04565835946175935</v>
      </c>
      <c r="F475" s="8"/>
      <c r="G475" s="9"/>
      <c r="H475" s="8"/>
    </row>
    <row r="476" spans="1:8" ht="12.75">
      <c r="A476" s="179">
        <v>25</v>
      </c>
      <c r="B476" s="159" t="str">
        <f t="shared" si="23"/>
        <v>Katni</v>
      </c>
      <c r="C476" s="180">
        <v>3670.9636855733165</v>
      </c>
      <c r="D476" s="180">
        <v>494.85</v>
      </c>
      <c r="E476" s="181">
        <f t="shared" si="24"/>
        <v>0.13480111556121707</v>
      </c>
      <c r="F476" s="8"/>
      <c r="G476" s="9"/>
      <c r="H476" s="8"/>
    </row>
    <row r="477" spans="1:8" ht="12.75">
      <c r="A477" s="179">
        <v>26</v>
      </c>
      <c r="B477" s="159" t="str">
        <f t="shared" si="23"/>
        <v>Khandwa</v>
      </c>
      <c r="C477" s="180">
        <v>3854.5200145070366</v>
      </c>
      <c r="D477" s="180">
        <v>6722.259999999999</v>
      </c>
      <c r="E477" s="181">
        <f t="shared" si="24"/>
        <v>1.743994057547973</v>
      </c>
      <c r="F477" s="8"/>
      <c r="G477" s="9"/>
      <c r="H477" s="8"/>
    </row>
    <row r="478" spans="1:8" ht="12.75">
      <c r="A478" s="179">
        <v>27</v>
      </c>
      <c r="B478" s="159" t="str">
        <f t="shared" si="23"/>
        <v>Khargone</v>
      </c>
      <c r="C478" s="180">
        <v>4256.389086727787</v>
      </c>
      <c r="D478" s="180">
        <v>534.9003999999994</v>
      </c>
      <c r="E478" s="181">
        <f t="shared" si="24"/>
        <v>0.12566999611664226</v>
      </c>
      <c r="F478" s="8"/>
      <c r="G478" s="9"/>
      <c r="H478" s="8"/>
    </row>
    <row r="479" spans="1:8" ht="12.75">
      <c r="A479" s="179">
        <v>28</v>
      </c>
      <c r="B479" s="159" t="str">
        <f t="shared" si="23"/>
        <v>Mandla</v>
      </c>
      <c r="C479" s="180">
        <v>1210.72600751453</v>
      </c>
      <c r="D479" s="180">
        <v>507.7999999999997</v>
      </c>
      <c r="E479" s="181">
        <f t="shared" si="24"/>
        <v>0.41941776822193655</v>
      </c>
      <c r="F479" s="8"/>
      <c r="G479" s="9"/>
      <c r="H479" s="8"/>
    </row>
    <row r="480" spans="1:8" ht="12.75">
      <c r="A480" s="179">
        <v>29</v>
      </c>
      <c r="B480" s="159" t="str">
        <f t="shared" si="23"/>
        <v>Mandsaur</v>
      </c>
      <c r="C480" s="180">
        <v>2374.386889343942</v>
      </c>
      <c r="D480" s="180">
        <v>647.8449499999998</v>
      </c>
      <c r="E480" s="181">
        <f t="shared" si="24"/>
        <v>0.27284725707822766</v>
      </c>
      <c r="F480" s="8"/>
      <c r="G480" s="9"/>
      <c r="H480" s="8"/>
    </row>
    <row r="481" spans="1:8" ht="12.75">
      <c r="A481" s="179">
        <v>30</v>
      </c>
      <c r="B481" s="159" t="str">
        <f t="shared" si="23"/>
        <v>Morena</v>
      </c>
      <c r="C481" s="180">
        <v>3612.5043218333503</v>
      </c>
      <c r="D481" s="180">
        <v>562.5040000000002</v>
      </c>
      <c r="E481" s="181">
        <f t="shared" si="24"/>
        <v>0.155710263542198</v>
      </c>
      <c r="F481" s="8"/>
      <c r="G481" s="9"/>
      <c r="H481" s="8"/>
    </row>
    <row r="482" spans="1:8" ht="12.75">
      <c r="A482" s="179">
        <v>31</v>
      </c>
      <c r="B482" s="159" t="str">
        <f t="shared" si="23"/>
        <v>Narsinghpur</v>
      </c>
      <c r="C482" s="180">
        <v>2127.427377542238</v>
      </c>
      <c r="D482" s="180">
        <v>1137.6600000000005</v>
      </c>
      <c r="E482" s="181">
        <f t="shared" si="24"/>
        <v>0.5347585595679932</v>
      </c>
      <c r="F482" s="8"/>
      <c r="G482" s="9"/>
      <c r="H482" s="8"/>
    </row>
    <row r="483" spans="1:8" ht="12.75">
      <c r="A483" s="179">
        <v>32</v>
      </c>
      <c r="B483" s="159" t="str">
        <f t="shared" si="23"/>
        <v>Neemuch</v>
      </c>
      <c r="C483" s="180">
        <v>1940.918039520643</v>
      </c>
      <c r="D483" s="180">
        <v>176.87404999999967</v>
      </c>
      <c r="E483" s="181">
        <f t="shared" si="24"/>
        <v>0.09112906696651808</v>
      </c>
      <c r="F483" s="8"/>
      <c r="G483" s="9"/>
      <c r="H483" s="8"/>
    </row>
    <row r="484" spans="1:8" ht="12.75">
      <c r="A484" s="179">
        <v>33</v>
      </c>
      <c r="B484" s="159" t="str">
        <f t="shared" si="23"/>
        <v>Panna</v>
      </c>
      <c r="C484" s="180">
        <v>3241.2400031894517</v>
      </c>
      <c r="D484" s="180">
        <v>986.2049999999996</v>
      </c>
      <c r="E484" s="181">
        <f t="shared" si="24"/>
        <v>0.30426781078524023</v>
      </c>
      <c r="F484" s="8"/>
      <c r="G484" s="9"/>
      <c r="H484" s="8"/>
    </row>
    <row r="485" spans="1:8" ht="12.75">
      <c r="A485" s="179">
        <v>34</v>
      </c>
      <c r="B485" s="159" t="str">
        <f t="shared" si="23"/>
        <v>Raisen</v>
      </c>
      <c r="C485" s="180">
        <v>3206.9312064036835</v>
      </c>
      <c r="D485" s="180">
        <v>99.22999999999894</v>
      </c>
      <c r="E485" s="181">
        <f t="shared" si="24"/>
        <v>0.030942353799749085</v>
      </c>
      <c r="F485" s="8"/>
      <c r="G485" s="9"/>
      <c r="H485" s="8"/>
    </row>
    <row r="486" spans="1:8" ht="12.75">
      <c r="A486" s="179">
        <v>35</v>
      </c>
      <c r="B486" s="159" t="str">
        <f t="shared" si="23"/>
        <v>Rajgarh</v>
      </c>
      <c r="C486" s="180">
        <v>3641.7117099876004</v>
      </c>
      <c r="D486" s="180">
        <v>569.2230000000008</v>
      </c>
      <c r="E486" s="181">
        <f t="shared" si="24"/>
        <v>0.15630644195115018</v>
      </c>
      <c r="F486" s="8"/>
      <c r="G486" s="9"/>
      <c r="H486" s="8"/>
    </row>
    <row r="487" spans="1:8" ht="12.75">
      <c r="A487" s="179">
        <v>36</v>
      </c>
      <c r="B487" s="159" t="str">
        <f t="shared" si="23"/>
        <v>Ratlam</v>
      </c>
      <c r="C487" s="180">
        <v>4237.925693600898</v>
      </c>
      <c r="D487" s="180">
        <v>-1090.21</v>
      </c>
      <c r="E487" s="181">
        <f t="shared" si="24"/>
        <v>-0.2572508530874372</v>
      </c>
      <c r="F487" s="8"/>
      <c r="G487" s="9"/>
      <c r="H487" s="8"/>
    </row>
    <row r="488" spans="1:8" ht="12.75">
      <c r="A488" s="179">
        <v>37</v>
      </c>
      <c r="B488" s="159" t="str">
        <f t="shared" si="23"/>
        <v>Rewa</v>
      </c>
      <c r="C488" s="180">
        <v>4351.730194954204</v>
      </c>
      <c r="D488" s="180">
        <v>233.79999999999978</v>
      </c>
      <c r="E488" s="181">
        <f t="shared" si="24"/>
        <v>0.05372575723354563</v>
      </c>
      <c r="F488" s="8"/>
      <c r="G488" s="9"/>
      <c r="H488" s="8"/>
    </row>
    <row r="489" spans="1:8" ht="12.75">
      <c r="A489" s="179">
        <v>38</v>
      </c>
      <c r="B489" s="159" t="str">
        <f t="shared" si="23"/>
        <v>Sagar</v>
      </c>
      <c r="C489" s="180">
        <v>6161.0156919160945</v>
      </c>
      <c r="D489" s="180">
        <v>1881.3950000000004</v>
      </c>
      <c r="E489" s="181">
        <f t="shared" si="24"/>
        <v>0.3053709151347545</v>
      </c>
      <c r="F489" s="8"/>
      <c r="G489" s="9"/>
      <c r="H489" s="8"/>
    </row>
    <row r="490" spans="1:8" ht="12.75">
      <c r="A490" s="179">
        <v>39</v>
      </c>
      <c r="B490" s="159" t="str">
        <f t="shared" si="23"/>
        <v>Satna</v>
      </c>
      <c r="C490" s="180">
        <v>1660.3745867637926</v>
      </c>
      <c r="D490" s="180">
        <v>383.43100000000095</v>
      </c>
      <c r="E490" s="181">
        <f t="shared" si="24"/>
        <v>0.23093041959124397</v>
      </c>
      <c r="F490" s="8"/>
      <c r="G490" s="9"/>
      <c r="H490" s="8"/>
    </row>
    <row r="491" spans="1:8" ht="12.75">
      <c r="A491" s="179">
        <v>40</v>
      </c>
      <c r="B491" s="159" t="str">
        <f t="shared" si="23"/>
        <v>Sehore</v>
      </c>
      <c r="C491" s="180">
        <v>2822.458946423479</v>
      </c>
      <c r="D491" s="180">
        <v>4.510999999999285</v>
      </c>
      <c r="E491" s="181">
        <f t="shared" si="24"/>
        <v>0.001598251767564402</v>
      </c>
      <c r="F491" s="8"/>
      <c r="G491" s="9"/>
      <c r="H491" s="8"/>
    </row>
    <row r="492" spans="1:8" ht="12.75">
      <c r="A492" s="179">
        <v>41</v>
      </c>
      <c r="B492" s="159" t="str">
        <f t="shared" si="23"/>
        <v>Seoni</v>
      </c>
      <c r="C492" s="180">
        <v>4114.897301149592</v>
      </c>
      <c r="D492" s="180">
        <v>423.9100000000006</v>
      </c>
      <c r="E492" s="181">
        <f t="shared" si="24"/>
        <v>0.10301836691806902</v>
      </c>
      <c r="F492" s="8"/>
      <c r="G492" s="9"/>
      <c r="H492" s="8"/>
    </row>
    <row r="493" spans="1:8" ht="12.75">
      <c r="A493" s="179">
        <v>42</v>
      </c>
      <c r="B493" s="159" t="str">
        <f t="shared" si="23"/>
        <v>Shahdol</v>
      </c>
      <c r="C493" s="180">
        <v>3140.66418942885</v>
      </c>
      <c r="D493" s="180">
        <v>396.2779999999992</v>
      </c>
      <c r="E493" s="181">
        <f t="shared" si="24"/>
        <v>0.12617649519290533</v>
      </c>
      <c r="F493" s="8"/>
      <c r="G493" s="9"/>
      <c r="H493" s="8"/>
    </row>
    <row r="494" spans="1:8" ht="12.75">
      <c r="A494" s="179">
        <v>43</v>
      </c>
      <c r="B494" s="159" t="str">
        <f t="shared" si="23"/>
        <v>Shajapur</v>
      </c>
      <c r="C494" s="180">
        <v>1653.1398152678084</v>
      </c>
      <c r="D494" s="180">
        <v>222.3</v>
      </c>
      <c r="E494" s="181">
        <f t="shared" si="24"/>
        <v>0.13447138466263814</v>
      </c>
      <c r="F494" s="8"/>
      <c r="G494" s="9"/>
      <c r="H494" s="8"/>
    </row>
    <row r="495" spans="1:8" ht="12.75">
      <c r="A495" s="179">
        <v>44</v>
      </c>
      <c r="B495" s="159" t="str">
        <f t="shared" si="23"/>
        <v>Sheopur</v>
      </c>
      <c r="C495" s="180">
        <v>1780.4487477223233</v>
      </c>
      <c r="D495" s="180">
        <v>119.82699999999991</v>
      </c>
      <c r="E495" s="181">
        <f t="shared" si="24"/>
        <v>0.06730157223188318</v>
      </c>
      <c r="F495" s="8"/>
      <c r="G495" s="9"/>
      <c r="H495" s="8"/>
    </row>
    <row r="496" spans="1:8" ht="12.75">
      <c r="A496" s="179">
        <v>45</v>
      </c>
      <c r="B496" s="159" t="str">
        <f t="shared" si="23"/>
        <v>Shivpuri</v>
      </c>
      <c r="C496" s="180">
        <v>3792.162757843625</v>
      </c>
      <c r="D496" s="180">
        <v>-536.0290000000005</v>
      </c>
      <c r="E496" s="181">
        <f t="shared" si="24"/>
        <v>-0.1413517916369201</v>
      </c>
      <c r="F496" s="8"/>
      <c r="G496" s="9"/>
      <c r="H496" s="8"/>
    </row>
    <row r="497" spans="1:8" ht="12.75">
      <c r="A497" s="179">
        <v>46</v>
      </c>
      <c r="B497" s="159" t="str">
        <f t="shared" si="23"/>
        <v>Sidhi</v>
      </c>
      <c r="C497" s="180">
        <v>1368.1966715922763</v>
      </c>
      <c r="D497" s="180">
        <v>927.816</v>
      </c>
      <c r="E497" s="181">
        <f t="shared" si="24"/>
        <v>0.6781305782013259</v>
      </c>
      <c r="F497" s="8"/>
      <c r="G497" s="9"/>
      <c r="H497" s="8"/>
    </row>
    <row r="498" spans="1:8" ht="12.75">
      <c r="A498" s="179">
        <v>47</v>
      </c>
      <c r="B498" s="159" t="str">
        <f t="shared" si="23"/>
        <v>Singroli</v>
      </c>
      <c r="C498" s="180">
        <v>1436.3321195928424</v>
      </c>
      <c r="D498" s="180">
        <v>-289.9609999999991</v>
      </c>
      <c r="E498" s="181">
        <f t="shared" si="24"/>
        <v>-0.20187601185316</v>
      </c>
      <c r="F498" s="8"/>
      <c r="G498" s="9"/>
      <c r="H498" s="8"/>
    </row>
    <row r="499" spans="1:8" ht="12.75">
      <c r="A499" s="179">
        <v>48</v>
      </c>
      <c r="B499" s="159" t="str">
        <f t="shared" si="23"/>
        <v>Tikamgarh</v>
      </c>
      <c r="C499" s="180">
        <v>5481.850564481716</v>
      </c>
      <c r="D499" s="180">
        <v>-784.5800000000002</v>
      </c>
      <c r="E499" s="181">
        <f t="shared" si="24"/>
        <v>-0.14312320096492426</v>
      </c>
      <c r="F499" s="8"/>
      <c r="G499" s="9"/>
      <c r="H499" s="8"/>
    </row>
    <row r="500" spans="1:8" ht="12.75">
      <c r="A500" s="179">
        <v>49</v>
      </c>
      <c r="B500" s="159" t="str">
        <f t="shared" si="23"/>
        <v>Ujjain</v>
      </c>
      <c r="C500" s="180">
        <v>3102.1922120119348</v>
      </c>
      <c r="D500" s="180">
        <v>315.05900000000014</v>
      </c>
      <c r="E500" s="181">
        <f t="shared" si="24"/>
        <v>0.10156011570787479</v>
      </c>
      <c r="F500" s="8"/>
      <c r="G500" s="9"/>
      <c r="H500" s="8"/>
    </row>
    <row r="501" spans="1:8" ht="12.75">
      <c r="A501" s="179">
        <v>50</v>
      </c>
      <c r="B501" s="159" t="str">
        <f t="shared" si="23"/>
        <v>Umaria</v>
      </c>
      <c r="C501" s="180">
        <v>1840.1538203691377</v>
      </c>
      <c r="D501" s="180">
        <v>-61.03949999999952</v>
      </c>
      <c r="E501" s="181">
        <f t="shared" si="24"/>
        <v>-0.03317086828521482</v>
      </c>
      <c r="F501" s="8"/>
      <c r="G501" s="9"/>
      <c r="H501" s="8"/>
    </row>
    <row r="502" spans="1:8" ht="12.75">
      <c r="A502" s="179">
        <v>51</v>
      </c>
      <c r="B502" s="159" t="str">
        <f t="shared" si="23"/>
        <v>Vidisha</v>
      </c>
      <c r="C502" s="180">
        <v>3806.5633118024134</v>
      </c>
      <c r="D502" s="180">
        <v>1057.8560000000004</v>
      </c>
      <c r="E502" s="181">
        <f t="shared" si="24"/>
        <v>0.2779031670693805</v>
      </c>
      <c r="F502" s="8"/>
      <c r="G502" s="9"/>
      <c r="H502" s="8"/>
    </row>
    <row r="503" spans="1:8" ht="12.75">
      <c r="A503" s="309"/>
      <c r="B503" s="302" t="s">
        <v>135</v>
      </c>
      <c r="C503" s="307">
        <f>SUM(C452:C502)</f>
        <v>158291.94995563023</v>
      </c>
      <c r="D503" s="307">
        <f>SUM(D452:D502)</f>
        <v>22749.93169999999</v>
      </c>
      <c r="E503" s="308">
        <f>D503/C503</f>
        <v>0.14372134341877066</v>
      </c>
      <c r="F503" s="49"/>
      <c r="G503" s="9"/>
      <c r="H503" s="8"/>
    </row>
    <row r="504" spans="1:8" ht="12.75">
      <c r="A504" s="137" t="s">
        <v>251</v>
      </c>
      <c r="B504" s="174"/>
      <c r="C504" s="175"/>
      <c r="D504" s="175"/>
      <c r="E504" s="174"/>
      <c r="F504" s="174"/>
      <c r="G504" s="174"/>
      <c r="H504" s="15"/>
    </row>
    <row r="505" spans="1:8" ht="12.75">
      <c r="A505" s="174"/>
      <c r="B505" s="174"/>
      <c r="C505" s="174"/>
      <c r="D505" s="174"/>
      <c r="E505" s="176" t="s">
        <v>193</v>
      </c>
      <c r="F505" s="121"/>
      <c r="G505" s="121"/>
      <c r="H505" s="15"/>
    </row>
    <row r="506" spans="1:8" ht="52.5" customHeight="1">
      <c r="A506" s="305" t="s">
        <v>23</v>
      </c>
      <c r="B506" s="305" t="s">
        <v>24</v>
      </c>
      <c r="C506" s="372" t="str">
        <f>C450</f>
        <v>Allocation for 2017-18</v>
      </c>
      <c r="D506" s="372" t="s">
        <v>252</v>
      </c>
      <c r="E506" s="372" t="s">
        <v>253</v>
      </c>
      <c r="F506" s="182"/>
      <c r="G506" s="183"/>
      <c r="H506" s="15"/>
    </row>
    <row r="507" spans="1:8" ht="11.25" customHeight="1">
      <c r="A507" s="177">
        <v>1</v>
      </c>
      <c r="B507" s="177">
        <v>2</v>
      </c>
      <c r="C507" s="178">
        <v>3</v>
      </c>
      <c r="D507" s="178">
        <v>4</v>
      </c>
      <c r="E507" s="178">
        <v>5</v>
      </c>
      <c r="F507" s="182"/>
      <c r="G507" s="183"/>
      <c r="H507" s="15"/>
    </row>
    <row r="508" spans="1:8" ht="15">
      <c r="A508" s="179">
        <v>1</v>
      </c>
      <c r="B508" s="160" t="str">
        <f aca="true" t="shared" si="25" ref="B508:B558">B43</f>
        <v>Agar Malwa</v>
      </c>
      <c r="C508" s="180">
        <f aca="true" t="shared" si="26" ref="C508:C557">C452</f>
        <v>1336.585070225034</v>
      </c>
      <c r="D508" s="180">
        <f aca="true" t="shared" si="27" ref="D508:D558">D570+E570-D632</f>
        <v>-3309.9269999999997</v>
      </c>
      <c r="E508" s="181">
        <f aca="true" t="shared" si="28" ref="E508:E557">D508/C508</f>
        <v>-2.4764057849626617</v>
      </c>
      <c r="F508" s="121"/>
      <c r="G508" s="121"/>
      <c r="H508" s="15"/>
    </row>
    <row r="509" spans="1:8" ht="15">
      <c r="A509" s="179">
        <v>2</v>
      </c>
      <c r="B509" s="160" t="str">
        <f t="shared" si="25"/>
        <v>Alirajpur</v>
      </c>
      <c r="C509" s="180">
        <f t="shared" si="26"/>
        <v>2930.4912393104705</v>
      </c>
      <c r="D509" s="180">
        <f t="shared" si="27"/>
        <v>-1902.7401999999997</v>
      </c>
      <c r="E509" s="181">
        <f t="shared" si="28"/>
        <v>-0.649290526610721</v>
      </c>
      <c r="F509" s="121"/>
      <c r="G509" s="121"/>
      <c r="H509" s="15"/>
    </row>
    <row r="510" spans="1:8" ht="15">
      <c r="A510" s="179">
        <v>3</v>
      </c>
      <c r="B510" s="160" t="str">
        <f t="shared" si="25"/>
        <v>Anooppur</v>
      </c>
      <c r="C510" s="180">
        <f t="shared" si="26"/>
        <v>1772.8881005936369</v>
      </c>
      <c r="D510" s="180">
        <f t="shared" si="27"/>
        <v>644.8199999999997</v>
      </c>
      <c r="E510" s="181">
        <f t="shared" si="28"/>
        <v>0.36371161822570025</v>
      </c>
      <c r="F510" s="121"/>
      <c r="G510" s="121"/>
      <c r="H510" s="15"/>
    </row>
    <row r="511" spans="1:8" ht="15">
      <c r="A511" s="179">
        <v>4</v>
      </c>
      <c r="B511" s="160" t="str">
        <f t="shared" si="25"/>
        <v>Ashoknagar</v>
      </c>
      <c r="C511" s="180">
        <f t="shared" si="26"/>
        <v>1988.1907112073468</v>
      </c>
      <c r="D511" s="180">
        <f t="shared" si="27"/>
        <v>-2700.2309999999998</v>
      </c>
      <c r="E511" s="181">
        <f t="shared" si="28"/>
        <v>-1.3581348030543106</v>
      </c>
      <c r="F511" s="121"/>
      <c r="G511" s="121"/>
      <c r="H511" s="15"/>
    </row>
    <row r="512" spans="1:8" ht="15">
      <c r="A512" s="179">
        <v>5</v>
      </c>
      <c r="B512" s="160" t="str">
        <f t="shared" si="25"/>
        <v>Badwani</v>
      </c>
      <c r="C512" s="180">
        <f t="shared" si="26"/>
        <v>4049.7428610012735</v>
      </c>
      <c r="D512" s="180">
        <f t="shared" si="27"/>
        <v>40.51000000000022</v>
      </c>
      <c r="E512" s="181">
        <f t="shared" si="28"/>
        <v>0.01000310424400239</v>
      </c>
      <c r="F512" s="121"/>
      <c r="G512" s="121"/>
      <c r="H512" s="15"/>
    </row>
    <row r="513" spans="1:8" ht="15">
      <c r="A513" s="179">
        <v>6</v>
      </c>
      <c r="B513" s="160" t="str">
        <f t="shared" si="25"/>
        <v>Balaghat</v>
      </c>
      <c r="C513" s="180">
        <f t="shared" si="26"/>
        <v>4493.785668436894</v>
      </c>
      <c r="D513" s="180">
        <f t="shared" si="27"/>
        <v>582.4830000000002</v>
      </c>
      <c r="E513" s="181">
        <f t="shared" si="28"/>
        <v>0.1296196665744874</v>
      </c>
      <c r="F513" s="121"/>
      <c r="G513" s="121"/>
      <c r="H513" s="15"/>
    </row>
    <row r="514" spans="1:8" ht="15">
      <c r="A514" s="179">
        <v>7</v>
      </c>
      <c r="B514" s="160" t="str">
        <f t="shared" si="25"/>
        <v>Betul</v>
      </c>
      <c r="C514" s="180">
        <f t="shared" si="26"/>
        <v>4137.296767519199</v>
      </c>
      <c r="D514" s="180">
        <f t="shared" si="27"/>
        <v>0</v>
      </c>
      <c r="E514" s="181">
        <f t="shared" si="28"/>
        <v>0</v>
      </c>
      <c r="F514" s="121"/>
      <c r="G514" s="121"/>
      <c r="H514" s="15"/>
    </row>
    <row r="515" spans="1:8" ht="15">
      <c r="A515" s="179">
        <v>8</v>
      </c>
      <c r="B515" s="160" t="str">
        <f t="shared" si="25"/>
        <v>Bhind</v>
      </c>
      <c r="C515" s="180">
        <f t="shared" si="26"/>
        <v>2590.814617801464</v>
      </c>
      <c r="D515" s="180">
        <f t="shared" si="27"/>
        <v>-186.73900000000003</v>
      </c>
      <c r="E515" s="181">
        <f t="shared" si="28"/>
        <v>-0.07207732993202912</v>
      </c>
      <c r="F515" s="121"/>
      <c r="G515" s="121"/>
      <c r="H515" s="15"/>
    </row>
    <row r="516" spans="1:8" ht="15">
      <c r="A516" s="179">
        <v>9</v>
      </c>
      <c r="B516" s="160" t="str">
        <f t="shared" si="25"/>
        <v>Bhopal</v>
      </c>
      <c r="C516" s="180">
        <f t="shared" si="26"/>
        <v>2874.983449129346</v>
      </c>
      <c r="D516" s="180">
        <f t="shared" si="27"/>
        <v>1483.2600000000002</v>
      </c>
      <c r="E516" s="181">
        <f t="shared" si="28"/>
        <v>0.5159194917971398</v>
      </c>
      <c r="F516" s="121"/>
      <c r="G516" s="121"/>
      <c r="H516" s="15"/>
    </row>
    <row r="517" spans="1:8" ht="15">
      <c r="A517" s="179">
        <v>10</v>
      </c>
      <c r="B517" s="160" t="str">
        <f t="shared" si="25"/>
        <v>Burhanpur</v>
      </c>
      <c r="C517" s="180">
        <f t="shared" si="26"/>
        <v>1844.0883138017966</v>
      </c>
      <c r="D517" s="180">
        <f t="shared" si="27"/>
        <v>638.2400000000005</v>
      </c>
      <c r="E517" s="181">
        <f t="shared" si="28"/>
        <v>0.3461005610323491</v>
      </c>
      <c r="F517" s="121"/>
      <c r="G517" s="121"/>
      <c r="H517" s="15"/>
    </row>
    <row r="518" spans="1:8" ht="15">
      <c r="A518" s="179">
        <v>11</v>
      </c>
      <c r="B518" s="160" t="str">
        <f t="shared" si="25"/>
        <v>Chhatarpur</v>
      </c>
      <c r="C518" s="180">
        <f t="shared" si="26"/>
        <v>5848.611227835048</v>
      </c>
      <c r="D518" s="180">
        <f t="shared" si="27"/>
        <v>1023.8599999999992</v>
      </c>
      <c r="E518" s="181">
        <f t="shared" si="28"/>
        <v>0.17506036221508203</v>
      </c>
      <c r="F518" s="121"/>
      <c r="G518" s="121"/>
      <c r="H518" s="15"/>
    </row>
    <row r="519" spans="1:8" ht="15">
      <c r="A519" s="179">
        <v>12</v>
      </c>
      <c r="B519" s="160" t="str">
        <f t="shared" si="25"/>
        <v>Chhindwara</v>
      </c>
      <c r="C519" s="180">
        <f t="shared" si="26"/>
        <v>5301.483498395283</v>
      </c>
      <c r="D519" s="180">
        <f t="shared" si="27"/>
        <v>2103.044</v>
      </c>
      <c r="E519" s="181">
        <f t="shared" si="28"/>
        <v>0.3966897191392889</v>
      </c>
      <c r="F519" s="121"/>
      <c r="G519" s="121"/>
      <c r="H519" s="15"/>
    </row>
    <row r="520" spans="1:8" ht="15">
      <c r="A520" s="179">
        <v>13</v>
      </c>
      <c r="B520" s="160" t="str">
        <f t="shared" si="25"/>
        <v>Damoh</v>
      </c>
      <c r="C520" s="180">
        <f t="shared" si="26"/>
        <v>3925.8812371224853</v>
      </c>
      <c r="D520" s="180">
        <f t="shared" si="27"/>
        <v>1004.3999999999996</v>
      </c>
      <c r="E520" s="181">
        <f t="shared" si="28"/>
        <v>0.2558406480824124</v>
      </c>
      <c r="F520" s="121"/>
      <c r="G520" s="121"/>
      <c r="H520" s="15"/>
    </row>
    <row r="521" spans="1:8" ht="15">
      <c r="A521" s="179">
        <v>14</v>
      </c>
      <c r="B521" s="160" t="str">
        <f t="shared" si="25"/>
        <v>Datia</v>
      </c>
      <c r="C521" s="180">
        <f t="shared" si="26"/>
        <v>1654.41673949092</v>
      </c>
      <c r="D521" s="180">
        <f t="shared" si="27"/>
        <v>761.6209999999987</v>
      </c>
      <c r="E521" s="181">
        <f t="shared" si="28"/>
        <v>0.46035619793979893</v>
      </c>
      <c r="F521" s="121"/>
      <c r="G521" s="121"/>
      <c r="H521" s="15"/>
    </row>
    <row r="522" spans="1:8" ht="15">
      <c r="A522" s="179">
        <v>15</v>
      </c>
      <c r="B522" s="160" t="str">
        <f t="shared" si="25"/>
        <v>Dewas</v>
      </c>
      <c r="C522" s="180">
        <f t="shared" si="26"/>
        <v>3034.0549674777917</v>
      </c>
      <c r="D522" s="180">
        <f t="shared" si="27"/>
        <v>-762.8000000000002</v>
      </c>
      <c r="E522" s="181">
        <f t="shared" si="28"/>
        <v>-0.2514127160438743</v>
      </c>
      <c r="F522" s="121"/>
      <c r="G522" s="121"/>
      <c r="H522" s="15"/>
    </row>
    <row r="523" spans="1:8" ht="15">
      <c r="A523" s="179">
        <v>16</v>
      </c>
      <c r="B523" s="160" t="str">
        <f t="shared" si="25"/>
        <v>Dhar</v>
      </c>
      <c r="C523" s="180">
        <f t="shared" si="26"/>
        <v>4400.372664307271</v>
      </c>
      <c r="D523" s="180">
        <f t="shared" si="27"/>
        <v>-26.659999999999854</v>
      </c>
      <c r="E523" s="181">
        <f t="shared" si="28"/>
        <v>-0.006058577769161922</v>
      </c>
      <c r="F523" s="121"/>
      <c r="G523" s="121"/>
      <c r="H523" s="15"/>
    </row>
    <row r="524" spans="1:8" ht="15">
      <c r="A524" s="179">
        <v>17</v>
      </c>
      <c r="B524" s="160" t="str">
        <f t="shared" si="25"/>
        <v>Dindori</v>
      </c>
      <c r="C524" s="180">
        <f t="shared" si="26"/>
        <v>2582.2182330685673</v>
      </c>
      <c r="D524" s="180">
        <f t="shared" si="27"/>
        <v>-883.2950000000005</v>
      </c>
      <c r="E524" s="181">
        <f t="shared" si="28"/>
        <v>-0.34206829952956413</v>
      </c>
      <c r="F524" s="121"/>
      <c r="G524" s="121"/>
      <c r="H524" s="15"/>
    </row>
    <row r="525" spans="1:8" ht="15">
      <c r="A525" s="179">
        <v>18</v>
      </c>
      <c r="B525" s="160" t="str">
        <f t="shared" si="25"/>
        <v>Guna</v>
      </c>
      <c r="C525" s="180">
        <f t="shared" si="26"/>
        <v>2483.4583389862128</v>
      </c>
      <c r="D525" s="180">
        <f t="shared" si="27"/>
        <v>-554.1410000000001</v>
      </c>
      <c r="E525" s="181">
        <f t="shared" si="28"/>
        <v>-0.2231327948211965</v>
      </c>
      <c r="F525" s="121"/>
      <c r="G525" s="121"/>
      <c r="H525" s="15"/>
    </row>
    <row r="526" spans="1:8" ht="15">
      <c r="A526" s="179">
        <v>19</v>
      </c>
      <c r="B526" s="160" t="str">
        <f t="shared" si="25"/>
        <v>Gwalior</v>
      </c>
      <c r="C526" s="180">
        <f t="shared" si="26"/>
        <v>2225.3416322332337</v>
      </c>
      <c r="D526" s="180">
        <f t="shared" si="27"/>
        <v>1659.3699999999994</v>
      </c>
      <c r="E526" s="181">
        <f t="shared" si="28"/>
        <v>0.745669777603875</v>
      </c>
      <c r="F526" s="121"/>
      <c r="G526" s="121"/>
      <c r="H526" s="15"/>
    </row>
    <row r="527" spans="1:8" ht="15">
      <c r="A527" s="179">
        <v>20</v>
      </c>
      <c r="B527" s="160" t="str">
        <f t="shared" si="25"/>
        <v>Harda</v>
      </c>
      <c r="C527" s="180">
        <f t="shared" si="26"/>
        <v>1087.2215225453947</v>
      </c>
      <c r="D527" s="180">
        <f t="shared" si="27"/>
        <v>1037.7600000000011</v>
      </c>
      <c r="E527" s="181">
        <f t="shared" si="28"/>
        <v>0.9545064906095727</v>
      </c>
      <c r="F527" s="121"/>
      <c r="G527" s="121"/>
      <c r="H527" s="15"/>
    </row>
    <row r="528" spans="1:8" ht="15">
      <c r="A528" s="179">
        <v>21</v>
      </c>
      <c r="B528" s="160" t="str">
        <f t="shared" si="25"/>
        <v>Hoshangabad</v>
      </c>
      <c r="C528" s="180">
        <f t="shared" si="26"/>
        <v>2482.0741126717803</v>
      </c>
      <c r="D528" s="180">
        <f t="shared" si="27"/>
        <v>-491.9459500000005</v>
      </c>
      <c r="E528" s="181">
        <f t="shared" si="28"/>
        <v>-0.19819954105659435</v>
      </c>
      <c r="F528" s="121"/>
      <c r="G528" s="121"/>
      <c r="H528" s="15"/>
    </row>
    <row r="529" spans="1:8" ht="15">
      <c r="A529" s="179">
        <v>22</v>
      </c>
      <c r="B529" s="160" t="str">
        <f t="shared" si="25"/>
        <v>Indore</v>
      </c>
      <c r="C529" s="180">
        <f t="shared" si="26"/>
        <v>2791.403292819659</v>
      </c>
      <c r="D529" s="180">
        <f t="shared" si="27"/>
        <v>623.0947224999991</v>
      </c>
      <c r="E529" s="181">
        <f t="shared" si="28"/>
        <v>0.22321916868937888</v>
      </c>
      <c r="F529" s="121"/>
      <c r="G529" s="121"/>
      <c r="H529" s="15"/>
    </row>
    <row r="530" spans="1:8" ht="15">
      <c r="A530" s="179">
        <v>23</v>
      </c>
      <c r="B530" s="160" t="str">
        <f t="shared" si="25"/>
        <v>Jabalpur</v>
      </c>
      <c r="C530" s="180">
        <f t="shared" si="26"/>
        <v>4063.521621591106</v>
      </c>
      <c r="D530" s="180">
        <f t="shared" si="27"/>
        <v>-3252.5895</v>
      </c>
      <c r="E530" s="181">
        <f t="shared" si="28"/>
        <v>-0.8004361248424763</v>
      </c>
      <c r="F530" s="121"/>
      <c r="G530" s="121"/>
      <c r="H530" s="15"/>
    </row>
    <row r="531" spans="1:8" ht="15">
      <c r="A531" s="179">
        <v>24</v>
      </c>
      <c r="B531" s="160" t="str">
        <f t="shared" si="25"/>
        <v>Jhabua</v>
      </c>
      <c r="C531" s="180">
        <f t="shared" si="26"/>
        <v>4505.199100994461</v>
      </c>
      <c r="D531" s="180">
        <f t="shared" si="27"/>
        <v>946.4949999999999</v>
      </c>
      <c r="E531" s="181">
        <f t="shared" si="28"/>
        <v>0.21008949411160852</v>
      </c>
      <c r="F531" s="121"/>
      <c r="G531" s="121"/>
      <c r="H531" s="15"/>
    </row>
    <row r="532" spans="1:8" ht="15">
      <c r="A532" s="179">
        <v>25</v>
      </c>
      <c r="B532" s="160" t="str">
        <f t="shared" si="25"/>
        <v>Katni</v>
      </c>
      <c r="C532" s="180">
        <f t="shared" si="26"/>
        <v>3670.9636855733165</v>
      </c>
      <c r="D532" s="180">
        <f t="shared" si="27"/>
        <v>203.6830000000009</v>
      </c>
      <c r="E532" s="181">
        <f t="shared" si="28"/>
        <v>0.055484885563010004</v>
      </c>
      <c r="F532" s="121"/>
      <c r="G532" s="121"/>
      <c r="H532" s="15"/>
    </row>
    <row r="533" spans="1:8" ht="15">
      <c r="A533" s="179">
        <v>26</v>
      </c>
      <c r="B533" s="160" t="str">
        <f t="shared" si="25"/>
        <v>Khandwa</v>
      </c>
      <c r="C533" s="180">
        <f t="shared" si="26"/>
        <v>3854.5200145070366</v>
      </c>
      <c r="D533" s="180">
        <f t="shared" si="27"/>
        <v>582.9700000000007</v>
      </c>
      <c r="E533" s="181">
        <f t="shared" si="28"/>
        <v>0.15124321518785994</v>
      </c>
      <c r="F533" s="121"/>
      <c r="G533" s="121"/>
      <c r="H533" s="15"/>
    </row>
    <row r="534" spans="1:8" ht="15">
      <c r="A534" s="179">
        <v>27</v>
      </c>
      <c r="B534" s="160" t="str">
        <f t="shared" si="25"/>
        <v>Khargone</v>
      </c>
      <c r="C534" s="180">
        <f t="shared" si="26"/>
        <v>4256.389086727787</v>
      </c>
      <c r="D534" s="180">
        <f t="shared" si="27"/>
        <v>-324.3130000000001</v>
      </c>
      <c r="E534" s="181">
        <f t="shared" si="28"/>
        <v>-0.07619439703274974</v>
      </c>
      <c r="F534" s="121"/>
      <c r="G534" s="121"/>
      <c r="H534" s="15"/>
    </row>
    <row r="535" spans="1:8" ht="15">
      <c r="A535" s="179">
        <v>28</v>
      </c>
      <c r="B535" s="160" t="str">
        <f t="shared" si="25"/>
        <v>Mandla</v>
      </c>
      <c r="C535" s="180">
        <f t="shared" si="26"/>
        <v>1210.72600751453</v>
      </c>
      <c r="D535" s="180">
        <f t="shared" si="27"/>
        <v>-632.0378000000005</v>
      </c>
      <c r="E535" s="181">
        <f t="shared" si="28"/>
        <v>-0.5220320667741296</v>
      </c>
      <c r="F535" s="121"/>
      <c r="G535" s="121"/>
      <c r="H535" s="15"/>
    </row>
    <row r="536" spans="1:8" ht="15">
      <c r="A536" s="179">
        <v>29</v>
      </c>
      <c r="B536" s="160" t="str">
        <f t="shared" si="25"/>
        <v>Mandsaur</v>
      </c>
      <c r="C536" s="180">
        <f t="shared" si="26"/>
        <v>2374.386889343942</v>
      </c>
      <c r="D536" s="180">
        <f t="shared" si="27"/>
        <v>882.9785664999995</v>
      </c>
      <c r="E536" s="181">
        <f t="shared" si="28"/>
        <v>0.3718764496480066</v>
      </c>
      <c r="F536" s="121"/>
      <c r="G536" s="121"/>
      <c r="H536" s="15"/>
    </row>
    <row r="537" spans="1:8" ht="15">
      <c r="A537" s="179">
        <v>30</v>
      </c>
      <c r="B537" s="160" t="str">
        <f t="shared" si="25"/>
        <v>Morena</v>
      </c>
      <c r="C537" s="180">
        <f t="shared" si="26"/>
        <v>3612.5043218333503</v>
      </c>
      <c r="D537" s="180">
        <f t="shared" si="27"/>
        <v>-211.1199999999999</v>
      </c>
      <c r="E537" s="181">
        <f t="shared" si="28"/>
        <v>-0.05844145257461069</v>
      </c>
      <c r="F537" s="121"/>
      <c r="G537" s="121"/>
      <c r="H537" s="15"/>
    </row>
    <row r="538" spans="1:8" ht="15">
      <c r="A538" s="179">
        <v>31</v>
      </c>
      <c r="B538" s="160" t="str">
        <f t="shared" si="25"/>
        <v>Narsinghpur</v>
      </c>
      <c r="C538" s="180">
        <f t="shared" si="26"/>
        <v>2127.427377542238</v>
      </c>
      <c r="D538" s="180">
        <f t="shared" si="27"/>
        <v>-209.37772249999944</v>
      </c>
      <c r="E538" s="181">
        <f t="shared" si="28"/>
        <v>-0.09841827021230126</v>
      </c>
      <c r="F538" s="121"/>
      <c r="G538" s="121"/>
      <c r="H538" s="15"/>
    </row>
    <row r="539" spans="1:8" ht="15">
      <c r="A539" s="179">
        <v>32</v>
      </c>
      <c r="B539" s="160" t="str">
        <f t="shared" si="25"/>
        <v>Neemuch</v>
      </c>
      <c r="C539" s="180">
        <f t="shared" si="26"/>
        <v>1940.918039520643</v>
      </c>
      <c r="D539" s="180">
        <f t="shared" si="27"/>
        <v>2595.12</v>
      </c>
      <c r="E539" s="181">
        <f t="shared" si="28"/>
        <v>1.337058004077765</v>
      </c>
      <c r="F539" s="121"/>
      <c r="G539" s="121"/>
      <c r="H539" s="15"/>
    </row>
    <row r="540" spans="1:8" ht="15">
      <c r="A540" s="179">
        <v>33</v>
      </c>
      <c r="B540" s="160" t="str">
        <f t="shared" si="25"/>
        <v>Panna</v>
      </c>
      <c r="C540" s="180">
        <f t="shared" si="26"/>
        <v>3241.2400031894517</v>
      </c>
      <c r="D540" s="180">
        <f t="shared" si="27"/>
        <v>1614.08</v>
      </c>
      <c r="E540" s="181">
        <f t="shared" si="28"/>
        <v>0.49798225321534645</v>
      </c>
      <c r="F540" s="121"/>
      <c r="G540" s="121"/>
      <c r="H540" s="15"/>
    </row>
    <row r="541" spans="1:8" ht="15">
      <c r="A541" s="179">
        <v>34</v>
      </c>
      <c r="B541" s="160" t="str">
        <f t="shared" si="25"/>
        <v>Raisen</v>
      </c>
      <c r="C541" s="180">
        <f t="shared" si="26"/>
        <v>3206.9312064036835</v>
      </c>
      <c r="D541" s="180">
        <f t="shared" si="27"/>
        <v>-1665.77</v>
      </c>
      <c r="E541" s="181">
        <f t="shared" si="28"/>
        <v>-0.5194280428197983</v>
      </c>
      <c r="F541" s="121"/>
      <c r="G541" s="121"/>
      <c r="H541" s="15"/>
    </row>
    <row r="542" spans="1:8" ht="15">
      <c r="A542" s="179">
        <v>35</v>
      </c>
      <c r="B542" s="160" t="str">
        <f t="shared" si="25"/>
        <v>Rajgarh</v>
      </c>
      <c r="C542" s="180">
        <f t="shared" si="26"/>
        <v>3641.7117099876004</v>
      </c>
      <c r="D542" s="180">
        <f t="shared" si="27"/>
        <v>-134.8800000000001</v>
      </c>
      <c r="E542" s="181">
        <f t="shared" si="28"/>
        <v>-0.03703752815745521</v>
      </c>
      <c r="F542" s="121"/>
      <c r="G542" s="121"/>
      <c r="H542" s="15"/>
    </row>
    <row r="543" spans="1:8" ht="15">
      <c r="A543" s="179">
        <v>36</v>
      </c>
      <c r="B543" s="160" t="str">
        <f t="shared" si="25"/>
        <v>Ratlam</v>
      </c>
      <c r="C543" s="180">
        <f t="shared" si="26"/>
        <v>4237.925693600898</v>
      </c>
      <c r="D543" s="180">
        <f t="shared" si="27"/>
        <v>4838.575000000001</v>
      </c>
      <c r="E543" s="181">
        <f t="shared" si="28"/>
        <v>1.1417319108039246</v>
      </c>
      <c r="F543" s="121"/>
      <c r="G543" s="121"/>
      <c r="H543" s="15"/>
    </row>
    <row r="544" spans="1:8" ht="15">
      <c r="A544" s="179">
        <v>37</v>
      </c>
      <c r="B544" s="160" t="str">
        <f t="shared" si="25"/>
        <v>Rewa</v>
      </c>
      <c r="C544" s="180">
        <f t="shared" si="26"/>
        <v>4351.730194954204</v>
      </c>
      <c r="D544" s="180">
        <f t="shared" si="27"/>
        <v>2236.9910000000004</v>
      </c>
      <c r="E544" s="181">
        <f t="shared" si="28"/>
        <v>0.5140463447374962</v>
      </c>
      <c r="F544" s="121"/>
      <c r="G544" s="121"/>
      <c r="H544" s="15"/>
    </row>
    <row r="545" spans="1:8" ht="15">
      <c r="A545" s="179">
        <v>38</v>
      </c>
      <c r="B545" s="160" t="str">
        <f t="shared" si="25"/>
        <v>Sagar</v>
      </c>
      <c r="C545" s="180">
        <f t="shared" si="26"/>
        <v>6161.0156919160945</v>
      </c>
      <c r="D545" s="180">
        <f t="shared" si="27"/>
        <v>-1315.0950000000007</v>
      </c>
      <c r="E545" s="181">
        <f t="shared" si="28"/>
        <v>-0.213454252636549</v>
      </c>
      <c r="F545" s="121"/>
      <c r="G545" s="121"/>
      <c r="H545" s="15"/>
    </row>
    <row r="546" spans="1:8" ht="15">
      <c r="A546" s="179">
        <v>39</v>
      </c>
      <c r="B546" s="160" t="str">
        <f t="shared" si="25"/>
        <v>Satna</v>
      </c>
      <c r="C546" s="180">
        <f t="shared" si="26"/>
        <v>1660.3745867637926</v>
      </c>
      <c r="D546" s="180">
        <f t="shared" si="27"/>
        <v>-1598.0919999999992</v>
      </c>
      <c r="E546" s="181">
        <f t="shared" si="28"/>
        <v>-0.962488833989451</v>
      </c>
      <c r="F546" s="121"/>
      <c r="G546" s="121"/>
      <c r="H546" s="15"/>
    </row>
    <row r="547" spans="1:8" ht="15">
      <c r="A547" s="179">
        <v>40</v>
      </c>
      <c r="B547" s="160" t="str">
        <f t="shared" si="25"/>
        <v>Sehore</v>
      </c>
      <c r="C547" s="180">
        <f t="shared" si="26"/>
        <v>2822.458946423479</v>
      </c>
      <c r="D547" s="180">
        <f t="shared" si="27"/>
        <v>-1217.0490500000005</v>
      </c>
      <c r="E547" s="181">
        <f t="shared" si="28"/>
        <v>-0.4312016837453747</v>
      </c>
      <c r="F547" s="121"/>
      <c r="G547" s="121"/>
      <c r="H547" s="15"/>
    </row>
    <row r="548" spans="1:8" ht="15">
      <c r="A548" s="179">
        <v>41</v>
      </c>
      <c r="B548" s="160" t="str">
        <f t="shared" si="25"/>
        <v>Seoni</v>
      </c>
      <c r="C548" s="180">
        <f t="shared" si="26"/>
        <v>4114.897301149592</v>
      </c>
      <c r="D548" s="180">
        <f t="shared" si="27"/>
        <v>-646.5330000000013</v>
      </c>
      <c r="E548" s="181">
        <f t="shared" si="28"/>
        <v>-0.1571200816650703</v>
      </c>
      <c r="F548" s="121"/>
      <c r="G548" s="121"/>
      <c r="H548" s="15"/>
    </row>
    <row r="549" spans="1:8" ht="15">
      <c r="A549" s="179">
        <v>42</v>
      </c>
      <c r="B549" s="160" t="str">
        <f t="shared" si="25"/>
        <v>Shahdol</v>
      </c>
      <c r="C549" s="180">
        <f t="shared" si="26"/>
        <v>3140.66418942885</v>
      </c>
      <c r="D549" s="180">
        <f t="shared" si="27"/>
        <v>1109.6530000000002</v>
      </c>
      <c r="E549" s="181">
        <f t="shared" si="28"/>
        <v>0.353317939477572</v>
      </c>
      <c r="F549" s="121"/>
      <c r="G549" s="121"/>
      <c r="H549" s="15"/>
    </row>
    <row r="550" spans="1:8" ht="15">
      <c r="A550" s="179">
        <v>43</v>
      </c>
      <c r="B550" s="160" t="str">
        <f t="shared" si="25"/>
        <v>Shajapur</v>
      </c>
      <c r="C550" s="180">
        <f t="shared" si="26"/>
        <v>1653.1398152678084</v>
      </c>
      <c r="D550" s="180">
        <f t="shared" si="27"/>
        <v>1870.048999999999</v>
      </c>
      <c r="E550" s="181">
        <f t="shared" si="28"/>
        <v>1.1312104292261882</v>
      </c>
      <c r="F550" s="121"/>
      <c r="G550" s="121"/>
      <c r="H550" s="15"/>
    </row>
    <row r="551" spans="1:8" ht="15">
      <c r="A551" s="179">
        <v>44</v>
      </c>
      <c r="B551" s="160" t="str">
        <f t="shared" si="25"/>
        <v>Sheopur</v>
      </c>
      <c r="C551" s="180">
        <f t="shared" si="26"/>
        <v>1780.4487477223233</v>
      </c>
      <c r="D551" s="180">
        <f t="shared" si="27"/>
        <v>-146.57999999999902</v>
      </c>
      <c r="E551" s="181">
        <f t="shared" si="28"/>
        <v>-0.08232755937935006</v>
      </c>
      <c r="F551" s="121"/>
      <c r="G551" s="121"/>
      <c r="H551" s="15"/>
    </row>
    <row r="552" spans="1:8" ht="15">
      <c r="A552" s="179">
        <v>45</v>
      </c>
      <c r="B552" s="160" t="str">
        <f t="shared" si="25"/>
        <v>Shivpuri</v>
      </c>
      <c r="C552" s="180">
        <f t="shared" si="26"/>
        <v>3792.162757843625</v>
      </c>
      <c r="D552" s="180">
        <f t="shared" si="27"/>
        <v>1943.2939999999999</v>
      </c>
      <c r="E552" s="181">
        <f t="shared" si="28"/>
        <v>0.5124500513540812</v>
      </c>
      <c r="F552" s="121"/>
      <c r="G552" s="121"/>
      <c r="H552" s="15"/>
    </row>
    <row r="553" spans="1:8" ht="15">
      <c r="A553" s="179">
        <v>46</v>
      </c>
      <c r="B553" s="160" t="str">
        <f t="shared" si="25"/>
        <v>Sidhi</v>
      </c>
      <c r="C553" s="180">
        <f t="shared" si="26"/>
        <v>1368.1966715922763</v>
      </c>
      <c r="D553" s="180">
        <f t="shared" si="27"/>
        <v>-2158.2505</v>
      </c>
      <c r="E553" s="181">
        <f t="shared" si="28"/>
        <v>-1.5774417120078776</v>
      </c>
      <c r="F553" s="121"/>
      <c r="G553" s="121"/>
      <c r="H553" s="15"/>
    </row>
    <row r="554" spans="1:8" ht="15">
      <c r="A554" s="179">
        <v>47</v>
      </c>
      <c r="B554" s="160" t="str">
        <f t="shared" si="25"/>
        <v>Singroli</v>
      </c>
      <c r="C554" s="180">
        <f t="shared" si="26"/>
        <v>1436.3321195928424</v>
      </c>
      <c r="D554" s="180">
        <f t="shared" si="27"/>
        <v>629.5360000000001</v>
      </c>
      <c r="E554" s="181">
        <f t="shared" si="28"/>
        <v>0.43829417403716825</v>
      </c>
      <c r="F554" s="121"/>
      <c r="G554" s="121"/>
      <c r="H554" s="15"/>
    </row>
    <row r="555" spans="1:8" ht="15">
      <c r="A555" s="179">
        <v>48</v>
      </c>
      <c r="B555" s="160" t="str">
        <f t="shared" si="25"/>
        <v>Tikamgarh</v>
      </c>
      <c r="C555" s="180">
        <f t="shared" si="26"/>
        <v>5481.850564481716</v>
      </c>
      <c r="D555" s="180">
        <f t="shared" si="27"/>
        <v>3913.2919</v>
      </c>
      <c r="E555" s="181">
        <f t="shared" si="28"/>
        <v>0.7138632937853504</v>
      </c>
      <c r="F555" s="121"/>
      <c r="G555" s="121"/>
      <c r="H555" s="15"/>
    </row>
    <row r="556" spans="1:8" ht="15">
      <c r="A556" s="179">
        <v>49</v>
      </c>
      <c r="B556" s="160" t="str">
        <f t="shared" si="25"/>
        <v>Ujjain</v>
      </c>
      <c r="C556" s="180">
        <f t="shared" si="26"/>
        <v>3102.1922120119348</v>
      </c>
      <c r="D556" s="180">
        <f t="shared" si="27"/>
        <v>74.50999999999976</v>
      </c>
      <c r="E556" s="181">
        <f t="shared" si="28"/>
        <v>0.024018498825279466</v>
      </c>
      <c r="F556" s="121"/>
      <c r="G556" s="121"/>
      <c r="H556" s="15"/>
    </row>
    <row r="557" spans="1:8" ht="15">
      <c r="A557" s="179">
        <v>50</v>
      </c>
      <c r="B557" s="160" t="str">
        <f t="shared" si="25"/>
        <v>Umaria</v>
      </c>
      <c r="C557" s="180">
        <f t="shared" si="26"/>
        <v>1840.1538203691377</v>
      </c>
      <c r="D557" s="180">
        <f t="shared" si="27"/>
        <v>-1989.27</v>
      </c>
      <c r="E557" s="181">
        <f t="shared" si="28"/>
        <v>-1.0810346276383294</v>
      </c>
      <c r="F557" s="121"/>
      <c r="G557" s="121"/>
      <c r="H557" s="15"/>
    </row>
    <row r="558" spans="1:8" ht="15">
      <c r="A558" s="179">
        <v>51</v>
      </c>
      <c r="B558" s="160" t="str">
        <f t="shared" si="25"/>
        <v>Vidisha</v>
      </c>
      <c r="C558" s="180">
        <f>C502</f>
        <v>3806.5633118024134</v>
      </c>
      <c r="D558" s="180">
        <f t="shared" si="27"/>
        <v>8331.68</v>
      </c>
      <c r="E558" s="181">
        <f>D558/C558</f>
        <v>2.188766957892771</v>
      </c>
      <c r="F558" s="121"/>
      <c r="G558" s="121"/>
      <c r="H558" s="15"/>
    </row>
    <row r="559" spans="1:8" ht="14.25">
      <c r="A559" s="309" t="s">
        <v>25</v>
      </c>
      <c r="B559" s="310" t="s">
        <v>135</v>
      </c>
      <c r="C559" s="307">
        <f>SUM(C508:C558)</f>
        <v>158291.94995563023</v>
      </c>
      <c r="D559" s="307">
        <f>SUM(D508:D558)</f>
        <v>17055.9324665</v>
      </c>
      <c r="E559" s="307">
        <f>SUM(E508:E558)</f>
        <v>2.024293700840879</v>
      </c>
      <c r="F559" s="184"/>
      <c r="G559" s="121"/>
      <c r="H559" s="15"/>
    </row>
    <row r="560" spans="1:8" ht="12.75">
      <c r="A560" s="137" t="s">
        <v>115</v>
      </c>
      <c r="B560" s="121"/>
      <c r="C560" s="121"/>
      <c r="D560" s="121"/>
      <c r="E560" s="121"/>
      <c r="F560" s="121"/>
      <c r="G560" s="15"/>
      <c r="H560" s="15"/>
    </row>
    <row r="561" spans="1:8" ht="10.5" customHeight="1">
      <c r="A561" s="137"/>
      <c r="B561" s="121"/>
      <c r="C561" s="121"/>
      <c r="D561" s="121"/>
      <c r="E561" s="121"/>
      <c r="F561" s="190" t="s">
        <v>52</v>
      </c>
      <c r="G561" s="15"/>
      <c r="H561" s="15"/>
    </row>
    <row r="562" spans="1:8" ht="39" customHeight="1">
      <c r="A562" s="196" t="s">
        <v>31</v>
      </c>
      <c r="B562" s="196" t="s">
        <v>254</v>
      </c>
      <c r="C562" s="196" t="s">
        <v>255</v>
      </c>
      <c r="D562" s="197" t="s">
        <v>33</v>
      </c>
      <c r="E562" s="196" t="s">
        <v>35</v>
      </c>
      <c r="F562" s="196" t="s">
        <v>54</v>
      </c>
      <c r="G562" s="15"/>
      <c r="H562" s="15"/>
    </row>
    <row r="563" spans="1:8" ht="15.75" customHeight="1">
      <c r="A563" s="273">
        <f>C621</f>
        <v>158291.94995563023</v>
      </c>
      <c r="B563" s="273">
        <f>D621</f>
        <v>22749.9317</v>
      </c>
      <c r="C563" s="273">
        <f>E621</f>
        <v>117421.918444</v>
      </c>
      <c r="D563" s="273">
        <f>SUM(B563:C563)</f>
        <v>140171.850144</v>
      </c>
      <c r="E563" s="274">
        <f>D563/A563</f>
        <v>0.8855273447783708</v>
      </c>
      <c r="F563" s="273">
        <f>A563*85/100</f>
        <v>134548.15746228572</v>
      </c>
      <c r="G563" s="15"/>
      <c r="H563" s="15"/>
    </row>
    <row r="564" spans="1:8" ht="12" customHeight="1">
      <c r="A564" s="185" t="s">
        <v>256</v>
      </c>
      <c r="B564" s="186"/>
      <c r="C564" s="187"/>
      <c r="D564" s="187"/>
      <c r="E564" s="188"/>
      <c r="F564" s="184"/>
      <c r="G564" s="189"/>
      <c r="H564" s="15"/>
    </row>
    <row r="565" spans="1:8" ht="10.5" customHeight="1">
      <c r="A565" s="121"/>
      <c r="B565" s="121"/>
      <c r="C565" s="121"/>
      <c r="D565" s="121"/>
      <c r="E565" s="121"/>
      <c r="F565" s="121"/>
      <c r="G565" s="121"/>
      <c r="H565" s="15"/>
    </row>
    <row r="566" spans="1:8" ht="12.75">
      <c r="A566" s="137" t="s">
        <v>257</v>
      </c>
      <c r="B566" s="121"/>
      <c r="C566" s="121"/>
      <c r="D566" s="121"/>
      <c r="E566" s="121"/>
      <c r="F566" s="121"/>
      <c r="G566" s="121"/>
      <c r="H566" s="15"/>
    </row>
    <row r="567" spans="1:8" ht="12.75" customHeight="1">
      <c r="A567" s="121"/>
      <c r="B567" s="121"/>
      <c r="C567" s="121"/>
      <c r="D567" s="121"/>
      <c r="E567" s="121"/>
      <c r="F567" s="121"/>
      <c r="G567" s="190" t="s">
        <v>52</v>
      </c>
      <c r="H567" s="15"/>
    </row>
    <row r="568" spans="1:8" ht="25.5">
      <c r="A568" s="311" t="s">
        <v>30</v>
      </c>
      <c r="B568" s="311" t="s">
        <v>2</v>
      </c>
      <c r="C568" s="311" t="s">
        <v>34</v>
      </c>
      <c r="D568" s="311" t="s">
        <v>258</v>
      </c>
      <c r="E568" s="311" t="s">
        <v>106</v>
      </c>
      <c r="F568" s="311" t="s">
        <v>33</v>
      </c>
      <c r="G568" s="377" t="s">
        <v>35</v>
      </c>
      <c r="H568" s="55"/>
    </row>
    <row r="569" spans="1:8" ht="12.75">
      <c r="A569" s="371">
        <v>1</v>
      </c>
      <c r="B569" s="371">
        <v>2</v>
      </c>
      <c r="C569" s="371">
        <v>3</v>
      </c>
      <c r="D569" s="371">
        <v>4</v>
      </c>
      <c r="E569" s="371">
        <v>5</v>
      </c>
      <c r="F569" s="371" t="s">
        <v>107</v>
      </c>
      <c r="G569" s="378" t="s">
        <v>108</v>
      </c>
      <c r="H569" s="8"/>
    </row>
    <row r="570" spans="1:8" ht="15" customHeight="1">
      <c r="A570" s="179">
        <v>14</v>
      </c>
      <c r="B570" s="160" t="s">
        <v>160</v>
      </c>
      <c r="C570" s="180">
        <v>1654.41673949092</v>
      </c>
      <c r="D570" s="180">
        <v>-1864.0069999999996</v>
      </c>
      <c r="E570" s="180">
        <v>1337.3899999999999</v>
      </c>
      <c r="F570" s="180">
        <v>-526.6169999999997</v>
      </c>
      <c r="G570" s="143">
        <v>-0.3183097628485341</v>
      </c>
      <c r="H570" s="33"/>
    </row>
    <row r="571" spans="1:8" ht="15" customHeight="1">
      <c r="A571" s="179">
        <v>19</v>
      </c>
      <c r="B571" s="160" t="s">
        <v>165</v>
      </c>
      <c r="C571" s="180">
        <v>2225.3416322332337</v>
      </c>
      <c r="D571" s="180">
        <v>-1837.5551999999998</v>
      </c>
      <c r="E571" s="180">
        <v>1949.355</v>
      </c>
      <c r="F571" s="180">
        <v>111.79980000000023</v>
      </c>
      <c r="G571" s="143">
        <v>0.05023938723862544</v>
      </c>
      <c r="H571" s="33"/>
    </row>
    <row r="572" spans="1:8" ht="15" customHeight="1">
      <c r="A572" s="179">
        <v>36</v>
      </c>
      <c r="B572" s="160" t="s">
        <v>226</v>
      </c>
      <c r="C572" s="180">
        <v>4237.925693600898</v>
      </c>
      <c r="D572" s="180">
        <v>-1090.21</v>
      </c>
      <c r="E572" s="180">
        <v>2499.5699999999997</v>
      </c>
      <c r="F572" s="180">
        <v>1409.3599999999997</v>
      </c>
      <c r="G572" s="143">
        <v>0.33255892195752235</v>
      </c>
      <c r="H572" s="33"/>
    </row>
    <row r="573" spans="1:8" ht="15" customHeight="1">
      <c r="A573" s="179">
        <v>47</v>
      </c>
      <c r="B573" s="160" t="s">
        <v>190</v>
      </c>
      <c r="C573" s="180">
        <v>1436.3321195928424</v>
      </c>
      <c r="D573" s="180">
        <v>-289.9609999999991</v>
      </c>
      <c r="E573" s="180">
        <v>941.9200000000001</v>
      </c>
      <c r="F573" s="180">
        <v>651.959000000001</v>
      </c>
      <c r="G573" s="143">
        <v>0.45390546594809283</v>
      </c>
      <c r="H573" s="33"/>
    </row>
    <row r="574" spans="1:8" ht="15" customHeight="1">
      <c r="A574" s="179">
        <v>48</v>
      </c>
      <c r="B574" s="160" t="s">
        <v>227</v>
      </c>
      <c r="C574" s="180">
        <v>5481.850564481716</v>
      </c>
      <c r="D574" s="180">
        <v>-784.5800000000002</v>
      </c>
      <c r="E574" s="180">
        <v>3543.69</v>
      </c>
      <c r="F574" s="180">
        <v>2759.1099999999997</v>
      </c>
      <c r="G574" s="143">
        <v>0.5033172589338654</v>
      </c>
      <c r="H574" s="33"/>
    </row>
    <row r="575" spans="1:8" ht="15" customHeight="1">
      <c r="A575" s="179">
        <v>11</v>
      </c>
      <c r="B575" s="160" t="s">
        <v>157</v>
      </c>
      <c r="C575" s="180">
        <v>5848.611227835048</v>
      </c>
      <c r="D575" s="180">
        <v>-281.65699999999975</v>
      </c>
      <c r="E575" s="180">
        <v>3592.2</v>
      </c>
      <c r="F575" s="180">
        <v>3310.543</v>
      </c>
      <c r="G575" s="143">
        <v>0.5660391622962171</v>
      </c>
      <c r="H575" s="33"/>
    </row>
    <row r="576" spans="1:8" ht="15" customHeight="1">
      <c r="A576" s="179">
        <v>1</v>
      </c>
      <c r="B576" s="160" t="s">
        <v>216</v>
      </c>
      <c r="C576" s="180">
        <v>1336.585070225034</v>
      </c>
      <c r="D576" s="180">
        <v>0</v>
      </c>
      <c r="E576" s="180">
        <v>820.3</v>
      </c>
      <c r="F576" s="180">
        <v>820.3</v>
      </c>
      <c r="G576" s="143">
        <v>0.6137282379354201</v>
      </c>
      <c r="H576" s="33"/>
    </row>
    <row r="577" spans="1:8" ht="15" customHeight="1">
      <c r="A577" s="179">
        <v>45</v>
      </c>
      <c r="B577" s="160" t="s">
        <v>188</v>
      </c>
      <c r="C577" s="180">
        <v>3792.162757843625</v>
      </c>
      <c r="D577" s="180">
        <v>-536.0290000000005</v>
      </c>
      <c r="E577" s="180">
        <v>2971.9</v>
      </c>
      <c r="F577" s="180">
        <v>2435.8709999999996</v>
      </c>
      <c r="G577" s="143">
        <v>0.6423434740404267</v>
      </c>
      <c r="H577" s="33"/>
    </row>
    <row r="578" spans="1:8" ht="15" customHeight="1">
      <c r="A578" s="179">
        <v>24</v>
      </c>
      <c r="B578" s="160" t="s">
        <v>224</v>
      </c>
      <c r="C578" s="180">
        <v>4505.199100994461</v>
      </c>
      <c r="D578" s="180">
        <v>205.70000000000016</v>
      </c>
      <c r="E578" s="180">
        <v>2834.18</v>
      </c>
      <c r="F578" s="180">
        <v>3039.88</v>
      </c>
      <c r="G578" s="143">
        <v>0.6747493133719635</v>
      </c>
      <c r="H578" s="33"/>
    </row>
    <row r="579" spans="1:8" ht="15" customHeight="1">
      <c r="A579" s="179">
        <v>2</v>
      </c>
      <c r="B579" s="160" t="s">
        <v>148</v>
      </c>
      <c r="C579" s="180">
        <v>2930.4912393104705</v>
      </c>
      <c r="D579" s="180">
        <v>19.590000000000458</v>
      </c>
      <c r="E579" s="180">
        <v>1970.96</v>
      </c>
      <c r="F579" s="180">
        <v>1990.5500000000004</v>
      </c>
      <c r="G579" s="143">
        <v>0.6792547178773913</v>
      </c>
      <c r="H579" s="33"/>
    </row>
    <row r="580" spans="1:8" ht="15" customHeight="1">
      <c r="A580" s="179">
        <v>9</v>
      </c>
      <c r="B580" s="160" t="s">
        <v>155</v>
      </c>
      <c r="C580" s="180">
        <v>2874.983449129346</v>
      </c>
      <c r="D580" s="180">
        <v>208.35999999999956</v>
      </c>
      <c r="E580" s="180">
        <v>1757.4199999999998</v>
      </c>
      <c r="F580" s="180">
        <v>1965.7799999999993</v>
      </c>
      <c r="G580" s="143">
        <v>0.6837535014663517</v>
      </c>
      <c r="H580" s="33"/>
    </row>
    <row r="581" spans="1:8" ht="15" customHeight="1">
      <c r="A581" s="179">
        <v>6</v>
      </c>
      <c r="B581" s="160" t="s">
        <v>152</v>
      </c>
      <c r="C581" s="180">
        <v>4493.785668436894</v>
      </c>
      <c r="D581" s="180">
        <v>297.6339999999998</v>
      </c>
      <c r="E581" s="180">
        <v>2896.2699999999995</v>
      </c>
      <c r="F581" s="180">
        <v>3193.9039999999995</v>
      </c>
      <c r="G581" s="143">
        <v>0.7107379469459562</v>
      </c>
      <c r="H581" s="33"/>
    </row>
    <row r="582" spans="1:8" ht="15" customHeight="1">
      <c r="A582" s="179">
        <v>23</v>
      </c>
      <c r="B582" s="160" t="s">
        <v>169</v>
      </c>
      <c r="C582" s="180">
        <v>4063.521621591106</v>
      </c>
      <c r="D582" s="180">
        <v>171.61999999999995</v>
      </c>
      <c r="E582" s="180">
        <v>2803.74</v>
      </c>
      <c r="F582" s="180">
        <v>2975.3599999999997</v>
      </c>
      <c r="G582" s="143">
        <v>0.7322121738421986</v>
      </c>
      <c r="H582" s="33"/>
    </row>
    <row r="583" spans="1:8" ht="15" customHeight="1">
      <c r="A583" s="179">
        <v>40</v>
      </c>
      <c r="B583" s="160" t="s">
        <v>183</v>
      </c>
      <c r="C583" s="180">
        <v>2822.458946423479</v>
      </c>
      <c r="D583" s="180">
        <v>4.510999999999285</v>
      </c>
      <c r="E583" s="180">
        <v>2087.2599999999998</v>
      </c>
      <c r="F583" s="180">
        <v>2091.770999999999</v>
      </c>
      <c r="G583" s="143">
        <v>0.7411165369298347</v>
      </c>
      <c r="H583" s="33"/>
    </row>
    <row r="584" spans="1:8" ht="15" customHeight="1">
      <c r="A584" s="179">
        <v>43</v>
      </c>
      <c r="B584" s="160" t="s">
        <v>186</v>
      </c>
      <c r="C584" s="180">
        <v>1653.1398152678084</v>
      </c>
      <c r="D584" s="180">
        <v>222.3</v>
      </c>
      <c r="E584" s="180">
        <v>1028.27</v>
      </c>
      <c r="F584" s="180">
        <v>1250.57</v>
      </c>
      <c r="G584" s="143">
        <v>0.7564816892377658</v>
      </c>
      <c r="H584" s="33"/>
    </row>
    <row r="585" spans="1:8" ht="15" customHeight="1">
      <c r="A585" s="179">
        <v>25</v>
      </c>
      <c r="B585" s="160" t="s">
        <v>170</v>
      </c>
      <c r="C585" s="180">
        <v>3670.9636855733165</v>
      </c>
      <c r="D585" s="180">
        <v>494.85</v>
      </c>
      <c r="E585" s="180">
        <v>2292.38</v>
      </c>
      <c r="F585" s="180">
        <v>2787.23</v>
      </c>
      <c r="G585" s="143">
        <v>0.7592638442471276</v>
      </c>
      <c r="H585" s="33"/>
    </row>
    <row r="586" spans="1:8" ht="15" customHeight="1">
      <c r="A586" s="179">
        <v>22</v>
      </c>
      <c r="B586" s="160" t="s">
        <v>168</v>
      </c>
      <c r="C586" s="180">
        <v>2791.403292819659</v>
      </c>
      <c r="D586" s="180">
        <v>-172.92500000000024</v>
      </c>
      <c r="E586" s="180">
        <v>2306.48</v>
      </c>
      <c r="F586" s="180">
        <v>2133.555</v>
      </c>
      <c r="G586" s="143">
        <v>0.7643306166071218</v>
      </c>
      <c r="H586" s="33"/>
    </row>
    <row r="587" spans="1:8" ht="15" customHeight="1">
      <c r="A587" s="179">
        <v>49</v>
      </c>
      <c r="B587" s="160" t="s">
        <v>228</v>
      </c>
      <c r="C587" s="180">
        <v>3102.1922120119348</v>
      </c>
      <c r="D587" s="180">
        <v>315.05900000000014</v>
      </c>
      <c r="E587" s="180">
        <v>2085.27</v>
      </c>
      <c r="F587" s="180">
        <v>2400.329</v>
      </c>
      <c r="G587" s="143">
        <v>0.7737525066002473</v>
      </c>
      <c r="H587" s="33"/>
    </row>
    <row r="588" spans="1:8" ht="15" customHeight="1">
      <c r="A588" s="179">
        <v>12</v>
      </c>
      <c r="B588" s="160" t="s">
        <v>158</v>
      </c>
      <c r="C588" s="180">
        <v>5301.483498395283</v>
      </c>
      <c r="D588" s="180">
        <v>174.52999999999975</v>
      </c>
      <c r="E588" s="180">
        <v>3953.28</v>
      </c>
      <c r="F588" s="180">
        <v>4127.8099999999995</v>
      </c>
      <c r="G588" s="143">
        <v>0.7786141372031913</v>
      </c>
      <c r="H588" s="33"/>
    </row>
    <row r="589" spans="1:8" ht="15" customHeight="1">
      <c r="A589" s="179">
        <v>41</v>
      </c>
      <c r="B589" s="160" t="s">
        <v>184</v>
      </c>
      <c r="C589" s="180">
        <v>4114.897301149592</v>
      </c>
      <c r="D589" s="180">
        <v>423.9100000000006</v>
      </c>
      <c r="E589" s="180">
        <v>2787.0200000000004</v>
      </c>
      <c r="F589" s="180">
        <v>3210.930000000001</v>
      </c>
      <c r="G589" s="143">
        <v>0.7803183809965205</v>
      </c>
      <c r="H589" s="33"/>
    </row>
    <row r="590" spans="1:8" ht="15" customHeight="1">
      <c r="A590" s="179">
        <v>32</v>
      </c>
      <c r="B590" s="160" t="s">
        <v>176</v>
      </c>
      <c r="C590" s="180">
        <v>1940.918039520643</v>
      </c>
      <c r="D590" s="180">
        <v>176.87404999999967</v>
      </c>
      <c r="E590" s="180">
        <v>1344.84</v>
      </c>
      <c r="F590" s="180">
        <v>1521.7140499999996</v>
      </c>
      <c r="G590" s="143">
        <v>0.7840176756643592</v>
      </c>
      <c r="H590" s="33"/>
    </row>
    <row r="591" spans="1:8" ht="15" customHeight="1">
      <c r="A591" s="179">
        <v>34</v>
      </c>
      <c r="B591" s="160" t="s">
        <v>178</v>
      </c>
      <c r="C591" s="180">
        <v>3206.9312064036835</v>
      </c>
      <c r="D591" s="180">
        <v>99.22999999999894</v>
      </c>
      <c r="E591" s="180">
        <v>2532.91</v>
      </c>
      <c r="F591" s="180">
        <v>2632.139999999999</v>
      </c>
      <c r="G591" s="143">
        <v>0.8207659692680883</v>
      </c>
      <c r="H591" s="33"/>
    </row>
    <row r="592" spans="1:8" ht="15" customHeight="1">
      <c r="A592" s="179">
        <v>50</v>
      </c>
      <c r="B592" s="160" t="s">
        <v>191</v>
      </c>
      <c r="C592" s="180">
        <v>1840.1538203691377</v>
      </c>
      <c r="D592" s="180">
        <v>-61.03949999999952</v>
      </c>
      <c r="E592" s="180">
        <v>1603.31</v>
      </c>
      <c r="F592" s="180">
        <v>1542.2705000000005</v>
      </c>
      <c r="G592" s="143">
        <v>0.8381204239168543</v>
      </c>
      <c r="H592" s="33"/>
    </row>
    <row r="593" spans="1:8" ht="15" customHeight="1">
      <c r="A593" s="179">
        <v>8</v>
      </c>
      <c r="B593" s="160" t="s">
        <v>154</v>
      </c>
      <c r="C593" s="180">
        <v>2590.814617801464</v>
      </c>
      <c r="D593" s="180">
        <v>-259.7550000000002</v>
      </c>
      <c r="E593" s="180">
        <v>2493.96</v>
      </c>
      <c r="F593" s="180">
        <v>2234.205</v>
      </c>
      <c r="G593" s="143">
        <v>0.8623561811982986</v>
      </c>
      <c r="H593" s="33"/>
    </row>
    <row r="594" spans="1:8" ht="15" customHeight="1">
      <c r="A594" s="179">
        <v>35</v>
      </c>
      <c r="B594" s="160" t="s">
        <v>179</v>
      </c>
      <c r="C594" s="180">
        <v>3641.7117099876004</v>
      </c>
      <c r="D594" s="180">
        <v>569.2230000000008</v>
      </c>
      <c r="E594" s="180">
        <v>2606.36</v>
      </c>
      <c r="F594" s="180">
        <v>3175.583000000001</v>
      </c>
      <c r="G594" s="143">
        <v>0.8720028527493774</v>
      </c>
      <c r="H594" s="33"/>
    </row>
    <row r="595" spans="1:8" ht="15" customHeight="1">
      <c r="A595" s="179">
        <v>13</v>
      </c>
      <c r="B595" s="160" t="s">
        <v>159</v>
      </c>
      <c r="C595" s="180">
        <v>3925.8812371224853</v>
      </c>
      <c r="D595" s="180">
        <v>494.8300000000008</v>
      </c>
      <c r="E595" s="180">
        <v>2954.65</v>
      </c>
      <c r="F595" s="180">
        <v>3449.480000000001</v>
      </c>
      <c r="G595" s="143">
        <v>0.8786511337587819</v>
      </c>
      <c r="H595" s="33"/>
    </row>
    <row r="596" spans="1:8" ht="15" customHeight="1">
      <c r="A596" s="179">
        <v>44</v>
      </c>
      <c r="B596" s="160" t="s">
        <v>187</v>
      </c>
      <c r="C596" s="180">
        <v>1780.4487477223233</v>
      </c>
      <c r="D596" s="180">
        <v>119.82699999999991</v>
      </c>
      <c r="E596" s="180">
        <v>1467.03</v>
      </c>
      <c r="F596" s="180">
        <v>1586.857</v>
      </c>
      <c r="G596" s="143">
        <v>0.8912680030975451</v>
      </c>
      <c r="H596" s="33"/>
    </row>
    <row r="597" spans="1:8" ht="15" customHeight="1">
      <c r="A597" s="179">
        <v>42</v>
      </c>
      <c r="B597" s="160" t="s">
        <v>185</v>
      </c>
      <c r="C597" s="180">
        <v>3140.66418942885</v>
      </c>
      <c r="D597" s="180">
        <v>396.2779999999992</v>
      </c>
      <c r="E597" s="180">
        <v>2410.53</v>
      </c>
      <c r="F597" s="180">
        <v>2806.8079999999995</v>
      </c>
      <c r="G597" s="143">
        <v>0.8936988581738297</v>
      </c>
      <c r="H597" s="33"/>
    </row>
    <row r="598" spans="1:8" ht="15" customHeight="1">
      <c r="A598" s="179">
        <v>27</v>
      </c>
      <c r="B598" s="160" t="s">
        <v>172</v>
      </c>
      <c r="C598" s="180">
        <v>4256.389086727787</v>
      </c>
      <c r="D598" s="180">
        <v>534.9003999999994</v>
      </c>
      <c r="E598" s="180">
        <v>3431.6981665</v>
      </c>
      <c r="F598" s="180">
        <v>3966.5985664999994</v>
      </c>
      <c r="G598" s="143">
        <v>0.9319163463858583</v>
      </c>
      <c r="H598" s="33"/>
    </row>
    <row r="599" spans="1:8" ht="15" customHeight="1">
      <c r="A599" s="179">
        <v>21</v>
      </c>
      <c r="B599" s="160" t="s">
        <v>167</v>
      </c>
      <c r="C599" s="180">
        <v>2482.0741126717803</v>
      </c>
      <c r="D599" s="180">
        <v>768.5300000000003</v>
      </c>
      <c r="E599" s="180">
        <v>1556.62</v>
      </c>
      <c r="F599" s="180">
        <v>2325.15</v>
      </c>
      <c r="G599" s="143">
        <v>0.9367770237517757</v>
      </c>
      <c r="H599" s="33"/>
    </row>
    <row r="600" spans="1:8" ht="15" customHeight="1">
      <c r="A600" s="179">
        <v>17</v>
      </c>
      <c r="B600" s="160" t="s">
        <v>163</v>
      </c>
      <c r="C600" s="180">
        <v>2582.2182330685673</v>
      </c>
      <c r="D600" s="180">
        <v>413.71700000000055</v>
      </c>
      <c r="E600" s="180">
        <v>2009.0452774999999</v>
      </c>
      <c r="F600" s="180">
        <v>2422.7622775000004</v>
      </c>
      <c r="G600" s="143">
        <v>0.9382484588147773</v>
      </c>
      <c r="H600" s="33"/>
    </row>
    <row r="601" spans="1:8" ht="15" customHeight="1">
      <c r="A601" s="179">
        <v>37</v>
      </c>
      <c r="B601" s="160" t="s">
        <v>180</v>
      </c>
      <c r="C601" s="180">
        <v>4351.730194954204</v>
      </c>
      <c r="D601" s="180">
        <v>233.79999999999978</v>
      </c>
      <c r="E601" s="180">
        <v>3902.9500000000003</v>
      </c>
      <c r="F601" s="180">
        <v>4136.75</v>
      </c>
      <c r="G601" s="143">
        <v>0.9505989146102228</v>
      </c>
      <c r="H601" s="33"/>
    </row>
    <row r="602" spans="1:8" ht="15" customHeight="1">
      <c r="A602" s="179">
        <v>16</v>
      </c>
      <c r="B602" s="160" t="s">
        <v>162</v>
      </c>
      <c r="C602" s="180">
        <v>4400.372664307271</v>
      </c>
      <c r="D602" s="180">
        <v>633.1299999999997</v>
      </c>
      <c r="E602" s="180">
        <v>3660.15</v>
      </c>
      <c r="F602" s="180">
        <v>4293.28</v>
      </c>
      <c r="G602" s="143">
        <v>0.9756628193843826</v>
      </c>
      <c r="H602" s="33"/>
    </row>
    <row r="603" spans="1:8" ht="15" customHeight="1">
      <c r="A603" s="179">
        <v>10</v>
      </c>
      <c r="B603" s="160" t="s">
        <v>156</v>
      </c>
      <c r="C603" s="180">
        <v>1844.0883138017966</v>
      </c>
      <c r="D603" s="180">
        <v>396.46000000000004</v>
      </c>
      <c r="E603" s="180">
        <v>1425.21</v>
      </c>
      <c r="F603" s="180">
        <v>1821.67</v>
      </c>
      <c r="G603" s="143">
        <v>0.9878431452365865</v>
      </c>
      <c r="H603" s="33"/>
    </row>
    <row r="604" spans="1:8" ht="15" customHeight="1">
      <c r="A604" s="179">
        <v>3</v>
      </c>
      <c r="B604" s="160" t="s">
        <v>149</v>
      </c>
      <c r="C604" s="180">
        <v>1772.8881005936369</v>
      </c>
      <c r="D604" s="180">
        <v>354.6039999999998</v>
      </c>
      <c r="E604" s="180">
        <v>1424.723</v>
      </c>
      <c r="F604" s="180">
        <v>1779.3269999999998</v>
      </c>
      <c r="G604" s="143">
        <v>1.0036318701694749</v>
      </c>
      <c r="H604" s="33"/>
    </row>
    <row r="605" spans="1:8" ht="15" customHeight="1">
      <c r="A605" s="179">
        <v>38</v>
      </c>
      <c r="B605" s="160" t="s">
        <v>181</v>
      </c>
      <c r="C605" s="180">
        <v>6161.0156919160945</v>
      </c>
      <c r="D605" s="180">
        <v>1881.3950000000004</v>
      </c>
      <c r="E605" s="180">
        <v>4514.72</v>
      </c>
      <c r="F605" s="180">
        <v>6396.115000000001</v>
      </c>
      <c r="G605" s="143">
        <v>1.0381591802131556</v>
      </c>
      <c r="H605" s="33"/>
    </row>
    <row r="606" spans="1:8" ht="15" customHeight="1">
      <c r="A606" s="179">
        <v>51</v>
      </c>
      <c r="B606" s="160" t="s">
        <v>229</v>
      </c>
      <c r="C606" s="180">
        <v>3806.5633118024134</v>
      </c>
      <c r="D606" s="180">
        <v>1057.8560000000004</v>
      </c>
      <c r="E606" s="180">
        <v>2950.785</v>
      </c>
      <c r="F606" s="180">
        <v>4008.6410000000005</v>
      </c>
      <c r="G606" s="143">
        <v>1.0530866484135537</v>
      </c>
      <c r="H606" s="33"/>
    </row>
    <row r="607" spans="1:8" ht="15" customHeight="1">
      <c r="A607" s="179">
        <v>33</v>
      </c>
      <c r="B607" s="160" t="s">
        <v>177</v>
      </c>
      <c r="C607" s="180">
        <v>3241.2400031894517</v>
      </c>
      <c r="D607" s="180">
        <v>986.2049999999996</v>
      </c>
      <c r="E607" s="180">
        <v>2442.3499999999995</v>
      </c>
      <c r="F607" s="180">
        <v>3428.554999999999</v>
      </c>
      <c r="G607" s="143">
        <v>1.0577911529618989</v>
      </c>
      <c r="H607" s="33"/>
    </row>
    <row r="608" spans="1:8" ht="15" customHeight="1">
      <c r="A608" s="179">
        <v>4</v>
      </c>
      <c r="B608" s="160" t="s">
        <v>150</v>
      </c>
      <c r="C608" s="180">
        <v>1988.1907112073468</v>
      </c>
      <c r="D608" s="180">
        <v>364.3480000000002</v>
      </c>
      <c r="E608" s="180">
        <v>1771.65</v>
      </c>
      <c r="F608" s="180">
        <v>2135.9980000000005</v>
      </c>
      <c r="G608" s="143">
        <v>1.0743426110782384</v>
      </c>
      <c r="H608" s="33"/>
    </row>
    <row r="609" spans="1:8" ht="15" customHeight="1">
      <c r="A609" s="179">
        <v>29</v>
      </c>
      <c r="B609" s="160" t="s">
        <v>225</v>
      </c>
      <c r="C609" s="180">
        <v>2374.386889343942</v>
      </c>
      <c r="D609" s="180">
        <v>647.8449499999998</v>
      </c>
      <c r="E609" s="180">
        <v>1913.4859999999999</v>
      </c>
      <c r="F609" s="180">
        <v>2561.3309499999996</v>
      </c>
      <c r="G609" s="143">
        <v>1.0787336139257875</v>
      </c>
      <c r="H609" s="33"/>
    </row>
    <row r="610" spans="1:8" ht="15" customHeight="1">
      <c r="A610" s="179">
        <v>15</v>
      </c>
      <c r="B610" s="160" t="s">
        <v>161</v>
      </c>
      <c r="C610" s="180">
        <v>3034.0549674777917</v>
      </c>
      <c r="D610" s="180">
        <v>1200.4869999999992</v>
      </c>
      <c r="E610" s="180">
        <v>2137.24</v>
      </c>
      <c r="F610" s="180">
        <v>3337.726999999999</v>
      </c>
      <c r="G610" s="143">
        <v>1.1000878480374565</v>
      </c>
      <c r="H610" s="33"/>
    </row>
    <row r="611" spans="1:8" ht="15" customHeight="1">
      <c r="A611" s="179">
        <v>18</v>
      </c>
      <c r="B611" s="160" t="s">
        <v>164</v>
      </c>
      <c r="C611" s="180">
        <v>2483.4583389862128</v>
      </c>
      <c r="D611" s="180">
        <v>874.2970000000005</v>
      </c>
      <c r="E611" s="180">
        <v>1937.6960000000001</v>
      </c>
      <c r="F611" s="180">
        <v>2811.9930000000004</v>
      </c>
      <c r="G611" s="143">
        <v>1.1322891774974977</v>
      </c>
      <c r="H611" s="33"/>
    </row>
    <row r="612" spans="1:8" ht="15" customHeight="1">
      <c r="A612" s="179">
        <v>5</v>
      </c>
      <c r="B612" s="160" t="s">
        <v>151</v>
      </c>
      <c r="C612" s="180">
        <v>4049.7428610012735</v>
      </c>
      <c r="D612" s="180">
        <v>1907.9089999999987</v>
      </c>
      <c r="E612" s="180">
        <v>2772.08</v>
      </c>
      <c r="F612" s="180">
        <v>4679.988999999999</v>
      </c>
      <c r="G612" s="143">
        <v>1.1556262114980063</v>
      </c>
      <c r="H612" s="33"/>
    </row>
    <row r="613" spans="1:8" ht="15" customHeight="1">
      <c r="A613" s="179">
        <v>31</v>
      </c>
      <c r="B613" s="160" t="s">
        <v>175</v>
      </c>
      <c r="C613" s="180">
        <v>2127.427377542238</v>
      </c>
      <c r="D613" s="180">
        <v>1137.6600000000005</v>
      </c>
      <c r="E613" s="180">
        <v>1331.5900000000001</v>
      </c>
      <c r="F613" s="180">
        <v>2469.250000000001</v>
      </c>
      <c r="G613" s="143">
        <v>1.1606741673375764</v>
      </c>
      <c r="H613" s="33"/>
    </row>
    <row r="614" spans="1:8" ht="15" customHeight="1">
      <c r="A614" s="179">
        <v>30</v>
      </c>
      <c r="B614" s="160" t="s">
        <v>174</v>
      </c>
      <c r="C614" s="180">
        <v>3612.5043218333503</v>
      </c>
      <c r="D614" s="180">
        <v>562.5040000000002</v>
      </c>
      <c r="E614" s="180">
        <v>3733.1099999999997</v>
      </c>
      <c r="F614" s="180">
        <v>4295.614</v>
      </c>
      <c r="G614" s="143">
        <v>1.189095878456962</v>
      </c>
      <c r="H614" s="33"/>
    </row>
    <row r="615" spans="1:8" ht="15" customHeight="1">
      <c r="A615" s="179">
        <v>39</v>
      </c>
      <c r="B615" s="160" t="s">
        <v>182</v>
      </c>
      <c r="C615" s="180">
        <v>1660.3745867637926</v>
      </c>
      <c r="D615" s="180">
        <v>383.43100000000095</v>
      </c>
      <c r="E615" s="180">
        <v>1637.76</v>
      </c>
      <c r="F615" s="180">
        <v>2021.191000000001</v>
      </c>
      <c r="G615" s="143">
        <v>1.2173102480082336</v>
      </c>
      <c r="H615" s="33"/>
    </row>
    <row r="616" spans="1:8" ht="15" customHeight="1">
      <c r="A616" s="179">
        <v>46</v>
      </c>
      <c r="B616" s="160" t="s">
        <v>189</v>
      </c>
      <c r="C616" s="180">
        <v>1368.1966715922763</v>
      </c>
      <c r="D616" s="180">
        <v>927.816</v>
      </c>
      <c r="E616" s="180">
        <v>764.54</v>
      </c>
      <c r="F616" s="180">
        <v>1692.356</v>
      </c>
      <c r="G616" s="143">
        <v>1.2369245117593177</v>
      </c>
      <c r="H616" s="33"/>
    </row>
    <row r="617" spans="1:8" ht="15" customHeight="1">
      <c r="A617" s="179">
        <v>7</v>
      </c>
      <c r="B617" s="160" t="s">
        <v>153</v>
      </c>
      <c r="C617" s="180">
        <v>4137.296767519199</v>
      </c>
      <c r="D617" s="180">
        <v>2411.67</v>
      </c>
      <c r="E617" s="180">
        <v>3248.75</v>
      </c>
      <c r="F617" s="180">
        <v>5660.42</v>
      </c>
      <c r="G617" s="143">
        <v>1.3681445441473838</v>
      </c>
      <c r="H617" s="33"/>
    </row>
    <row r="618" spans="1:8" ht="15" customHeight="1">
      <c r="A618" s="179">
        <v>28</v>
      </c>
      <c r="B618" s="160" t="s">
        <v>173</v>
      </c>
      <c r="C618" s="180">
        <v>1210.72600751453</v>
      </c>
      <c r="D618" s="180">
        <v>507.7999999999997</v>
      </c>
      <c r="E618" s="180">
        <v>1204.47</v>
      </c>
      <c r="F618" s="180">
        <v>1712.2699999999998</v>
      </c>
      <c r="G618" s="143">
        <v>1.4142506144020786</v>
      </c>
      <c r="H618" s="33"/>
    </row>
    <row r="619" spans="1:8" ht="15" customHeight="1">
      <c r="A619" s="179">
        <v>20</v>
      </c>
      <c r="B619" s="160" t="s">
        <v>166</v>
      </c>
      <c r="C619" s="180">
        <v>1087.2215225453947</v>
      </c>
      <c r="D619" s="180">
        <v>624.7000000000003</v>
      </c>
      <c r="E619" s="180">
        <v>964.96</v>
      </c>
      <c r="F619" s="180">
        <v>1589.6600000000003</v>
      </c>
      <c r="G619" s="143">
        <v>1.4621307314431198</v>
      </c>
      <c r="H619" s="33"/>
    </row>
    <row r="620" spans="1:8" ht="15" customHeight="1">
      <c r="A620" s="179">
        <v>26</v>
      </c>
      <c r="B620" s="160" t="s">
        <v>171</v>
      </c>
      <c r="C620" s="180">
        <v>3854.5200145070366</v>
      </c>
      <c r="D620" s="180">
        <v>6722.259999999999</v>
      </c>
      <c r="E620" s="180">
        <v>2813.89</v>
      </c>
      <c r="F620" s="180">
        <v>9536.15</v>
      </c>
      <c r="G620" s="143">
        <v>2.4740175077854927</v>
      </c>
      <c r="H620" s="33"/>
    </row>
    <row r="621" spans="1:9" ht="12.75">
      <c r="A621" s="306"/>
      <c r="B621" s="312" t="s">
        <v>3</v>
      </c>
      <c r="C621" s="313">
        <f>SUM(C570:C620)</f>
        <v>158291.94995563023</v>
      </c>
      <c r="D621" s="313">
        <f>SUM(D570:D620)</f>
        <v>22749.9317</v>
      </c>
      <c r="E621" s="313">
        <f>SUM(E570:E620)</f>
        <v>117421.918444</v>
      </c>
      <c r="F621" s="313">
        <f>SUM(F570:F620)</f>
        <v>140171.85014400003</v>
      </c>
      <c r="G621" s="292">
        <f>F621/C621</f>
        <v>0.885527344778371</v>
      </c>
      <c r="H621" s="27"/>
      <c r="I621" s="3">
        <f>F621-D683</f>
        <v>17055.93246650003</v>
      </c>
    </row>
    <row r="622" spans="1:8" ht="5.25" customHeight="1">
      <c r="A622" s="56"/>
      <c r="B622" s="15"/>
      <c r="C622" s="15"/>
      <c r="D622" s="15"/>
      <c r="E622" s="15"/>
      <c r="F622" s="15"/>
      <c r="G622" s="15"/>
      <c r="H622" s="15"/>
    </row>
    <row r="623" spans="1:8" ht="12.75">
      <c r="A623" s="137" t="s">
        <v>116</v>
      </c>
      <c r="B623" s="121"/>
      <c r="C623" s="121"/>
      <c r="D623" s="121"/>
      <c r="E623" s="121"/>
      <c r="F623" s="15"/>
      <c r="G623" s="15"/>
      <c r="H623" s="23"/>
    </row>
    <row r="624" spans="1:8" ht="6.75" customHeight="1">
      <c r="A624" s="137"/>
      <c r="B624" s="121"/>
      <c r="C624" s="121"/>
      <c r="D624" s="121"/>
      <c r="E624" s="121"/>
      <c r="F624" s="15"/>
      <c r="G624" s="15"/>
      <c r="H624" s="15"/>
    </row>
    <row r="625" spans="1:8" ht="12.75">
      <c r="A625" s="378" t="s">
        <v>31</v>
      </c>
      <c r="B625" s="378" t="s">
        <v>98</v>
      </c>
      <c r="C625" s="378" t="s">
        <v>99</v>
      </c>
      <c r="D625" s="378" t="s">
        <v>37</v>
      </c>
      <c r="E625" s="378" t="s">
        <v>36</v>
      </c>
      <c r="F625" s="15"/>
      <c r="G625" s="15"/>
      <c r="H625" s="15"/>
    </row>
    <row r="626" spans="1:8" ht="18.75" customHeight="1">
      <c r="A626" s="194">
        <f>$C$621</f>
        <v>158291.94995563023</v>
      </c>
      <c r="B626" s="194">
        <f>D563</f>
        <v>140171.850144</v>
      </c>
      <c r="C626" s="195">
        <f>B626/A626</f>
        <v>0.8855273447783708</v>
      </c>
      <c r="D626" s="194">
        <f>D683</f>
        <v>123115.9176775</v>
      </c>
      <c r="E626" s="195">
        <f>D626/A626</f>
        <v>0.7777775036065309</v>
      </c>
      <c r="F626" s="15"/>
      <c r="G626" s="15"/>
      <c r="H626" s="15"/>
    </row>
    <row r="627" spans="1:8" ht="7.5" customHeight="1">
      <c r="A627" s="14"/>
      <c r="B627" s="15"/>
      <c r="C627" s="15"/>
      <c r="D627" s="15"/>
      <c r="E627" s="15"/>
      <c r="F627" s="15"/>
      <c r="G627" s="15"/>
      <c r="H627" s="15"/>
    </row>
    <row r="628" spans="1:8" ht="12.75">
      <c r="A628" s="137" t="s">
        <v>259</v>
      </c>
      <c r="B628" s="121"/>
      <c r="C628" s="121"/>
      <c r="D628" s="121"/>
      <c r="E628" s="121"/>
      <c r="F628" s="15"/>
      <c r="G628" s="15"/>
      <c r="H628" s="15"/>
    </row>
    <row r="629" spans="1:8" ht="6.75" customHeight="1">
      <c r="A629" s="137"/>
      <c r="B629" s="121"/>
      <c r="C629" s="121"/>
      <c r="D629" s="121"/>
      <c r="E629" s="121"/>
      <c r="F629" s="15"/>
      <c r="G629" s="15"/>
      <c r="H629" s="15"/>
    </row>
    <row r="630" spans="1:8" ht="17.25" customHeight="1">
      <c r="A630" s="372" t="s">
        <v>30</v>
      </c>
      <c r="B630" s="372" t="s">
        <v>2</v>
      </c>
      <c r="C630" s="372" t="s">
        <v>34</v>
      </c>
      <c r="D630" s="372" t="s">
        <v>37</v>
      </c>
      <c r="E630" s="314" t="s">
        <v>36</v>
      </c>
      <c r="F630" s="15"/>
      <c r="G630" s="15"/>
      <c r="H630" s="15"/>
    </row>
    <row r="631" spans="1:8" ht="12.75">
      <c r="A631" s="196">
        <v>1</v>
      </c>
      <c r="B631" s="196">
        <v>2</v>
      </c>
      <c r="C631" s="197">
        <v>3</v>
      </c>
      <c r="D631" s="196">
        <v>4</v>
      </c>
      <c r="E631" s="198">
        <v>5</v>
      </c>
      <c r="F631" s="15"/>
      <c r="G631" s="15"/>
      <c r="H631" s="15"/>
    </row>
    <row r="632" spans="1:8" ht="15" customHeight="1">
      <c r="A632" s="179">
        <v>48</v>
      </c>
      <c r="B632" s="160" t="s">
        <v>227</v>
      </c>
      <c r="C632" s="180">
        <v>5481.850564481716</v>
      </c>
      <c r="D632" s="180">
        <v>2783.31</v>
      </c>
      <c r="E632" s="199">
        <v>0.5077318265539311</v>
      </c>
      <c r="F632" s="15"/>
      <c r="G632" s="15"/>
      <c r="H632" s="15"/>
    </row>
    <row r="633" spans="1:8" ht="15" customHeight="1">
      <c r="A633" s="179">
        <v>25</v>
      </c>
      <c r="B633" s="160" t="s">
        <v>170</v>
      </c>
      <c r="C633" s="180">
        <v>3670.9636855733165</v>
      </c>
      <c r="D633" s="180">
        <v>2014.54</v>
      </c>
      <c r="E633" s="199">
        <v>0.5487768805551061</v>
      </c>
      <c r="F633" s="15"/>
      <c r="G633" s="15"/>
      <c r="H633" s="15"/>
    </row>
    <row r="634" spans="1:8" ht="15" customHeight="1">
      <c r="A634" s="179">
        <v>46</v>
      </c>
      <c r="B634" s="160" t="s">
        <v>189</v>
      </c>
      <c r="C634" s="180">
        <v>1368.1966715922763</v>
      </c>
      <c r="D634" s="180">
        <v>764.54</v>
      </c>
      <c r="E634" s="199">
        <v>0.5587939335579918</v>
      </c>
      <c r="F634" s="15"/>
      <c r="G634" s="15"/>
      <c r="H634" s="15"/>
    </row>
    <row r="635" spans="1:8" ht="15" customHeight="1">
      <c r="A635" s="179">
        <v>11</v>
      </c>
      <c r="B635" s="160" t="s">
        <v>157</v>
      </c>
      <c r="C635" s="180">
        <v>5848.611227835048</v>
      </c>
      <c r="D635" s="180">
        <v>3352.1900000000005</v>
      </c>
      <c r="E635" s="199">
        <v>0.5731599980600632</v>
      </c>
      <c r="F635" s="15"/>
      <c r="G635" s="15"/>
      <c r="H635" s="15"/>
    </row>
    <row r="636" spans="1:8" ht="15" customHeight="1">
      <c r="A636" s="179">
        <v>24</v>
      </c>
      <c r="B636" s="160" t="s">
        <v>224</v>
      </c>
      <c r="C636" s="180">
        <v>4505.199100994461</v>
      </c>
      <c r="D636" s="180">
        <v>2718.5999999999995</v>
      </c>
      <c r="E636" s="199">
        <v>0.6034361498917785</v>
      </c>
      <c r="F636" s="15"/>
      <c r="G636" s="15"/>
      <c r="H636" s="15"/>
    </row>
    <row r="637" spans="1:8" ht="15" customHeight="1">
      <c r="A637" s="179">
        <v>6</v>
      </c>
      <c r="B637" s="160" t="s">
        <v>152</v>
      </c>
      <c r="C637" s="180">
        <v>4493.785668436894</v>
      </c>
      <c r="D637" s="180">
        <v>2728.06</v>
      </c>
      <c r="E637" s="199">
        <v>0.6070739018910354</v>
      </c>
      <c r="F637" s="15"/>
      <c r="G637" s="15"/>
      <c r="H637" s="15"/>
    </row>
    <row r="638" spans="1:8" ht="15" customHeight="1">
      <c r="A638" s="179">
        <v>1</v>
      </c>
      <c r="B638" s="160" t="s">
        <v>216</v>
      </c>
      <c r="C638" s="180">
        <v>1336.585070225034</v>
      </c>
      <c r="D638" s="180">
        <v>820.3</v>
      </c>
      <c r="E638" s="199">
        <v>0.6137282379354201</v>
      </c>
      <c r="F638" s="15"/>
      <c r="G638" s="15"/>
      <c r="H638" s="15"/>
    </row>
    <row r="639" spans="1:8" ht="15" customHeight="1">
      <c r="A639" s="179">
        <v>36</v>
      </c>
      <c r="B639" s="160" t="s">
        <v>226</v>
      </c>
      <c r="C639" s="180">
        <v>4237.925693600898</v>
      </c>
      <c r="D639" s="180">
        <v>2622.6099999999997</v>
      </c>
      <c r="E639" s="199">
        <v>0.6188428466218835</v>
      </c>
      <c r="F639" s="15"/>
      <c r="G639" s="15"/>
      <c r="H639" s="15"/>
    </row>
    <row r="640" spans="1:8" ht="15" customHeight="1">
      <c r="A640" s="179">
        <v>21</v>
      </c>
      <c r="B640" s="160" t="s">
        <v>167</v>
      </c>
      <c r="C640" s="180">
        <v>2482.0741126717803</v>
      </c>
      <c r="D640" s="180">
        <v>1556.62</v>
      </c>
      <c r="E640" s="199">
        <v>0.6271448511762635</v>
      </c>
      <c r="F640" s="15"/>
      <c r="G640" s="15"/>
      <c r="H640" s="15"/>
    </row>
    <row r="641" spans="1:8" ht="15" customHeight="1">
      <c r="A641" s="179">
        <v>31</v>
      </c>
      <c r="B641" s="160" t="s">
        <v>175</v>
      </c>
      <c r="C641" s="180">
        <v>2127.427377542238</v>
      </c>
      <c r="D641" s="180">
        <v>1352.31</v>
      </c>
      <c r="E641" s="199">
        <v>0.6356550706620542</v>
      </c>
      <c r="F641" s="15"/>
      <c r="G641" s="15"/>
      <c r="H641" s="15"/>
    </row>
    <row r="642" spans="1:8" ht="15" customHeight="1">
      <c r="A642" s="179">
        <v>47</v>
      </c>
      <c r="B642" s="160" t="s">
        <v>190</v>
      </c>
      <c r="C642" s="180">
        <v>1436.3321195928424</v>
      </c>
      <c r="D642" s="180">
        <v>941.9200000000001</v>
      </c>
      <c r="E642" s="199">
        <v>0.6557814778012528</v>
      </c>
      <c r="F642" s="15"/>
      <c r="G642" s="15"/>
      <c r="H642" s="15"/>
    </row>
    <row r="643" spans="1:8" ht="15" customHeight="1">
      <c r="A643" s="179">
        <v>43</v>
      </c>
      <c r="B643" s="160" t="s">
        <v>186</v>
      </c>
      <c r="C643" s="180">
        <v>1653.1398152678084</v>
      </c>
      <c r="D643" s="180">
        <v>1090.86</v>
      </c>
      <c r="E643" s="199">
        <v>0.6598715909720442</v>
      </c>
      <c r="F643" s="15"/>
      <c r="G643" s="15"/>
      <c r="H643" s="15"/>
    </row>
    <row r="644" spans="1:8" ht="15" customHeight="1">
      <c r="A644" s="179">
        <v>2</v>
      </c>
      <c r="B644" s="160" t="s">
        <v>148</v>
      </c>
      <c r="C644" s="180">
        <v>2930.4912393104705</v>
      </c>
      <c r="D644" s="180">
        <v>1970.96</v>
      </c>
      <c r="E644" s="199">
        <v>0.6725698318292044</v>
      </c>
      <c r="F644" s="15"/>
      <c r="G644" s="15"/>
      <c r="H644" s="15"/>
    </row>
    <row r="645" spans="1:8" ht="15" customHeight="1">
      <c r="A645" s="179">
        <v>32</v>
      </c>
      <c r="B645" s="160" t="s">
        <v>176</v>
      </c>
      <c r="C645" s="180">
        <v>1940.918039520643</v>
      </c>
      <c r="D645" s="180">
        <v>1330.15</v>
      </c>
      <c r="E645" s="199">
        <v>0.6853200253260117</v>
      </c>
      <c r="F645" s="15"/>
      <c r="G645" s="15"/>
      <c r="H645" s="15"/>
    </row>
    <row r="646" spans="1:8" ht="15" customHeight="1">
      <c r="A646" s="179">
        <v>9</v>
      </c>
      <c r="B646" s="160" t="s">
        <v>155</v>
      </c>
      <c r="C646" s="180">
        <v>2874.983449129346</v>
      </c>
      <c r="D646" s="180">
        <v>2013.3700000000001</v>
      </c>
      <c r="E646" s="199">
        <v>0.700306640238129</v>
      </c>
      <c r="F646" s="15"/>
      <c r="G646" s="15"/>
      <c r="H646" s="15"/>
    </row>
    <row r="647" spans="1:8" ht="15" customHeight="1">
      <c r="A647" s="179">
        <v>26</v>
      </c>
      <c r="B647" s="160" t="s">
        <v>171</v>
      </c>
      <c r="C647" s="180">
        <v>3854.5200145070366</v>
      </c>
      <c r="D647" s="180">
        <v>2813.89</v>
      </c>
      <c r="E647" s="199">
        <v>0.7300234502375194</v>
      </c>
      <c r="F647" s="15"/>
      <c r="G647" s="15"/>
      <c r="H647" s="15"/>
    </row>
    <row r="648" spans="1:8" ht="15" customHeight="1">
      <c r="A648" s="179">
        <v>5</v>
      </c>
      <c r="B648" s="160" t="s">
        <v>151</v>
      </c>
      <c r="C648" s="180">
        <v>4049.7428610012735</v>
      </c>
      <c r="D648" s="180">
        <v>3016.8500000000004</v>
      </c>
      <c r="E648" s="199">
        <v>0.7449485321776956</v>
      </c>
      <c r="F648" s="15"/>
      <c r="G648" s="15"/>
      <c r="H648" s="15"/>
    </row>
    <row r="649" spans="1:8" ht="15" customHeight="1">
      <c r="A649" s="179">
        <v>13</v>
      </c>
      <c r="B649" s="160" t="s">
        <v>159</v>
      </c>
      <c r="C649" s="180">
        <v>3925.8812371224853</v>
      </c>
      <c r="D649" s="180">
        <v>2954.4700000000003</v>
      </c>
      <c r="E649" s="199">
        <v>0.7525622456591451</v>
      </c>
      <c r="F649" s="15"/>
      <c r="G649" s="15"/>
      <c r="H649" s="15"/>
    </row>
    <row r="650" spans="1:8" ht="15" customHeight="1">
      <c r="A650" s="179">
        <v>33</v>
      </c>
      <c r="B650" s="160" t="s">
        <v>177</v>
      </c>
      <c r="C650" s="180">
        <v>3241.2400031894517</v>
      </c>
      <c r="D650" s="180">
        <v>2468.44</v>
      </c>
      <c r="E650" s="199">
        <v>0.7615727306743717</v>
      </c>
      <c r="F650" s="15"/>
      <c r="G650" s="15"/>
      <c r="H650" s="15"/>
    </row>
    <row r="651" spans="1:8" ht="15" customHeight="1">
      <c r="A651" s="179">
        <v>40</v>
      </c>
      <c r="B651" s="160" t="s">
        <v>183</v>
      </c>
      <c r="C651" s="180">
        <v>2822.458946423479</v>
      </c>
      <c r="D651" s="180">
        <v>2173.17</v>
      </c>
      <c r="E651" s="199">
        <v>0.7699562832450636</v>
      </c>
      <c r="F651" s="15"/>
      <c r="G651" s="15"/>
      <c r="H651" s="15"/>
    </row>
    <row r="652" spans="1:8" ht="15" customHeight="1">
      <c r="A652" s="179">
        <v>8</v>
      </c>
      <c r="B652" s="160" t="s">
        <v>154</v>
      </c>
      <c r="C652" s="180">
        <v>2590.814617801464</v>
      </c>
      <c r="D652" s="180">
        <v>2013.66</v>
      </c>
      <c r="E652" s="199">
        <v>0.7772304456537185</v>
      </c>
      <c r="F652" s="15"/>
      <c r="G652" s="15"/>
      <c r="H652" s="15"/>
    </row>
    <row r="653" spans="1:8" ht="15" customHeight="1">
      <c r="A653" s="179">
        <v>17</v>
      </c>
      <c r="B653" s="160" t="s">
        <v>163</v>
      </c>
      <c r="C653" s="180">
        <v>2582.2182330685673</v>
      </c>
      <c r="D653" s="180">
        <v>2009.0452774999999</v>
      </c>
      <c r="E653" s="199">
        <v>0.7780307844517697</v>
      </c>
      <c r="F653" s="15"/>
      <c r="G653" s="15"/>
      <c r="H653" s="15"/>
    </row>
    <row r="654" spans="1:8" ht="15" customHeight="1">
      <c r="A654" s="179">
        <v>38</v>
      </c>
      <c r="B654" s="160" t="s">
        <v>181</v>
      </c>
      <c r="C654" s="180">
        <v>6161.0156919160945</v>
      </c>
      <c r="D654" s="180">
        <v>4794.860000000001</v>
      </c>
      <c r="E654" s="199">
        <v>0.7782580405194172</v>
      </c>
      <c r="F654" s="15"/>
      <c r="G654" s="15"/>
      <c r="H654" s="15"/>
    </row>
    <row r="655" spans="1:8" ht="15" customHeight="1">
      <c r="A655" s="179">
        <v>14</v>
      </c>
      <c r="B655" s="160" t="s">
        <v>160</v>
      </c>
      <c r="C655" s="180">
        <v>1654.41673949092</v>
      </c>
      <c r="D655" s="180">
        <v>1287.71</v>
      </c>
      <c r="E655" s="199">
        <v>0.7783468150813324</v>
      </c>
      <c r="F655" s="15"/>
      <c r="G655" s="15"/>
      <c r="H655" s="15"/>
    </row>
    <row r="656" spans="1:8" ht="15" customHeight="1">
      <c r="A656" s="179">
        <v>45</v>
      </c>
      <c r="B656" s="160" t="s">
        <v>188</v>
      </c>
      <c r="C656" s="180">
        <v>3792.162757843625</v>
      </c>
      <c r="D656" s="180">
        <v>2971.9</v>
      </c>
      <c r="E656" s="199">
        <v>0.7836952656773468</v>
      </c>
      <c r="F656" s="15"/>
      <c r="G656" s="15"/>
      <c r="H656" s="15"/>
    </row>
    <row r="657" spans="1:8" ht="15" customHeight="1">
      <c r="A657" s="179">
        <v>35</v>
      </c>
      <c r="B657" s="160" t="s">
        <v>179</v>
      </c>
      <c r="C657" s="180">
        <v>3641.7117099876004</v>
      </c>
      <c r="D657" s="180">
        <v>2866.51</v>
      </c>
      <c r="E657" s="199">
        <v>0.7871325981511481</v>
      </c>
      <c r="F657" s="15"/>
      <c r="G657" s="15"/>
      <c r="H657" s="15"/>
    </row>
    <row r="658" spans="1:8" ht="15" customHeight="1">
      <c r="A658" s="179">
        <v>29</v>
      </c>
      <c r="B658" s="160" t="s">
        <v>225</v>
      </c>
      <c r="C658" s="180">
        <v>2374.386889343942</v>
      </c>
      <c r="D658" s="180">
        <v>1911.17</v>
      </c>
      <c r="E658" s="199">
        <v>0.8049109471489999</v>
      </c>
      <c r="F658" s="15"/>
      <c r="G658" s="15"/>
      <c r="H658" s="15"/>
    </row>
    <row r="659" spans="1:8" ht="15" customHeight="1">
      <c r="A659" s="179">
        <v>27</v>
      </c>
      <c r="B659" s="160" t="s">
        <v>172</v>
      </c>
      <c r="C659" s="180">
        <v>4256.389086727787</v>
      </c>
      <c r="D659" s="180">
        <v>3438.8458</v>
      </c>
      <c r="E659" s="199">
        <v>0.8079256219134103</v>
      </c>
      <c r="F659" s="15"/>
      <c r="G659" s="15"/>
      <c r="H659" s="15"/>
    </row>
    <row r="660" spans="1:8" ht="15" customHeight="1">
      <c r="A660" s="179">
        <v>51</v>
      </c>
      <c r="B660" s="160" t="s">
        <v>229</v>
      </c>
      <c r="C660" s="180">
        <v>3806.5633118024134</v>
      </c>
      <c r="D660" s="180">
        <v>3083.62</v>
      </c>
      <c r="E660" s="199">
        <v>0.8100797878335829</v>
      </c>
      <c r="F660" s="15"/>
      <c r="G660" s="15"/>
      <c r="H660" s="15"/>
    </row>
    <row r="661" spans="1:8" ht="15" customHeight="1">
      <c r="A661" s="179">
        <v>49</v>
      </c>
      <c r="B661" s="160" t="s">
        <v>228</v>
      </c>
      <c r="C661" s="180">
        <v>3102.1922120119348</v>
      </c>
      <c r="D661" s="180">
        <v>2536.27</v>
      </c>
      <c r="E661" s="199">
        <v>0.8175734534370117</v>
      </c>
      <c r="F661" s="15"/>
      <c r="G661" s="15"/>
      <c r="H661" s="15"/>
    </row>
    <row r="662" spans="1:8" ht="15" customHeight="1">
      <c r="A662" s="179">
        <v>34</v>
      </c>
      <c r="B662" s="160" t="s">
        <v>178</v>
      </c>
      <c r="C662" s="180">
        <v>3206.9312064036835</v>
      </c>
      <c r="D662" s="180">
        <v>2632.14</v>
      </c>
      <c r="E662" s="199">
        <v>0.8207659692680885</v>
      </c>
      <c r="F662" s="15"/>
      <c r="G662" s="15"/>
      <c r="H662" s="15"/>
    </row>
    <row r="663" spans="1:8" ht="15" customHeight="1">
      <c r="A663" s="179">
        <v>50</v>
      </c>
      <c r="B663" s="160" t="s">
        <v>191</v>
      </c>
      <c r="C663" s="180">
        <v>1840.1538203691377</v>
      </c>
      <c r="D663" s="180">
        <v>1541.63</v>
      </c>
      <c r="E663" s="199">
        <v>0.8377723551886259</v>
      </c>
      <c r="F663" s="15"/>
      <c r="G663" s="15"/>
      <c r="H663" s="15"/>
    </row>
    <row r="664" spans="1:8" ht="15" customHeight="1">
      <c r="A664" s="179">
        <v>42</v>
      </c>
      <c r="B664" s="160" t="s">
        <v>185</v>
      </c>
      <c r="C664" s="180">
        <v>3140.66418942885</v>
      </c>
      <c r="D664" s="180">
        <v>2679.2</v>
      </c>
      <c r="E664" s="199">
        <v>0.8530679621902619</v>
      </c>
      <c r="F664" s="15"/>
      <c r="G664" s="15"/>
      <c r="H664" s="15"/>
    </row>
    <row r="665" spans="1:8" ht="15" customHeight="1">
      <c r="A665" s="179">
        <v>23</v>
      </c>
      <c r="B665" s="160" t="s">
        <v>169</v>
      </c>
      <c r="C665" s="180">
        <v>4063.521621591106</v>
      </c>
      <c r="D665" s="180">
        <v>3487.44</v>
      </c>
      <c r="E665" s="199">
        <v>0.8582309446736656</v>
      </c>
      <c r="F665" s="15"/>
      <c r="G665" s="15"/>
      <c r="H665" s="15"/>
    </row>
    <row r="666" spans="1:8" ht="15" customHeight="1">
      <c r="A666" s="179">
        <v>19</v>
      </c>
      <c r="B666" s="160" t="s">
        <v>165</v>
      </c>
      <c r="C666" s="180">
        <v>2225.3416322332337</v>
      </c>
      <c r="D666" s="180">
        <v>1914.2069999999999</v>
      </c>
      <c r="E666" s="199">
        <v>0.8601856776835672</v>
      </c>
      <c r="F666" s="15"/>
      <c r="G666" s="15"/>
      <c r="H666" s="15"/>
    </row>
    <row r="667" spans="1:8" ht="15" customHeight="1">
      <c r="A667" s="179">
        <v>44</v>
      </c>
      <c r="B667" s="160" t="s">
        <v>187</v>
      </c>
      <c r="C667" s="180">
        <v>1780.4487477223233</v>
      </c>
      <c r="D667" s="180">
        <v>1557.54</v>
      </c>
      <c r="E667" s="199">
        <v>0.8748019295655187</v>
      </c>
      <c r="F667" s="15"/>
      <c r="G667" s="15"/>
      <c r="H667" s="15"/>
    </row>
    <row r="668" spans="1:8" ht="15" customHeight="1">
      <c r="A668" s="179">
        <v>4</v>
      </c>
      <c r="B668" s="160" t="s">
        <v>150</v>
      </c>
      <c r="C668" s="180">
        <v>1988.1907112073468</v>
      </c>
      <c r="D668" s="180">
        <v>1771.65</v>
      </c>
      <c r="E668" s="199">
        <v>0.8910865491993721</v>
      </c>
      <c r="F668" s="15"/>
      <c r="G668" s="15"/>
      <c r="H668" s="15"/>
    </row>
    <row r="669" spans="1:8" ht="15" customHeight="1">
      <c r="A669" s="179">
        <v>12</v>
      </c>
      <c r="B669" s="160" t="s">
        <v>158</v>
      </c>
      <c r="C669" s="180">
        <v>5301.483498395283</v>
      </c>
      <c r="D669" s="180">
        <v>4743.65</v>
      </c>
      <c r="E669" s="199">
        <v>0.8947778487730584</v>
      </c>
      <c r="F669" s="15"/>
      <c r="G669" s="15"/>
      <c r="H669" s="15"/>
    </row>
    <row r="670" spans="1:8" ht="15" customHeight="1">
      <c r="A670" s="179">
        <v>41</v>
      </c>
      <c r="B670" s="160" t="s">
        <v>184</v>
      </c>
      <c r="C670" s="180">
        <v>4114.897301149592</v>
      </c>
      <c r="D670" s="180">
        <v>3734.0899999999997</v>
      </c>
      <c r="E670" s="199">
        <v>0.907456426423278</v>
      </c>
      <c r="F670" s="15"/>
      <c r="G670" s="15"/>
      <c r="H670" s="15"/>
    </row>
    <row r="671" spans="1:8" ht="15" customHeight="1">
      <c r="A671" s="179">
        <v>7</v>
      </c>
      <c r="B671" s="160" t="s">
        <v>153</v>
      </c>
      <c r="C671" s="180">
        <v>4137.296767519199</v>
      </c>
      <c r="D671" s="180">
        <v>3778.38</v>
      </c>
      <c r="E671" s="199">
        <v>0.9132484838078433</v>
      </c>
      <c r="F671" s="15"/>
      <c r="G671" s="15"/>
      <c r="H671" s="15"/>
    </row>
    <row r="672" spans="1:8" ht="15" customHeight="1">
      <c r="A672" s="179">
        <v>37</v>
      </c>
      <c r="B672" s="160" t="s">
        <v>180</v>
      </c>
      <c r="C672" s="180">
        <v>4351.730194954204</v>
      </c>
      <c r="D672" s="180">
        <v>3984.26</v>
      </c>
      <c r="E672" s="199">
        <v>0.9155576797062734</v>
      </c>
      <c r="F672" s="15"/>
      <c r="G672" s="15"/>
      <c r="H672" s="15"/>
    </row>
    <row r="673" spans="1:8" ht="15" customHeight="1">
      <c r="A673" s="179">
        <v>10</v>
      </c>
      <c r="B673" s="160" t="s">
        <v>156</v>
      </c>
      <c r="C673" s="180">
        <v>1844.0883138017966</v>
      </c>
      <c r="D673" s="180">
        <v>1702.3400000000001</v>
      </c>
      <c r="E673" s="199">
        <v>0.9231336629916783</v>
      </c>
      <c r="F673" s="15"/>
      <c r="G673" s="15"/>
      <c r="H673" s="15"/>
    </row>
    <row r="674" spans="1:8" ht="15" customHeight="1">
      <c r="A674" s="179">
        <v>15</v>
      </c>
      <c r="B674" s="160" t="s">
        <v>161</v>
      </c>
      <c r="C674" s="180">
        <v>3034.0549674777917</v>
      </c>
      <c r="D674" s="180">
        <v>2809.9399999999996</v>
      </c>
      <c r="E674" s="199">
        <v>0.9261335177245985</v>
      </c>
      <c r="F674" s="15"/>
      <c r="G674" s="15"/>
      <c r="H674" s="15"/>
    </row>
    <row r="675" spans="1:8" ht="15" customHeight="1">
      <c r="A675" s="179">
        <v>22</v>
      </c>
      <c r="B675" s="160" t="s">
        <v>168</v>
      </c>
      <c r="C675" s="180">
        <v>2791.403292819659</v>
      </c>
      <c r="D675" s="180">
        <v>2615.83</v>
      </c>
      <c r="E675" s="199">
        <v>0.9371021402492119</v>
      </c>
      <c r="F675" s="15"/>
      <c r="G675" s="15"/>
      <c r="H675" s="15"/>
    </row>
    <row r="676" spans="1:8" ht="15" customHeight="1">
      <c r="A676" s="179">
        <v>18</v>
      </c>
      <c r="B676" s="160" t="s">
        <v>164</v>
      </c>
      <c r="C676" s="180">
        <v>2483.4583389862128</v>
      </c>
      <c r="D676" s="180">
        <v>2352.3199999999997</v>
      </c>
      <c r="E676" s="199">
        <v>0.9471952732495823</v>
      </c>
      <c r="F676" s="15"/>
      <c r="G676" s="15"/>
      <c r="H676" s="15"/>
    </row>
    <row r="677" spans="1:8" ht="15" customHeight="1">
      <c r="A677" s="179">
        <v>16</v>
      </c>
      <c r="B677" s="160" t="s">
        <v>162</v>
      </c>
      <c r="C677" s="180">
        <v>4400.372664307271</v>
      </c>
      <c r="D677" s="180">
        <v>4179.441500000001</v>
      </c>
      <c r="E677" s="199">
        <v>0.9497926241340173</v>
      </c>
      <c r="F677" s="15"/>
      <c r="G677" s="15"/>
      <c r="H677" s="15"/>
    </row>
    <row r="678" spans="1:8" ht="15" customHeight="1">
      <c r="A678" s="179">
        <v>20</v>
      </c>
      <c r="B678" s="160" t="s">
        <v>166</v>
      </c>
      <c r="C678" s="180">
        <v>1087.2215225453947</v>
      </c>
      <c r="D678" s="180">
        <v>1062.82</v>
      </c>
      <c r="E678" s="199">
        <v>0.9775560711047495</v>
      </c>
      <c r="F678" s="15"/>
      <c r="G678" s="15"/>
      <c r="H678" s="15"/>
    </row>
    <row r="679" spans="1:8" ht="15" customHeight="1">
      <c r="A679" s="179">
        <v>3</v>
      </c>
      <c r="B679" s="160" t="s">
        <v>149</v>
      </c>
      <c r="C679" s="180">
        <v>1772.8881005936369</v>
      </c>
      <c r="D679" s="180">
        <v>1747.1281</v>
      </c>
      <c r="E679" s="199">
        <v>0.9854700358217693</v>
      </c>
      <c r="F679" s="15"/>
      <c r="G679" s="15"/>
      <c r="H679" s="15"/>
    </row>
    <row r="680" spans="1:8" ht="15" customHeight="1">
      <c r="A680" s="179">
        <v>39</v>
      </c>
      <c r="B680" s="160" t="s">
        <v>182</v>
      </c>
      <c r="C680" s="180">
        <v>1660.3745867637926</v>
      </c>
      <c r="D680" s="180">
        <v>1637.76</v>
      </c>
      <c r="E680" s="199">
        <v>0.9863798284169897</v>
      </c>
      <c r="F680" s="15"/>
      <c r="G680" s="15"/>
      <c r="H680" s="15"/>
    </row>
    <row r="681" spans="1:8" ht="15" customHeight="1">
      <c r="A681" s="179">
        <v>30</v>
      </c>
      <c r="B681" s="160" t="s">
        <v>174</v>
      </c>
      <c r="C681" s="180">
        <v>3612.5043218333503</v>
      </c>
      <c r="D681" s="180">
        <v>3578.9300000000003</v>
      </c>
      <c r="E681" s="199">
        <v>0.9907060811995622</v>
      </c>
      <c r="F681" s="15"/>
      <c r="G681" s="15"/>
      <c r="H681" s="15"/>
    </row>
    <row r="682" spans="1:8" ht="15" customHeight="1">
      <c r="A682" s="179">
        <v>28</v>
      </c>
      <c r="B682" s="160" t="s">
        <v>173</v>
      </c>
      <c r="C682" s="180">
        <v>1210.72600751453</v>
      </c>
      <c r="D682" s="180">
        <v>1204.47</v>
      </c>
      <c r="E682" s="199">
        <v>0.9948328461801421</v>
      </c>
      <c r="F682" s="15"/>
      <c r="G682" s="15"/>
      <c r="H682" s="15"/>
    </row>
    <row r="683" spans="1:8" ht="15" customHeight="1">
      <c r="A683" s="192"/>
      <c r="B683" s="160" t="s">
        <v>135</v>
      </c>
      <c r="C683" s="193">
        <f>SUM(C632:C682)</f>
        <v>158291.94995563023</v>
      </c>
      <c r="D683" s="193">
        <f>SUM(D632:D682)</f>
        <v>123115.9176775</v>
      </c>
      <c r="E683" s="275">
        <f>D683/C683</f>
        <v>0.7777775036065309</v>
      </c>
      <c r="F683" s="8"/>
      <c r="G683" s="8"/>
      <c r="H683" s="15"/>
    </row>
    <row r="684" spans="1:8" s="5" customFormat="1" ht="15">
      <c r="A684" s="215" t="s">
        <v>117</v>
      </c>
      <c r="B684" s="219"/>
      <c r="C684" s="219"/>
      <c r="D684" s="57"/>
      <c r="E684" s="57"/>
      <c r="F684" s="57"/>
      <c r="G684" s="57"/>
      <c r="H684" s="57"/>
    </row>
    <row r="685" spans="1:8" s="5" customFormat="1" ht="15">
      <c r="A685" s="219"/>
      <c r="B685" s="219"/>
      <c r="C685" s="219"/>
      <c r="D685" s="57"/>
      <c r="E685" s="57"/>
      <c r="F685" s="407" t="s">
        <v>118</v>
      </c>
      <c r="G685" s="407"/>
      <c r="H685" s="407"/>
    </row>
    <row r="686" spans="1:10" s="5" customFormat="1" ht="54" customHeight="1">
      <c r="A686" s="372" t="s">
        <v>24</v>
      </c>
      <c r="B686" s="315" t="s">
        <v>31</v>
      </c>
      <c r="C686" s="315" t="s">
        <v>287</v>
      </c>
      <c r="D686" s="315" t="s">
        <v>202</v>
      </c>
      <c r="E686" s="315" t="s">
        <v>203</v>
      </c>
      <c r="F686" s="315" t="s">
        <v>119</v>
      </c>
      <c r="G686" s="315" t="s">
        <v>120</v>
      </c>
      <c r="H686" s="315" t="s">
        <v>121</v>
      </c>
      <c r="I686" s="408"/>
      <c r="J686" s="408"/>
    </row>
    <row r="687" spans="1:10" s="5" customFormat="1" ht="15.75">
      <c r="A687" s="160" t="str">
        <f aca="true" t="shared" si="29" ref="A687:A737">B43</f>
        <v>Agar Malwa</v>
      </c>
      <c r="B687" s="221">
        <v>29.992137371752403</v>
      </c>
      <c r="C687" s="200">
        <v>25.753752226439865</v>
      </c>
      <c r="D687" s="200">
        <v>17.886200000000002</v>
      </c>
      <c r="E687" s="200">
        <v>17.886200000000002</v>
      </c>
      <c r="F687" s="200">
        <f>D687-E687</f>
        <v>0</v>
      </c>
      <c r="G687" s="200">
        <f>C687-E687</f>
        <v>7.867552226439862</v>
      </c>
      <c r="H687" s="201">
        <f>E687/D687</f>
        <v>1</v>
      </c>
      <c r="I687" s="12">
        <f>E687/D687</f>
        <v>1</v>
      </c>
      <c r="J687" s="6"/>
    </row>
    <row r="688" spans="1:10" s="5" customFormat="1" ht="15.75">
      <c r="A688" s="160" t="str">
        <f t="shared" si="29"/>
        <v>Alirajpur</v>
      </c>
      <c r="B688" s="221">
        <v>65.77400430056224</v>
      </c>
      <c r="C688" s="200">
        <v>57.22464768920288</v>
      </c>
      <c r="D688" s="200">
        <v>42.430099999999996</v>
      </c>
      <c r="E688" s="200">
        <v>42.430099999999996</v>
      </c>
      <c r="F688" s="200">
        <f aca="true" t="shared" si="30" ref="F688:F736">D688-E688</f>
        <v>0</v>
      </c>
      <c r="G688" s="200">
        <f aca="true" t="shared" si="31" ref="G688:G736">C688-E688</f>
        <v>14.794547689202886</v>
      </c>
      <c r="H688" s="201">
        <f aca="true" t="shared" si="32" ref="H688:H736">E688/D688</f>
        <v>1</v>
      </c>
      <c r="I688" s="12">
        <f aca="true" t="shared" si="33" ref="I688:I736">E688/D688</f>
        <v>1</v>
      </c>
      <c r="J688" s="6"/>
    </row>
    <row r="689" spans="1:10" s="5" customFormat="1" ht="15.75">
      <c r="A689" s="160" t="str">
        <f t="shared" si="29"/>
        <v>Anooppur</v>
      </c>
      <c r="B689" s="221">
        <v>39.78323886195726</v>
      </c>
      <c r="C689" s="200">
        <v>34.19623086064377</v>
      </c>
      <c r="D689" s="200">
        <v>40.446740000000005</v>
      </c>
      <c r="E689" s="200">
        <v>40.446740000000005</v>
      </c>
      <c r="F689" s="200">
        <f t="shared" si="30"/>
        <v>0</v>
      </c>
      <c r="G689" s="200">
        <f t="shared" si="31"/>
        <v>-6.250509139356232</v>
      </c>
      <c r="H689" s="201">
        <f t="shared" si="32"/>
        <v>1</v>
      </c>
      <c r="I689" s="12">
        <f t="shared" si="33"/>
        <v>1</v>
      </c>
      <c r="J689" s="6"/>
    </row>
    <row r="690" spans="1:10" s="5" customFormat="1" ht="15.75">
      <c r="A690" s="160" t="str">
        <f t="shared" si="29"/>
        <v>Ashoknagar</v>
      </c>
      <c r="B690" s="221">
        <v>44.616782267447434</v>
      </c>
      <c r="C690" s="200">
        <v>38.45598137844255</v>
      </c>
      <c r="D690" s="200">
        <v>38.1414</v>
      </c>
      <c r="E690" s="200">
        <v>38.1414</v>
      </c>
      <c r="F690" s="200">
        <f t="shared" si="30"/>
        <v>0</v>
      </c>
      <c r="G690" s="200">
        <f t="shared" si="31"/>
        <v>0.3145813784425542</v>
      </c>
      <c r="H690" s="201">
        <f t="shared" si="32"/>
        <v>1</v>
      </c>
      <c r="I690" s="12">
        <f t="shared" si="33"/>
        <v>1</v>
      </c>
      <c r="J690" s="6"/>
    </row>
    <row r="691" spans="1:10" s="5" customFormat="1" ht="15.75">
      <c r="A691" s="160" t="str">
        <f t="shared" si="29"/>
        <v>Badwani</v>
      </c>
      <c r="B691" s="221">
        <v>90.88557581280267</v>
      </c>
      <c r="C691" s="200">
        <v>78.60890631888108</v>
      </c>
      <c r="D691" s="200">
        <v>59.6458</v>
      </c>
      <c r="E691" s="200">
        <v>59.6458</v>
      </c>
      <c r="F691" s="200">
        <f t="shared" si="30"/>
        <v>0</v>
      </c>
      <c r="G691" s="200">
        <f t="shared" si="31"/>
        <v>18.96310631888108</v>
      </c>
      <c r="H691" s="201">
        <f t="shared" si="32"/>
        <v>1</v>
      </c>
      <c r="I691" s="12">
        <f t="shared" si="33"/>
        <v>1</v>
      </c>
      <c r="J691" s="6"/>
    </row>
    <row r="692" spans="1:10" s="5" customFormat="1" ht="15.75">
      <c r="A692" s="160" t="str">
        <f t="shared" si="29"/>
        <v>Balaghat</v>
      </c>
      <c r="B692" s="221">
        <v>100.83277901827643</v>
      </c>
      <c r="C692" s="200">
        <v>86.34570472534831</v>
      </c>
      <c r="D692" s="200">
        <v>81.83959999999999</v>
      </c>
      <c r="E692" s="200">
        <v>81.83959999999999</v>
      </c>
      <c r="F692" s="200">
        <f t="shared" si="30"/>
        <v>0</v>
      </c>
      <c r="G692" s="200">
        <f t="shared" si="31"/>
        <v>4.506104725348322</v>
      </c>
      <c r="H692" s="201">
        <f t="shared" si="32"/>
        <v>1</v>
      </c>
      <c r="I692" s="12">
        <f t="shared" si="33"/>
        <v>1</v>
      </c>
      <c r="J692" s="6"/>
    </row>
    <row r="693" spans="1:10" s="5" customFormat="1" ht="15.75">
      <c r="A693" s="160" t="str">
        <f t="shared" si="29"/>
        <v>Betul</v>
      </c>
      <c r="B693" s="221">
        <v>92.83435482390709</v>
      </c>
      <c r="C693" s="200">
        <v>79.52369683864498</v>
      </c>
      <c r="D693" s="200">
        <v>69.9727</v>
      </c>
      <c r="E693" s="200">
        <v>69.9727</v>
      </c>
      <c r="F693" s="200">
        <f t="shared" si="30"/>
        <v>0</v>
      </c>
      <c r="G693" s="200">
        <f t="shared" si="31"/>
        <v>9.550996838644977</v>
      </c>
      <c r="H693" s="201">
        <f t="shared" si="32"/>
        <v>1</v>
      </c>
      <c r="I693" s="12">
        <f t="shared" si="33"/>
        <v>1</v>
      </c>
      <c r="J693" s="6"/>
    </row>
    <row r="694" spans="1:10" s="5" customFormat="1" ht="15.75">
      <c r="A694" s="160" t="str">
        <f t="shared" si="29"/>
        <v>Bhind</v>
      </c>
      <c r="B694" s="221">
        <v>58.13794821331925</v>
      </c>
      <c r="C694" s="200">
        <v>50.00237551740639</v>
      </c>
      <c r="D694" s="200">
        <v>54.8708</v>
      </c>
      <c r="E694" s="200">
        <v>54.8708</v>
      </c>
      <c r="F694" s="200">
        <f t="shared" si="30"/>
        <v>0</v>
      </c>
      <c r="G694" s="200">
        <f t="shared" si="31"/>
        <v>-4.8684244825936105</v>
      </c>
      <c r="H694" s="201">
        <f t="shared" si="32"/>
        <v>1</v>
      </c>
      <c r="I694" s="12">
        <f t="shared" si="33"/>
        <v>1</v>
      </c>
      <c r="J694" s="6"/>
    </row>
    <row r="695" spans="1:10" s="5" customFormat="1" ht="15.75">
      <c r="A695" s="160" t="str">
        <f t="shared" si="29"/>
        <v>Bhopal</v>
      </c>
      <c r="B695" s="221">
        <v>64.51691145213645</v>
      </c>
      <c r="C695" s="200">
        <v>55.59415467615967</v>
      </c>
      <c r="D695" s="200">
        <v>40.4614</v>
      </c>
      <c r="E695" s="200">
        <v>40.4614</v>
      </c>
      <c r="F695" s="200">
        <f t="shared" si="30"/>
        <v>0</v>
      </c>
      <c r="G695" s="200">
        <f t="shared" si="31"/>
        <v>15.13275467615967</v>
      </c>
      <c r="H695" s="201">
        <f t="shared" si="32"/>
        <v>1</v>
      </c>
      <c r="I695" s="12">
        <f t="shared" si="33"/>
        <v>1</v>
      </c>
      <c r="J695" s="6"/>
    </row>
    <row r="696" spans="1:10" s="5" customFormat="1" ht="15.75">
      <c r="A696" s="160" t="str">
        <f t="shared" si="29"/>
        <v>Burhanpur</v>
      </c>
      <c r="B696" s="221">
        <v>41.3835260903217</v>
      </c>
      <c r="C696" s="200">
        <v>35.69454392930978</v>
      </c>
      <c r="D696" s="200">
        <v>31.4661</v>
      </c>
      <c r="E696" s="200">
        <v>31.4661</v>
      </c>
      <c r="F696" s="200">
        <f t="shared" si="30"/>
        <v>0</v>
      </c>
      <c r="G696" s="200">
        <f t="shared" si="31"/>
        <v>4.22844392930978</v>
      </c>
      <c r="H696" s="201">
        <f t="shared" si="32"/>
        <v>1</v>
      </c>
      <c r="I696" s="12">
        <f t="shared" si="33"/>
        <v>1</v>
      </c>
      <c r="J696" s="6"/>
    </row>
    <row r="697" spans="1:10" s="5" customFormat="1" ht="15.75">
      <c r="A697" s="160" t="str">
        <f t="shared" si="29"/>
        <v>Chhatarpur</v>
      </c>
      <c r="B697" s="221">
        <v>131.24180365589072</v>
      </c>
      <c r="C697" s="200">
        <v>112.8197152783928</v>
      </c>
      <c r="D697" s="200">
        <v>77.449</v>
      </c>
      <c r="E697" s="200">
        <v>77.449</v>
      </c>
      <c r="F697" s="200">
        <f t="shared" si="30"/>
        <v>0</v>
      </c>
      <c r="G697" s="200">
        <f t="shared" si="31"/>
        <v>35.37071527839281</v>
      </c>
      <c r="H697" s="201">
        <f t="shared" si="32"/>
        <v>1</v>
      </c>
      <c r="I697" s="12">
        <f t="shared" si="33"/>
        <v>1</v>
      </c>
      <c r="J697" s="6"/>
    </row>
    <row r="698" spans="1:10" s="5" customFormat="1" ht="15.75">
      <c r="A698" s="160" t="str">
        <f t="shared" si="29"/>
        <v>Chhindwara</v>
      </c>
      <c r="B698" s="221">
        <v>118.95608649229416</v>
      </c>
      <c r="C698" s="200">
        <v>101.86348571205787</v>
      </c>
      <c r="D698" s="200">
        <v>85.0992</v>
      </c>
      <c r="E698" s="200">
        <v>85.0992</v>
      </c>
      <c r="F698" s="200">
        <f t="shared" si="30"/>
        <v>0</v>
      </c>
      <c r="G698" s="200">
        <f t="shared" si="31"/>
        <v>16.76428571205787</v>
      </c>
      <c r="H698" s="201">
        <f t="shared" si="32"/>
        <v>1</v>
      </c>
      <c r="I698" s="12">
        <f t="shared" si="33"/>
        <v>1</v>
      </c>
      <c r="J698" s="6"/>
    </row>
    <row r="699" spans="1:10" s="5" customFormat="1" ht="15.75">
      <c r="A699" s="160" t="str">
        <f t="shared" si="29"/>
        <v>Damoh</v>
      </c>
      <c r="B699" s="221">
        <v>88.09372442274217</v>
      </c>
      <c r="C699" s="200">
        <v>75.61557675377298</v>
      </c>
      <c r="D699" s="200">
        <v>63.956300000000006</v>
      </c>
      <c r="E699" s="200">
        <v>63.956300000000006</v>
      </c>
      <c r="F699" s="200">
        <f t="shared" si="30"/>
        <v>0</v>
      </c>
      <c r="G699" s="200">
        <f t="shared" si="31"/>
        <v>11.659276753772978</v>
      </c>
      <c r="H699" s="201">
        <f t="shared" si="32"/>
        <v>1</v>
      </c>
      <c r="I699" s="12">
        <f t="shared" si="33"/>
        <v>1</v>
      </c>
      <c r="J699" s="6"/>
    </row>
    <row r="700" spans="1:10" s="5" customFormat="1" ht="15.75">
      <c r="A700" s="160" t="str">
        <f t="shared" si="29"/>
        <v>Datia</v>
      </c>
      <c r="B700" s="221">
        <v>37.124087981373265</v>
      </c>
      <c r="C700" s="200">
        <v>31.87811267075341</v>
      </c>
      <c r="D700" s="200">
        <v>29.4341</v>
      </c>
      <c r="E700" s="200">
        <v>29.4341</v>
      </c>
      <c r="F700" s="200">
        <f t="shared" si="30"/>
        <v>0</v>
      </c>
      <c r="G700" s="200">
        <f t="shared" si="31"/>
        <v>2.444012670753409</v>
      </c>
      <c r="H700" s="201">
        <f t="shared" si="32"/>
        <v>1</v>
      </c>
      <c r="I700" s="12">
        <f t="shared" si="33"/>
        <v>1</v>
      </c>
      <c r="J700" s="6"/>
    </row>
    <row r="701" spans="1:10" s="5" customFormat="1" ht="15.75">
      <c r="A701" s="160" t="str">
        <f t="shared" si="29"/>
        <v>Dewas</v>
      </c>
      <c r="B701" s="221">
        <v>68.08004511949929</v>
      </c>
      <c r="C701" s="200">
        <v>58.351192557812865</v>
      </c>
      <c r="D701" s="200">
        <v>46.7221</v>
      </c>
      <c r="E701" s="200">
        <v>46.7221</v>
      </c>
      <c r="F701" s="200">
        <f t="shared" si="30"/>
        <v>0</v>
      </c>
      <c r="G701" s="200">
        <f t="shared" si="31"/>
        <v>11.629092557812868</v>
      </c>
      <c r="H701" s="201">
        <f t="shared" si="32"/>
        <v>1</v>
      </c>
      <c r="I701" s="12">
        <f t="shared" si="33"/>
        <v>1</v>
      </c>
      <c r="J701" s="6"/>
    </row>
    <row r="702" spans="1:10" s="5" customFormat="1" ht="15.75">
      <c r="A702" s="160" t="str">
        <f t="shared" si="29"/>
        <v>Dhar</v>
      </c>
      <c r="B702" s="221">
        <v>98.7516998098732</v>
      </c>
      <c r="C702" s="200">
        <v>85.27785707068969</v>
      </c>
      <c r="D702" s="200">
        <v>79.0908</v>
      </c>
      <c r="E702" s="200">
        <v>79.0908</v>
      </c>
      <c r="F702" s="200">
        <f t="shared" si="30"/>
        <v>0</v>
      </c>
      <c r="G702" s="200">
        <f t="shared" si="31"/>
        <v>6.18705707068969</v>
      </c>
      <c r="H702" s="201">
        <f t="shared" si="32"/>
        <v>1</v>
      </c>
      <c r="I702" s="12">
        <f t="shared" si="33"/>
        <v>1</v>
      </c>
      <c r="J702" s="6"/>
    </row>
    <row r="703" spans="1:10" s="5" customFormat="1" ht="15.75">
      <c r="A703" s="160" t="str">
        <f t="shared" si="29"/>
        <v>Dindori</v>
      </c>
      <c r="B703" s="221">
        <v>57.943315542236036</v>
      </c>
      <c r="C703" s="200">
        <v>49.75233908902358</v>
      </c>
      <c r="D703" s="200">
        <v>57.706075775</v>
      </c>
      <c r="E703" s="200">
        <v>57.706075775</v>
      </c>
      <c r="F703" s="200">
        <f t="shared" si="30"/>
        <v>0</v>
      </c>
      <c r="G703" s="200">
        <f t="shared" si="31"/>
        <v>-7.953736685976423</v>
      </c>
      <c r="H703" s="201">
        <f t="shared" si="32"/>
        <v>1</v>
      </c>
      <c r="I703" s="12">
        <f t="shared" si="33"/>
        <v>1</v>
      </c>
      <c r="J703" s="6"/>
    </row>
    <row r="704" spans="1:10" s="5" customFormat="1" ht="15.75">
      <c r="A704" s="160" t="str">
        <f t="shared" si="29"/>
        <v>Guna</v>
      </c>
      <c r="B704" s="221">
        <v>55.73183522048017</v>
      </c>
      <c r="C704" s="200">
        <v>48.07461984823125</v>
      </c>
      <c r="D704" s="200">
        <v>40.26138</v>
      </c>
      <c r="E704" s="200">
        <v>40.26138</v>
      </c>
      <c r="F704" s="200">
        <f t="shared" si="30"/>
        <v>0</v>
      </c>
      <c r="G704" s="200">
        <f t="shared" si="31"/>
        <v>7.813239848231248</v>
      </c>
      <c r="H704" s="201">
        <f t="shared" si="32"/>
        <v>1</v>
      </c>
      <c r="I704" s="12">
        <f t="shared" si="33"/>
        <v>1</v>
      </c>
      <c r="J704" s="6"/>
    </row>
    <row r="705" spans="1:10" s="5" customFormat="1" ht="15.75">
      <c r="A705" s="160" t="str">
        <f t="shared" si="29"/>
        <v>Gwalior</v>
      </c>
      <c r="B705" s="221">
        <v>49.937631226819576</v>
      </c>
      <c r="C705" s="200">
        <v>42.99288501259487</v>
      </c>
      <c r="D705" s="200">
        <v>43.96785</v>
      </c>
      <c r="E705" s="200">
        <v>43.96785</v>
      </c>
      <c r="F705" s="200">
        <f t="shared" si="30"/>
        <v>0</v>
      </c>
      <c r="G705" s="200">
        <f t="shared" si="31"/>
        <v>-0.97496498740513</v>
      </c>
      <c r="H705" s="201">
        <f t="shared" si="32"/>
        <v>1</v>
      </c>
      <c r="I705" s="12">
        <f t="shared" si="33"/>
        <v>1</v>
      </c>
      <c r="J705" s="6"/>
    </row>
    <row r="706" spans="1:10" s="5" customFormat="1" ht="15.75">
      <c r="A706" s="160" t="str">
        <f t="shared" si="29"/>
        <v>Harda</v>
      </c>
      <c r="B706" s="221">
        <v>24.396914863610366</v>
      </c>
      <c r="C706" s="200">
        <v>20.965489848407834</v>
      </c>
      <c r="D706" s="200">
        <v>20.7302</v>
      </c>
      <c r="E706" s="200">
        <v>20.7302</v>
      </c>
      <c r="F706" s="200">
        <f t="shared" si="30"/>
        <v>0</v>
      </c>
      <c r="G706" s="200">
        <f t="shared" si="31"/>
        <v>0.2352898484078345</v>
      </c>
      <c r="H706" s="201">
        <f t="shared" si="32"/>
        <v>1</v>
      </c>
      <c r="I706" s="12">
        <f t="shared" si="33"/>
        <v>1</v>
      </c>
      <c r="J706" s="6"/>
    </row>
    <row r="707" spans="1:10" s="5" customFormat="1" ht="15.75">
      <c r="A707" s="160" t="str">
        <f t="shared" si="29"/>
        <v>Hoshangabad</v>
      </c>
      <c r="B707" s="221">
        <v>55.69341488250406</v>
      </c>
      <c r="C707" s="200">
        <v>47.689994300158034</v>
      </c>
      <c r="D707" s="200">
        <v>33.5338</v>
      </c>
      <c r="E707" s="200">
        <v>33.5338</v>
      </c>
      <c r="F707" s="200">
        <f t="shared" si="30"/>
        <v>0</v>
      </c>
      <c r="G707" s="200">
        <f t="shared" si="31"/>
        <v>14.156194300158035</v>
      </c>
      <c r="H707" s="201">
        <f t="shared" si="32"/>
        <v>1</v>
      </c>
      <c r="I707" s="12">
        <f t="shared" si="33"/>
        <v>1</v>
      </c>
      <c r="J707" s="6"/>
    </row>
    <row r="708" spans="1:10" s="5" customFormat="1" ht="15.75">
      <c r="A708" s="160" t="str">
        <f t="shared" si="29"/>
        <v>Indore</v>
      </c>
      <c r="B708" s="221">
        <v>62.63888697384927</v>
      </c>
      <c r="C708" s="200">
        <v>53.86026651861128</v>
      </c>
      <c r="D708" s="200">
        <v>53.1926</v>
      </c>
      <c r="E708" s="200">
        <v>53.1926</v>
      </c>
      <c r="F708" s="200">
        <f t="shared" si="30"/>
        <v>0</v>
      </c>
      <c r="G708" s="200">
        <f t="shared" si="31"/>
        <v>0.6676665186112842</v>
      </c>
      <c r="H708" s="201">
        <f t="shared" si="32"/>
        <v>1</v>
      </c>
      <c r="I708" s="12">
        <f t="shared" si="33"/>
        <v>1</v>
      </c>
      <c r="J708" s="6"/>
    </row>
    <row r="709" spans="1:10" s="5" customFormat="1" ht="15.75">
      <c r="A709" s="160" t="str">
        <f t="shared" si="29"/>
        <v>Jabalpur</v>
      </c>
      <c r="B709" s="221">
        <v>91.18031126001142</v>
      </c>
      <c r="C709" s="200">
        <v>78.17147705950342</v>
      </c>
      <c r="D709" s="200">
        <v>62.241099999999996</v>
      </c>
      <c r="E709" s="200">
        <v>62.241099999999996</v>
      </c>
      <c r="F709" s="200">
        <f t="shared" si="30"/>
        <v>0</v>
      </c>
      <c r="G709" s="200">
        <f t="shared" si="31"/>
        <v>15.93037705950342</v>
      </c>
      <c r="H709" s="201">
        <f t="shared" si="32"/>
        <v>1</v>
      </c>
      <c r="I709" s="12">
        <f t="shared" si="33"/>
        <v>1</v>
      </c>
      <c r="J709" s="6"/>
    </row>
    <row r="710" spans="1:10" s="5" customFormat="1" ht="15.75">
      <c r="A710" s="160" t="str">
        <f t="shared" si="29"/>
        <v>Jhabua</v>
      </c>
      <c r="B710" s="221">
        <v>101.11973270639794</v>
      </c>
      <c r="C710" s="200">
        <v>88.06586140960223</v>
      </c>
      <c r="D710" s="200">
        <v>62.124500000000005</v>
      </c>
      <c r="E710" s="200">
        <v>62.124500000000005</v>
      </c>
      <c r="F710" s="200">
        <f t="shared" si="30"/>
        <v>0</v>
      </c>
      <c r="G710" s="200">
        <f t="shared" si="31"/>
        <v>25.94136140960223</v>
      </c>
      <c r="H710" s="201">
        <f t="shared" si="32"/>
        <v>1</v>
      </c>
      <c r="I710" s="12">
        <f t="shared" si="33"/>
        <v>1</v>
      </c>
      <c r="J710" s="6"/>
    </row>
    <row r="711" spans="1:10" s="5" customFormat="1" ht="15.75">
      <c r="A711" s="160" t="str">
        <f t="shared" si="29"/>
        <v>Katni</v>
      </c>
      <c r="B711" s="221">
        <v>82.36777861985463</v>
      </c>
      <c r="C711" s="200">
        <v>70.42383840895943</v>
      </c>
      <c r="D711" s="200">
        <v>52.4306</v>
      </c>
      <c r="E711" s="200">
        <v>52.4306</v>
      </c>
      <c r="F711" s="200">
        <f t="shared" si="30"/>
        <v>0</v>
      </c>
      <c r="G711" s="200">
        <f t="shared" si="31"/>
        <v>17.993238408959428</v>
      </c>
      <c r="H711" s="201">
        <f t="shared" si="32"/>
        <v>1</v>
      </c>
      <c r="I711" s="12">
        <f t="shared" si="33"/>
        <v>1</v>
      </c>
      <c r="J711" s="6"/>
    </row>
    <row r="712" spans="1:10" s="5" customFormat="1" ht="15.75">
      <c r="A712" s="160" t="str">
        <f t="shared" si="29"/>
        <v>Khandwa</v>
      </c>
      <c r="B712" s="221">
        <v>86.49068625354853</v>
      </c>
      <c r="C712" s="200">
        <v>74.15608997279179</v>
      </c>
      <c r="D712" s="200">
        <v>61.167500000000004</v>
      </c>
      <c r="E712" s="200">
        <v>61.167500000000004</v>
      </c>
      <c r="F712" s="200">
        <f t="shared" si="30"/>
        <v>0</v>
      </c>
      <c r="G712" s="200">
        <f t="shared" si="31"/>
        <v>12.988589972791786</v>
      </c>
      <c r="H712" s="201">
        <f t="shared" si="32"/>
        <v>1</v>
      </c>
      <c r="I712" s="12">
        <f t="shared" si="33"/>
        <v>1</v>
      </c>
      <c r="J712" s="6"/>
    </row>
    <row r="713" spans="1:10" s="5" customFormat="1" ht="15.75">
      <c r="A713" s="160" t="str">
        <f t="shared" si="29"/>
        <v>Khargone</v>
      </c>
      <c r="B713" s="221">
        <v>95.51569286371489</v>
      </c>
      <c r="C713" s="200">
        <v>82.25522248721185</v>
      </c>
      <c r="D713" s="200">
        <v>73.792366805</v>
      </c>
      <c r="E713" s="200">
        <v>73.792366805</v>
      </c>
      <c r="F713" s="200">
        <f t="shared" si="30"/>
        <v>0</v>
      </c>
      <c r="G713" s="200">
        <f t="shared" si="31"/>
        <v>8.462855682211853</v>
      </c>
      <c r="H713" s="201">
        <f t="shared" si="32"/>
        <v>1</v>
      </c>
      <c r="I713" s="12">
        <f t="shared" si="33"/>
        <v>1</v>
      </c>
      <c r="J713" s="6"/>
    </row>
    <row r="714" spans="1:10" s="5" customFormat="1" ht="15.75">
      <c r="A714" s="160" t="str">
        <f t="shared" si="29"/>
        <v>Mandla</v>
      </c>
      <c r="B714" s="221">
        <v>78.39225925692188</v>
      </c>
      <c r="C714" s="200">
        <v>67.155006637155</v>
      </c>
      <c r="D714" s="200">
        <v>36.134100000000004</v>
      </c>
      <c r="E714" s="200">
        <v>36.134100000000004</v>
      </c>
      <c r="F714" s="200">
        <f t="shared" si="30"/>
        <v>0</v>
      </c>
      <c r="G714" s="200">
        <f t="shared" si="31"/>
        <v>31.020906637154994</v>
      </c>
      <c r="H714" s="201">
        <f t="shared" si="32"/>
        <v>1</v>
      </c>
      <c r="I714" s="12">
        <f t="shared" si="33"/>
        <v>1</v>
      </c>
      <c r="J714" s="6"/>
    </row>
    <row r="715" spans="1:10" s="5" customFormat="1" ht="15.75">
      <c r="A715" s="160" t="str">
        <f t="shared" si="29"/>
        <v>Mandsaur</v>
      </c>
      <c r="B715" s="221">
        <v>53.27783832940621</v>
      </c>
      <c r="C715" s="200">
        <v>45.65676296812755</v>
      </c>
      <c r="D715" s="200">
        <v>40.9412</v>
      </c>
      <c r="E715" s="200">
        <v>40.9412</v>
      </c>
      <c r="F715" s="200">
        <f t="shared" si="30"/>
        <v>0</v>
      </c>
      <c r="G715" s="200">
        <f t="shared" si="31"/>
        <v>4.71556296812755</v>
      </c>
      <c r="H715" s="201">
        <f t="shared" si="32"/>
        <v>1</v>
      </c>
      <c r="I715" s="12">
        <f t="shared" si="33"/>
        <v>1</v>
      </c>
      <c r="J715" s="6"/>
    </row>
    <row r="716" spans="1:10" s="5" customFormat="1" ht="15.75">
      <c r="A716" s="160" t="str">
        <f t="shared" si="29"/>
        <v>Morena</v>
      </c>
      <c r="B716" s="221">
        <v>81.07008702579353</v>
      </c>
      <c r="C716" s="200">
        <v>69.98326425125325</v>
      </c>
      <c r="D716" s="200">
        <v>80.9699</v>
      </c>
      <c r="E716" s="200">
        <v>80.9699</v>
      </c>
      <c r="F716" s="200">
        <f t="shared" si="30"/>
        <v>0</v>
      </c>
      <c r="G716" s="200">
        <f t="shared" si="31"/>
        <v>-10.98663574874675</v>
      </c>
      <c r="H716" s="201">
        <f t="shared" si="32"/>
        <v>1</v>
      </c>
      <c r="I716" s="12">
        <f t="shared" si="33"/>
        <v>1</v>
      </c>
      <c r="J716" s="6"/>
    </row>
    <row r="717" spans="1:14" s="5" customFormat="1" ht="15.75">
      <c r="A717" s="160" t="str">
        <f t="shared" si="29"/>
        <v>Narsinghpur</v>
      </c>
      <c r="B717" s="221">
        <v>47.734583495201434</v>
      </c>
      <c r="C717" s="200">
        <v>40.81864067387167</v>
      </c>
      <c r="D717" s="200">
        <v>28.7349</v>
      </c>
      <c r="E717" s="200">
        <v>28.7349</v>
      </c>
      <c r="F717" s="200">
        <f t="shared" si="30"/>
        <v>0</v>
      </c>
      <c r="G717" s="200">
        <f t="shared" si="31"/>
        <v>12.08374067387167</v>
      </c>
      <c r="H717" s="201">
        <f t="shared" si="32"/>
        <v>1</v>
      </c>
      <c r="I717" s="12">
        <f t="shared" si="33"/>
        <v>1</v>
      </c>
      <c r="J717" s="6"/>
      <c r="L717" s="5">
        <v>220.663575</v>
      </c>
      <c r="M717" s="5">
        <v>201.28836900000002</v>
      </c>
      <c r="N717" s="5">
        <f>L717+M717</f>
        <v>421.951944</v>
      </c>
    </row>
    <row r="718" spans="1:14" s="5" customFormat="1" ht="15.75">
      <c r="A718" s="160" t="str">
        <f t="shared" si="29"/>
        <v>Neemuch</v>
      </c>
      <c r="B718" s="221">
        <v>43.55247264148994</v>
      </c>
      <c r="C718" s="200">
        <v>37.37291475236067</v>
      </c>
      <c r="D718" s="200">
        <v>28.686899999999998</v>
      </c>
      <c r="E718" s="200">
        <v>28.686899999999998</v>
      </c>
      <c r="F718" s="200">
        <f t="shared" si="30"/>
        <v>0</v>
      </c>
      <c r="G718" s="200">
        <f t="shared" si="31"/>
        <v>8.686014752360673</v>
      </c>
      <c r="H718" s="201">
        <f t="shared" si="32"/>
        <v>1</v>
      </c>
      <c r="I718" s="12">
        <f t="shared" si="33"/>
        <v>1</v>
      </c>
      <c r="J718" s="6"/>
      <c r="L718" s="5">
        <v>136.94181849999998</v>
      </c>
      <c r="M718" s="5">
        <v>126.8570205</v>
      </c>
      <c r="N718" s="5">
        <f aca="true" t="shared" si="34" ref="N718:N736">L718+M718</f>
        <v>263.798839</v>
      </c>
    </row>
    <row r="719" spans="1:14" s="5" customFormat="1" ht="15.75">
      <c r="A719" s="160" t="str">
        <f t="shared" si="29"/>
        <v>Panna</v>
      </c>
      <c r="B719" s="221">
        <v>72.73274301888608</v>
      </c>
      <c r="C719" s="200">
        <v>62.51814434198467</v>
      </c>
      <c r="D719" s="200">
        <v>52.7043</v>
      </c>
      <c r="E719" s="200">
        <v>52.7043</v>
      </c>
      <c r="F719" s="200">
        <f t="shared" si="30"/>
        <v>0</v>
      </c>
      <c r="G719" s="200">
        <f t="shared" si="31"/>
        <v>9.81384434198467</v>
      </c>
      <c r="H719" s="201">
        <f t="shared" si="32"/>
        <v>1</v>
      </c>
      <c r="I719" s="12">
        <f t="shared" si="33"/>
        <v>1</v>
      </c>
      <c r="J719" s="6"/>
      <c r="L719" s="5">
        <v>137.920455</v>
      </c>
      <c r="M719" s="5">
        <v>124.524192</v>
      </c>
      <c r="N719" s="5">
        <f t="shared" si="34"/>
        <v>262.44464700000003</v>
      </c>
    </row>
    <row r="720" spans="1:14" s="5" customFormat="1" ht="15.75">
      <c r="A720" s="160" t="str">
        <f t="shared" si="29"/>
        <v>Raisen</v>
      </c>
      <c r="B720" s="221">
        <v>71.96272608091891</v>
      </c>
      <c r="C720" s="200">
        <v>61.84982954990718</v>
      </c>
      <c r="D720" s="200">
        <v>54.4894</v>
      </c>
      <c r="E720" s="200">
        <v>54.4894</v>
      </c>
      <c r="F720" s="200">
        <f t="shared" si="30"/>
        <v>0</v>
      </c>
      <c r="G720" s="200">
        <f t="shared" si="31"/>
        <v>7.360429549907174</v>
      </c>
      <c r="H720" s="201">
        <f t="shared" si="32"/>
        <v>1</v>
      </c>
      <c r="I720" s="12">
        <f t="shared" si="33"/>
        <v>1</v>
      </c>
      <c r="J720" s="6"/>
      <c r="L720" s="5">
        <v>116.32197400000003</v>
      </c>
      <c r="M720" s="5">
        <v>118.01217150000002</v>
      </c>
      <c r="N720" s="5">
        <f t="shared" si="34"/>
        <v>234.33414550000003</v>
      </c>
    </row>
    <row r="721" spans="1:14" s="5" customFormat="1" ht="15.75">
      <c r="A721" s="160" t="str">
        <f t="shared" si="29"/>
        <v>Rajgarh</v>
      </c>
      <c r="B721" s="221">
        <v>81.71874091883193</v>
      </c>
      <c r="C721" s="200">
        <v>70.21812024139491</v>
      </c>
      <c r="D721" s="200">
        <v>55.9539</v>
      </c>
      <c r="E721" s="200">
        <v>55.9539</v>
      </c>
      <c r="F721" s="200">
        <f t="shared" si="30"/>
        <v>0</v>
      </c>
      <c r="G721" s="200">
        <f t="shared" si="31"/>
        <v>14.264220241394916</v>
      </c>
      <c r="H721" s="201">
        <f t="shared" si="32"/>
        <v>1</v>
      </c>
      <c r="I721" s="12">
        <f t="shared" si="33"/>
        <v>1</v>
      </c>
      <c r="J721" s="6"/>
      <c r="L721" s="5">
        <v>56.384175</v>
      </c>
      <c r="M721" s="5">
        <v>57.3925305</v>
      </c>
      <c r="N721" s="5">
        <f t="shared" si="34"/>
        <v>113.77670549999999</v>
      </c>
    </row>
    <row r="722" spans="1:14" s="5" customFormat="1" ht="15.75">
      <c r="A722" s="160" t="str">
        <f t="shared" si="29"/>
        <v>Ratlam</v>
      </c>
      <c r="B722" s="221">
        <v>95.10333420146206</v>
      </c>
      <c r="C722" s="200">
        <v>81.99423477879621</v>
      </c>
      <c r="D722" s="200">
        <v>53.7641</v>
      </c>
      <c r="E722" s="200">
        <v>53.7641</v>
      </c>
      <c r="F722" s="200">
        <f t="shared" si="30"/>
        <v>0</v>
      </c>
      <c r="G722" s="200">
        <f t="shared" si="31"/>
        <v>28.230134778796213</v>
      </c>
      <c r="H722" s="201">
        <f t="shared" si="32"/>
        <v>1</v>
      </c>
      <c r="I722" s="12">
        <f t="shared" si="33"/>
        <v>1</v>
      </c>
      <c r="J722" s="6"/>
      <c r="L722" s="5">
        <v>67.471396</v>
      </c>
      <c r="M722" s="5">
        <v>66.929222</v>
      </c>
      <c r="N722" s="5">
        <f t="shared" si="34"/>
        <v>134.400618</v>
      </c>
    </row>
    <row r="723" spans="1:14" s="5" customFormat="1" ht="15.75">
      <c r="A723" s="160" t="str">
        <f t="shared" si="29"/>
        <v>Rewa</v>
      </c>
      <c r="B723" s="221">
        <v>97.64864685602143</v>
      </c>
      <c r="C723" s="200">
        <v>83.77898414191222</v>
      </c>
      <c r="D723" s="200">
        <v>116.84300000000002</v>
      </c>
      <c r="E723" s="200">
        <v>116.84300000000002</v>
      </c>
      <c r="F723" s="200">
        <f t="shared" si="30"/>
        <v>0</v>
      </c>
      <c r="G723" s="200">
        <f t="shared" si="31"/>
        <v>-33.0640158580878</v>
      </c>
      <c r="H723" s="201">
        <f t="shared" si="32"/>
        <v>1</v>
      </c>
      <c r="I723" s="12">
        <f t="shared" si="33"/>
        <v>1</v>
      </c>
      <c r="J723" s="6"/>
      <c r="L723" s="5">
        <v>103.826321</v>
      </c>
      <c r="M723" s="5">
        <v>97.874724</v>
      </c>
      <c r="N723" s="5">
        <f t="shared" si="34"/>
        <v>201.701045</v>
      </c>
    </row>
    <row r="724" spans="1:14" s="5" customFormat="1" ht="15.75">
      <c r="A724" s="160" t="str">
        <f t="shared" si="29"/>
        <v>Sagar</v>
      </c>
      <c r="B724" s="221">
        <v>138.24318646981683</v>
      </c>
      <c r="C724" s="200">
        <v>118.41221027994104</v>
      </c>
      <c r="D724" s="200">
        <v>97.21950000000001</v>
      </c>
      <c r="E724" s="200">
        <v>97.21950000000001</v>
      </c>
      <c r="F724" s="200">
        <f t="shared" si="30"/>
        <v>0</v>
      </c>
      <c r="G724" s="200">
        <f t="shared" si="31"/>
        <v>21.192710279941025</v>
      </c>
      <c r="H724" s="201">
        <f t="shared" si="32"/>
        <v>1</v>
      </c>
      <c r="I724" s="12">
        <f t="shared" si="33"/>
        <v>1</v>
      </c>
      <c r="J724" s="6"/>
      <c r="L724" s="5">
        <v>84.8083645</v>
      </c>
      <c r="M724" s="5">
        <v>80.12242400000001</v>
      </c>
      <c r="N724" s="5">
        <f t="shared" si="34"/>
        <v>164.9307885</v>
      </c>
    </row>
    <row r="725" spans="1:14" s="5" customFormat="1" ht="15.75">
      <c r="A725" s="160" t="str">
        <f t="shared" si="29"/>
        <v>Satna</v>
      </c>
      <c r="B725" s="221">
        <v>107.50616606063166</v>
      </c>
      <c r="C725" s="200">
        <v>92.1720361988242</v>
      </c>
      <c r="D725" s="200">
        <v>49.1328</v>
      </c>
      <c r="E725" s="200">
        <v>49.1328</v>
      </c>
      <c r="F725" s="200">
        <f t="shared" si="30"/>
        <v>0</v>
      </c>
      <c r="G725" s="200">
        <f t="shared" si="31"/>
        <v>43.0392361988242</v>
      </c>
      <c r="H725" s="201">
        <f t="shared" si="32"/>
        <v>1</v>
      </c>
      <c r="I725" s="12">
        <f t="shared" si="33"/>
        <v>1</v>
      </c>
      <c r="J725" s="6"/>
      <c r="L725" s="5">
        <v>177.1301555</v>
      </c>
      <c r="M725" s="5">
        <v>177.14286800000002</v>
      </c>
      <c r="N725" s="5">
        <f t="shared" si="34"/>
        <v>354.2730235</v>
      </c>
    </row>
    <row r="726" spans="1:14" s="5" customFormat="1" ht="15.75">
      <c r="A726" s="160" t="str">
        <f t="shared" si="29"/>
        <v>Sehore</v>
      </c>
      <c r="B726" s="221">
        <v>63.33579669644099</v>
      </c>
      <c r="C726" s="200">
        <v>54.46061115497798</v>
      </c>
      <c r="D726" s="200">
        <v>44.836</v>
      </c>
      <c r="E726" s="200">
        <v>44.836</v>
      </c>
      <c r="F726" s="200">
        <f t="shared" si="30"/>
        <v>0</v>
      </c>
      <c r="G726" s="200">
        <f t="shared" si="31"/>
        <v>9.624611154977984</v>
      </c>
      <c r="H726" s="201">
        <f t="shared" si="32"/>
        <v>1</v>
      </c>
      <c r="I726" s="12">
        <f t="shared" si="33"/>
        <v>1</v>
      </c>
      <c r="J726" s="6"/>
      <c r="L726" s="5">
        <v>158.8091265</v>
      </c>
      <c r="M726" s="5">
        <v>150.48238249999997</v>
      </c>
      <c r="N726" s="5">
        <f t="shared" si="34"/>
        <v>309.29150899999996</v>
      </c>
    </row>
    <row r="727" spans="1:14" s="5" customFormat="1" ht="15.75">
      <c r="A727" s="160" t="str">
        <f t="shared" si="29"/>
        <v>Seoni</v>
      </c>
      <c r="B727" s="221">
        <v>92.32980644433394</v>
      </c>
      <c r="C727" s="200">
        <v>78.99878992014605</v>
      </c>
      <c r="D727" s="200">
        <v>79.1442</v>
      </c>
      <c r="E727" s="200">
        <v>79.1442</v>
      </c>
      <c r="F727" s="200">
        <f t="shared" si="30"/>
        <v>0</v>
      </c>
      <c r="G727" s="200">
        <f t="shared" si="31"/>
        <v>-0.14541007985394572</v>
      </c>
      <c r="H727" s="201">
        <f t="shared" si="32"/>
        <v>1</v>
      </c>
      <c r="I727" s="12">
        <f>E727/D727</f>
        <v>1</v>
      </c>
      <c r="J727" s="5" t="e">
        <f>#REF!+I727</f>
        <v>#REF!</v>
      </c>
      <c r="L727" s="5">
        <v>106.63521850000002</v>
      </c>
      <c r="M727" s="5">
        <v>109.78763599999999</v>
      </c>
      <c r="N727" s="5">
        <f t="shared" si="34"/>
        <v>216.42285450000003</v>
      </c>
    </row>
    <row r="728" spans="1:14" s="5" customFormat="1" ht="15.75">
      <c r="A728" s="160" t="str">
        <f t="shared" si="29"/>
        <v>Shahdol</v>
      </c>
      <c r="B728" s="221">
        <v>70.47443343774607</v>
      </c>
      <c r="C728" s="200">
        <v>60.50964464621027</v>
      </c>
      <c r="D728" s="200">
        <v>68.7584</v>
      </c>
      <c r="E728" s="200">
        <v>68.7584</v>
      </c>
      <c r="F728" s="200">
        <f t="shared" si="30"/>
        <v>0</v>
      </c>
      <c r="G728" s="200">
        <f t="shared" si="31"/>
        <v>-8.248755353789726</v>
      </c>
      <c r="H728" s="201">
        <f t="shared" si="32"/>
        <v>1</v>
      </c>
      <c r="I728" s="12">
        <f t="shared" si="33"/>
        <v>1</v>
      </c>
      <c r="J728" s="5" t="e">
        <f>#REF!+I728</f>
        <v>#REF!</v>
      </c>
      <c r="L728" s="5">
        <v>58.7234445</v>
      </c>
      <c r="M728" s="5">
        <v>55.379943999999995</v>
      </c>
      <c r="N728" s="5">
        <f t="shared" si="34"/>
        <v>114.1033885</v>
      </c>
    </row>
    <row r="729" spans="1:14" s="5" customFormat="1" ht="15.75">
      <c r="A729" s="160" t="str">
        <f t="shared" si="29"/>
        <v>Shajapur</v>
      </c>
      <c r="B729" s="221">
        <v>37.09384724067189</v>
      </c>
      <c r="C729" s="200">
        <v>31.776298588686654</v>
      </c>
      <c r="D729" s="200">
        <v>22.2328</v>
      </c>
      <c r="E729" s="200">
        <v>22.2328</v>
      </c>
      <c r="F729" s="200">
        <f t="shared" si="30"/>
        <v>0</v>
      </c>
      <c r="G729" s="200">
        <f t="shared" si="31"/>
        <v>9.543498588686653</v>
      </c>
      <c r="H729" s="201">
        <f t="shared" si="32"/>
        <v>1</v>
      </c>
      <c r="I729" s="12">
        <f t="shared" si="33"/>
        <v>1</v>
      </c>
      <c r="J729" s="5" t="e">
        <f>#REF!+I729</f>
        <v>#REF!</v>
      </c>
      <c r="L729" s="5">
        <v>35.647997</v>
      </c>
      <c r="M729" s="5">
        <v>35.9293105</v>
      </c>
      <c r="N729" s="5">
        <f t="shared" si="34"/>
        <v>71.57730749999999</v>
      </c>
    </row>
    <row r="730" spans="1:14" s="5" customFormat="1" ht="15.75">
      <c r="A730" s="160" t="str">
        <f t="shared" si="29"/>
        <v>Sheopur</v>
      </c>
      <c r="B730" s="221">
        <v>39.95606276282026</v>
      </c>
      <c r="C730" s="200">
        <v>34.495989799632696</v>
      </c>
      <c r="D730" s="200">
        <v>31.7321</v>
      </c>
      <c r="E730" s="200">
        <v>31.7321</v>
      </c>
      <c r="F730" s="200">
        <f t="shared" si="30"/>
        <v>0</v>
      </c>
      <c r="G730" s="200">
        <f t="shared" si="31"/>
        <v>2.7638897996326968</v>
      </c>
      <c r="H730" s="201">
        <f t="shared" si="32"/>
        <v>1</v>
      </c>
      <c r="I730" s="12">
        <f t="shared" si="33"/>
        <v>1</v>
      </c>
      <c r="J730" s="5" t="e">
        <f>#REF!+I730</f>
        <v>#REF!</v>
      </c>
      <c r="L730" s="5">
        <v>112.29324150000001</v>
      </c>
      <c r="M730" s="5">
        <v>114.37391050000001</v>
      </c>
      <c r="N730" s="5">
        <f t="shared" si="34"/>
        <v>226.66715200000002</v>
      </c>
    </row>
    <row r="731" spans="1:14" s="5" customFormat="1" ht="15.75">
      <c r="A731" s="160" t="str">
        <f t="shared" si="29"/>
        <v>Shivpuri</v>
      </c>
      <c r="B731" s="221">
        <v>85.09558374308212</v>
      </c>
      <c r="C731" s="200">
        <v>73.15669768056804</v>
      </c>
      <c r="D731" s="200">
        <v>66.12219999999999</v>
      </c>
      <c r="E731" s="200">
        <v>66.12219999999999</v>
      </c>
      <c r="F731" s="200">
        <f t="shared" si="30"/>
        <v>0</v>
      </c>
      <c r="G731" s="200">
        <f t="shared" si="31"/>
        <v>7.034497680568052</v>
      </c>
      <c r="H731" s="201">
        <f t="shared" si="32"/>
        <v>1</v>
      </c>
      <c r="I731" s="12">
        <f t="shared" si="33"/>
        <v>1</v>
      </c>
      <c r="J731" s="5" t="e">
        <f>#REF!+I731</f>
        <v>#REF!</v>
      </c>
      <c r="L731" s="5">
        <v>74.19777749999999</v>
      </c>
      <c r="M731" s="5">
        <v>75.28348150000001</v>
      </c>
      <c r="N731" s="5">
        <f t="shared" si="34"/>
        <v>149.481259</v>
      </c>
    </row>
    <row r="732" spans="1:14" s="5" customFormat="1" ht="15.75">
      <c r="A732" s="160" t="str">
        <f t="shared" si="29"/>
        <v>Sidhi</v>
      </c>
      <c r="B732" s="221">
        <v>88.58816843531949</v>
      </c>
      <c r="C732" s="200">
        <v>76.4596410990598</v>
      </c>
      <c r="D732" s="200">
        <v>22.9362</v>
      </c>
      <c r="E732" s="200">
        <v>22.9362</v>
      </c>
      <c r="F732" s="200">
        <f t="shared" si="30"/>
        <v>0</v>
      </c>
      <c r="G732" s="200">
        <f t="shared" si="31"/>
        <v>53.523441099059795</v>
      </c>
      <c r="H732" s="201">
        <f t="shared" si="32"/>
        <v>1</v>
      </c>
      <c r="I732" s="12">
        <f t="shared" si="33"/>
        <v>1</v>
      </c>
      <c r="J732" s="5" t="e">
        <f>#REF!+I732</f>
        <v>#REF!</v>
      </c>
      <c r="L732" s="5">
        <v>132.561317</v>
      </c>
      <c r="M732" s="5">
        <v>142.680128</v>
      </c>
      <c r="N732" s="5">
        <f t="shared" si="34"/>
        <v>275.241445</v>
      </c>
    </row>
    <row r="733" spans="1:14" s="5" customFormat="1" ht="15.75">
      <c r="A733" s="160" t="str">
        <f t="shared" si="29"/>
        <v>Singroli</v>
      </c>
      <c r="B733" s="221">
        <v>92.99982159042278</v>
      </c>
      <c r="C733" s="200">
        <v>80.01034757422138</v>
      </c>
      <c r="D733" s="200">
        <v>28.2576</v>
      </c>
      <c r="E733" s="200">
        <v>28.2576</v>
      </c>
      <c r="F733" s="200">
        <f t="shared" si="30"/>
        <v>0</v>
      </c>
      <c r="G733" s="200">
        <f t="shared" si="31"/>
        <v>51.75274757422139</v>
      </c>
      <c r="H733" s="201">
        <f t="shared" si="32"/>
        <v>1</v>
      </c>
      <c r="I733" s="12">
        <f t="shared" si="33"/>
        <v>1</v>
      </c>
      <c r="J733" s="5" t="e">
        <f>#REF!+I733</f>
        <v>#REF!</v>
      </c>
      <c r="L733" s="5">
        <v>65.578081</v>
      </c>
      <c r="M733" s="5">
        <v>69.2352695</v>
      </c>
      <c r="N733" s="5">
        <f t="shared" si="34"/>
        <v>134.8133505</v>
      </c>
    </row>
    <row r="734" spans="1:14" s="5" customFormat="1" ht="15.75">
      <c r="A734" s="160" t="str">
        <f t="shared" si="29"/>
        <v>Tikamgarh</v>
      </c>
      <c r="B734" s="221">
        <v>123.01236753915</v>
      </c>
      <c r="C734" s="200">
        <v>105.77449639814995</v>
      </c>
      <c r="D734" s="200">
        <v>85.7421</v>
      </c>
      <c r="E734" s="200">
        <v>85.7421</v>
      </c>
      <c r="F734" s="200">
        <f t="shared" si="30"/>
        <v>0</v>
      </c>
      <c r="G734" s="200">
        <f t="shared" si="31"/>
        <v>20.032396398149956</v>
      </c>
      <c r="H734" s="201">
        <f t="shared" si="32"/>
        <v>1</v>
      </c>
      <c r="I734" s="12">
        <f t="shared" si="33"/>
        <v>1</v>
      </c>
      <c r="J734" s="5" t="e">
        <f>#REF!+I734</f>
        <v>#REF!</v>
      </c>
      <c r="L734" s="5">
        <v>120.82033449999999</v>
      </c>
      <c r="M734" s="5">
        <v>111.1995145</v>
      </c>
      <c r="N734" s="5">
        <f t="shared" si="34"/>
        <v>232.019849</v>
      </c>
    </row>
    <row r="735" spans="1:14" s="5" customFormat="1" ht="15.75">
      <c r="A735" s="160" t="str">
        <f t="shared" si="29"/>
        <v>Ujjain</v>
      </c>
      <c r="B735" s="221">
        <v>69.6115554409007</v>
      </c>
      <c r="C735" s="200">
        <v>59.78825983112411</v>
      </c>
      <c r="D735" s="200">
        <v>45.680600000000005</v>
      </c>
      <c r="E735" s="200">
        <v>45.680600000000005</v>
      </c>
      <c r="F735" s="200">
        <f t="shared" si="30"/>
        <v>0</v>
      </c>
      <c r="G735" s="200">
        <f t="shared" si="31"/>
        <v>14.107659831124103</v>
      </c>
      <c r="H735" s="201">
        <f t="shared" si="32"/>
        <v>1</v>
      </c>
      <c r="I735" s="12">
        <f t="shared" si="33"/>
        <v>1</v>
      </c>
      <c r="J735" s="5" t="e">
        <f>#REF!+I735</f>
        <v>#REF!</v>
      </c>
      <c r="L735" s="5">
        <v>103.998872</v>
      </c>
      <c r="M735" s="5">
        <v>98.0387435</v>
      </c>
      <c r="N735" s="5">
        <f t="shared" si="34"/>
        <v>202.03761550000002</v>
      </c>
    </row>
    <row r="736" spans="1:14" s="5" customFormat="1" ht="15.75">
      <c r="A736" s="160" t="str">
        <f t="shared" si="29"/>
        <v>Umaria</v>
      </c>
      <c r="B736" s="221">
        <v>41.29109725677738</v>
      </c>
      <c r="C736" s="200">
        <v>35.41730010196639</v>
      </c>
      <c r="D736" s="200">
        <v>45.4504</v>
      </c>
      <c r="E736" s="200">
        <v>45.4504</v>
      </c>
      <c r="F736" s="200">
        <f t="shared" si="30"/>
        <v>0</v>
      </c>
      <c r="G736" s="200">
        <f t="shared" si="31"/>
        <v>-10.033099898033612</v>
      </c>
      <c r="H736" s="201">
        <f t="shared" si="32"/>
        <v>1</v>
      </c>
      <c r="I736" s="12">
        <f t="shared" si="33"/>
        <v>1</v>
      </c>
      <c r="J736" s="5" t="e">
        <f>#REF!+I736</f>
        <v>#REF!</v>
      </c>
      <c r="L736" s="5">
        <v>134.1386275</v>
      </c>
      <c r="M736" s="5">
        <v>120.59676400000001</v>
      </c>
      <c r="N736" s="5">
        <f t="shared" si="34"/>
        <v>254.73539150000002</v>
      </c>
    </row>
    <row r="737" spans="1:9" s="5" customFormat="1" ht="15.75">
      <c r="A737" s="160" t="str">
        <f t="shared" si="29"/>
        <v>Vidisha</v>
      </c>
      <c r="B737" s="221">
        <v>85.41776894976968</v>
      </c>
      <c r="C737" s="200">
        <v>73.38775623067342</v>
      </c>
      <c r="D737" s="200">
        <v>63.731489999999994</v>
      </c>
      <c r="E737" s="200">
        <v>63.731489999999994</v>
      </c>
      <c r="F737" s="200">
        <f>D737-E737</f>
        <v>0</v>
      </c>
      <c r="G737" s="200">
        <f>C737-E737</f>
        <v>9.656266230673424</v>
      </c>
      <c r="H737" s="201">
        <f>E737/D737</f>
        <v>1</v>
      </c>
      <c r="I737" s="12"/>
    </row>
    <row r="738" spans="1:8" s="5" customFormat="1" ht="15">
      <c r="A738" s="316" t="s">
        <v>135</v>
      </c>
      <c r="B738" s="317">
        <f aca="true" t="shared" si="35" ref="B738:G738">SUM(B687:B737)</f>
        <v>3792.1699999999996</v>
      </c>
      <c r="C738" s="317">
        <f t="shared" si="35"/>
        <v>3259.7799999999984</v>
      </c>
      <c r="D738" s="317">
        <f t="shared" si="35"/>
        <v>2720.2584025800006</v>
      </c>
      <c r="E738" s="317">
        <f t="shared" si="35"/>
        <v>2720.2584025800006</v>
      </c>
      <c r="F738" s="317">
        <f t="shared" si="35"/>
        <v>0</v>
      </c>
      <c r="G738" s="317">
        <f t="shared" si="35"/>
        <v>539.5215974199997</v>
      </c>
      <c r="H738" s="318">
        <f>E738/D738</f>
        <v>1</v>
      </c>
    </row>
    <row r="739" spans="1:10" ht="12.75">
      <c r="A739" s="8"/>
      <c r="B739" s="9"/>
      <c r="C739" s="9"/>
      <c r="D739" s="9"/>
      <c r="E739" s="9"/>
      <c r="F739" s="15"/>
      <c r="G739" s="15"/>
      <c r="H739" s="15"/>
      <c r="J739" s="2" t="e">
        <f>SUM(J727:J736)</f>
        <v>#REF!</v>
      </c>
    </row>
    <row r="740" spans="1:8" ht="12.75">
      <c r="A740" s="8"/>
      <c r="B740" s="9"/>
      <c r="C740" s="9"/>
      <c r="D740" s="9"/>
      <c r="E740" s="9"/>
      <c r="F740" s="15"/>
      <c r="G740" s="15"/>
      <c r="H740" s="15"/>
    </row>
    <row r="741" spans="1:8" ht="15" customHeight="1">
      <c r="A741" s="58"/>
      <c r="B741" s="59"/>
      <c r="C741" s="60"/>
      <c r="D741" s="60"/>
      <c r="E741" s="61"/>
      <c r="F741" s="8"/>
      <c r="G741" s="8"/>
      <c r="H741" s="15"/>
    </row>
    <row r="742" spans="1:8" ht="12.75">
      <c r="A742" s="2" t="s">
        <v>95</v>
      </c>
      <c r="E742" s="15"/>
      <c r="F742" s="15"/>
      <c r="G742" s="15"/>
      <c r="H742" s="15"/>
    </row>
    <row r="743" spans="1:8" ht="11.25" customHeight="1">
      <c r="A743" s="97"/>
      <c r="E743" s="15"/>
      <c r="F743" s="15"/>
      <c r="G743" s="15"/>
      <c r="H743" s="15"/>
    </row>
    <row r="744" spans="1:8" ht="12.75" hidden="1">
      <c r="A744" s="97"/>
      <c r="E744" s="15"/>
      <c r="F744" s="15"/>
      <c r="G744" s="15"/>
      <c r="H744" s="15"/>
    </row>
    <row r="745" spans="1:8" ht="12.75" hidden="1">
      <c r="A745" s="98"/>
      <c r="B745" s="98" t="s">
        <v>38</v>
      </c>
      <c r="C745" s="98"/>
      <c r="D745" s="98"/>
      <c r="E745" s="45"/>
      <c r="F745" s="45"/>
      <c r="G745" s="45"/>
      <c r="H745" s="15"/>
    </row>
    <row r="746" spans="1:8" ht="12.75" hidden="1">
      <c r="A746" s="98"/>
      <c r="B746" s="98"/>
      <c r="C746" s="98"/>
      <c r="D746" s="98"/>
      <c r="E746" s="45"/>
      <c r="F746" s="45"/>
      <c r="G746" s="45"/>
      <c r="H746" s="15"/>
    </row>
    <row r="747" spans="1:8" ht="12.75" hidden="1">
      <c r="A747" s="98"/>
      <c r="B747" s="98" t="s">
        <v>39</v>
      </c>
      <c r="E747" s="46">
        <f>8581264*220*1.5/10000000</f>
        <v>283.181712</v>
      </c>
      <c r="F747" s="45"/>
      <c r="G747" s="45"/>
      <c r="H747" s="15"/>
    </row>
    <row r="748" spans="1:8" ht="12.75" hidden="1">
      <c r="A748" s="98"/>
      <c r="B748" s="98" t="s">
        <v>40</v>
      </c>
      <c r="E748" s="46">
        <f>8581264*220*1/10000000</f>
        <v>188.787808</v>
      </c>
      <c r="F748" s="45"/>
      <c r="G748" s="45"/>
      <c r="H748" s="15"/>
    </row>
    <row r="749" spans="1:8" ht="12.75" hidden="1">
      <c r="A749" s="98"/>
      <c r="B749" s="99" t="s">
        <v>3</v>
      </c>
      <c r="E749" s="62">
        <f>E748+E747</f>
        <v>471.96952</v>
      </c>
      <c r="F749" s="45"/>
      <c r="G749" s="45"/>
      <c r="H749" s="15"/>
    </row>
    <row r="750" spans="1:8" ht="12.75" hidden="1">
      <c r="A750" s="98"/>
      <c r="B750" s="98" t="s">
        <v>41</v>
      </c>
      <c r="E750" s="46">
        <v>477.18</v>
      </c>
      <c r="F750" s="45"/>
      <c r="G750" s="45"/>
      <c r="H750" s="15"/>
    </row>
    <row r="751" spans="1:8" ht="12.75" hidden="1">
      <c r="A751" s="98"/>
      <c r="B751" s="99" t="s">
        <v>42</v>
      </c>
      <c r="E751" s="62">
        <f>E750-E749</f>
        <v>5.210480000000018</v>
      </c>
      <c r="F751" s="45"/>
      <c r="G751" s="45"/>
      <c r="H751" s="15"/>
    </row>
    <row r="752" spans="1:8" ht="12.75" hidden="1">
      <c r="A752" s="98"/>
      <c r="B752" s="98"/>
      <c r="C752" s="100"/>
      <c r="D752" s="98"/>
      <c r="E752" s="45"/>
      <c r="F752" s="45"/>
      <c r="G752" s="45"/>
      <c r="H752" s="15"/>
    </row>
    <row r="753" spans="1:8" ht="12.75" hidden="1">
      <c r="A753" s="98"/>
      <c r="B753" s="98"/>
      <c r="C753" s="100"/>
      <c r="D753" s="98"/>
      <c r="E753" s="45"/>
      <c r="F753" s="45"/>
      <c r="G753" s="45"/>
      <c r="H753" s="15"/>
    </row>
    <row r="754" spans="1:8" ht="12.75" hidden="1">
      <c r="A754" s="98"/>
      <c r="B754" s="98"/>
      <c r="C754" s="100"/>
      <c r="D754" s="98"/>
      <c r="E754" s="45"/>
      <c r="F754" s="45"/>
      <c r="G754" s="45"/>
      <c r="H754" s="15"/>
    </row>
    <row r="755" spans="1:8" ht="8.25" customHeight="1">
      <c r="A755" s="45"/>
      <c r="B755" s="45"/>
      <c r="C755" s="46"/>
      <c r="D755" s="45"/>
      <c r="E755" s="45"/>
      <c r="F755" s="45"/>
      <c r="G755" s="45"/>
      <c r="H755" s="15"/>
    </row>
    <row r="756" spans="1:8" ht="12.75">
      <c r="A756" s="171" t="s">
        <v>201</v>
      </c>
      <c r="B756" s="172"/>
      <c r="C756" s="172"/>
      <c r="D756" s="172"/>
      <c r="E756" s="173"/>
      <c r="F756" s="172"/>
      <c r="G756" s="15"/>
      <c r="H756" s="15"/>
    </row>
    <row r="757" spans="1:8" ht="9" customHeight="1">
      <c r="A757" s="172"/>
      <c r="B757" s="172"/>
      <c r="C757" s="172"/>
      <c r="D757" s="172"/>
      <c r="E757" s="173"/>
      <c r="F757" s="172"/>
      <c r="G757" s="15"/>
      <c r="H757" s="15"/>
    </row>
    <row r="758" spans="1:8" ht="11.25" customHeight="1">
      <c r="A758" s="137" t="s">
        <v>260</v>
      </c>
      <c r="B758" s="174"/>
      <c r="C758" s="175"/>
      <c r="D758" s="174"/>
      <c r="E758" s="174"/>
      <c r="F758" s="174"/>
      <c r="G758" s="45"/>
      <c r="H758" s="15"/>
    </row>
    <row r="759" spans="1:8" ht="6.75" customHeight="1">
      <c r="A759" s="137"/>
      <c r="B759" s="174"/>
      <c r="C759" s="175"/>
      <c r="D759" s="174"/>
      <c r="E759" s="174"/>
      <c r="F759" s="174"/>
      <c r="G759" s="45"/>
      <c r="H759" s="15"/>
    </row>
    <row r="760" spans="1:8" ht="12.75">
      <c r="A760" s="174"/>
      <c r="B760" s="174"/>
      <c r="C760" s="174"/>
      <c r="D760" s="174"/>
      <c r="E760" s="174" t="s">
        <v>8</v>
      </c>
      <c r="F760" s="121"/>
      <c r="G760" s="15"/>
      <c r="H760" s="15"/>
    </row>
    <row r="761" spans="1:8" ht="39.75" customHeight="1">
      <c r="A761" s="305" t="s">
        <v>23</v>
      </c>
      <c r="B761" s="305" t="s">
        <v>24</v>
      </c>
      <c r="C761" s="372" t="s">
        <v>246</v>
      </c>
      <c r="D761" s="372" t="s">
        <v>261</v>
      </c>
      <c r="E761" s="372" t="s">
        <v>262</v>
      </c>
      <c r="F761" s="182"/>
      <c r="G761" s="48"/>
      <c r="H761" s="15"/>
    </row>
    <row r="762" spans="1:8" ht="14.25" customHeight="1">
      <c r="A762" s="177">
        <v>1</v>
      </c>
      <c r="B762" s="177">
        <v>2</v>
      </c>
      <c r="C762" s="178">
        <v>3</v>
      </c>
      <c r="D762" s="178">
        <v>4</v>
      </c>
      <c r="E762" s="178">
        <v>5</v>
      </c>
      <c r="F762" s="182"/>
      <c r="G762" s="48"/>
      <c r="H762" s="15"/>
    </row>
    <row r="763" spans="1:8" ht="15">
      <c r="A763" s="179">
        <v>1</v>
      </c>
      <c r="B763" s="160" t="str">
        <f aca="true" t="shared" si="36" ref="B763:B813">B43</f>
        <v>Agar Malwa</v>
      </c>
      <c r="C763" s="202">
        <v>516.0827649126711</v>
      </c>
      <c r="D763" s="203">
        <v>115.41</v>
      </c>
      <c r="E763" s="181">
        <f aca="true" t="shared" si="37" ref="E763:E814">D763/C763</f>
        <v>0.22362692158403913</v>
      </c>
      <c r="F763" s="204"/>
      <c r="G763" s="66"/>
      <c r="H763" s="15"/>
    </row>
    <row r="764" spans="1:8" ht="15">
      <c r="A764" s="179">
        <v>2</v>
      </c>
      <c r="B764" s="160" t="str">
        <f t="shared" si="36"/>
        <v>Alirajpur</v>
      </c>
      <c r="C764" s="202">
        <v>1132.5948798553422</v>
      </c>
      <c r="D764" s="203">
        <v>245.49</v>
      </c>
      <c r="E764" s="181">
        <f t="shared" si="37"/>
        <v>0.21675005279147525</v>
      </c>
      <c r="F764" s="204"/>
      <c r="G764" s="66"/>
      <c r="H764" s="15"/>
    </row>
    <row r="765" spans="1:8" ht="15">
      <c r="A765" s="179">
        <v>3</v>
      </c>
      <c r="B765" s="160" t="str">
        <f t="shared" si="36"/>
        <v>Anooppur</v>
      </c>
      <c r="C765" s="202">
        <v>684.5986396748814</v>
      </c>
      <c r="D765" s="203">
        <v>139.92000000000002</v>
      </c>
      <c r="E765" s="181">
        <f t="shared" si="37"/>
        <v>0.2043825270620587</v>
      </c>
      <c r="F765" s="204"/>
      <c r="G765" s="66"/>
      <c r="H765" s="15"/>
    </row>
    <row r="766" spans="1:8" ht="15">
      <c r="A766" s="179">
        <v>4</v>
      </c>
      <c r="B766" s="160" t="str">
        <f t="shared" si="36"/>
        <v>Ashoknagar</v>
      </c>
      <c r="C766" s="202">
        <v>767.8885330342728</v>
      </c>
      <c r="D766" s="203">
        <v>-91.91</v>
      </c>
      <c r="E766" s="181">
        <f t="shared" si="37"/>
        <v>-0.11969185115556065</v>
      </c>
      <c r="F766" s="204"/>
      <c r="G766" s="66"/>
      <c r="H766" s="15"/>
    </row>
    <row r="767" spans="1:8" ht="15">
      <c r="A767" s="179">
        <v>5</v>
      </c>
      <c r="B767" s="160" t="str">
        <f t="shared" si="36"/>
        <v>Badwani</v>
      </c>
      <c r="C767" s="202">
        <v>1572.9120059382392</v>
      </c>
      <c r="D767" s="203">
        <v>146.38</v>
      </c>
      <c r="E767" s="181">
        <f t="shared" si="37"/>
        <v>0.09306305721322572</v>
      </c>
      <c r="F767" s="204"/>
      <c r="G767" s="66"/>
      <c r="H767" s="15"/>
    </row>
    <row r="768" spans="1:8" ht="15">
      <c r="A768" s="179">
        <v>6</v>
      </c>
      <c r="B768" s="160" t="str">
        <f t="shared" si="36"/>
        <v>Balaghat</v>
      </c>
      <c r="C768" s="202">
        <v>1734.800386531494</v>
      </c>
      <c r="D768" s="203">
        <v>-318.43</v>
      </c>
      <c r="E768" s="181">
        <f t="shared" si="37"/>
        <v>-0.1835542593097175</v>
      </c>
      <c r="F768" s="204"/>
      <c r="G768" s="66"/>
      <c r="H768" s="15"/>
    </row>
    <row r="769" spans="1:8" ht="15">
      <c r="A769" s="179">
        <v>7</v>
      </c>
      <c r="B769" s="160" t="str">
        <f t="shared" si="36"/>
        <v>Betul</v>
      </c>
      <c r="C769" s="180">
        <v>1597.2190657774916</v>
      </c>
      <c r="D769" s="203">
        <v>-16.519999999999996</v>
      </c>
      <c r="E769" s="181">
        <f t="shared" si="37"/>
        <v>-0.010342976961621992</v>
      </c>
      <c r="F769" s="204"/>
      <c r="G769" s="66"/>
      <c r="H769" s="15"/>
    </row>
    <row r="770" spans="1:8" ht="15">
      <c r="A770" s="179">
        <v>8</v>
      </c>
      <c r="B770" s="160" t="str">
        <f t="shared" si="36"/>
        <v>Bhind</v>
      </c>
      <c r="C770" s="202">
        <v>1000.4818538397642</v>
      </c>
      <c r="D770" s="203">
        <v>78.75</v>
      </c>
      <c r="E770" s="181">
        <f t="shared" si="37"/>
        <v>0.07871207228573332</v>
      </c>
      <c r="F770" s="204"/>
      <c r="G770" s="66"/>
      <c r="H770" s="15"/>
    </row>
    <row r="771" spans="1:8" ht="15">
      <c r="A771" s="179">
        <v>9</v>
      </c>
      <c r="B771" s="160" t="str">
        <f t="shared" si="36"/>
        <v>Bhopal</v>
      </c>
      <c r="C771" s="202">
        <v>1110.369594897589</v>
      </c>
      <c r="D771" s="203">
        <v>-4.850000000000001</v>
      </c>
      <c r="E771" s="181">
        <f t="shared" si="37"/>
        <v>-0.004367914991807141</v>
      </c>
      <c r="F771" s="204"/>
      <c r="G771" s="66"/>
      <c r="H771" s="15"/>
    </row>
    <row r="772" spans="1:8" ht="15">
      <c r="A772" s="179">
        <v>10</v>
      </c>
      <c r="B772" s="160" t="str">
        <f t="shared" si="36"/>
        <v>Burhanpur</v>
      </c>
      <c r="C772" s="202">
        <v>712.2690974936997</v>
      </c>
      <c r="D772" s="203">
        <v>9.360000000000003</v>
      </c>
      <c r="E772" s="181">
        <f t="shared" si="37"/>
        <v>0.013141100790327065</v>
      </c>
      <c r="F772" s="204"/>
      <c r="G772" s="66"/>
      <c r="H772" s="15"/>
    </row>
    <row r="773" spans="1:8" ht="15">
      <c r="A773" s="179">
        <v>11</v>
      </c>
      <c r="B773" s="160" t="str">
        <f t="shared" si="36"/>
        <v>Chhatarpur</v>
      </c>
      <c r="C773" s="202">
        <v>2258.447264244581</v>
      </c>
      <c r="D773" s="203">
        <v>-123.87</v>
      </c>
      <c r="E773" s="181">
        <f t="shared" si="37"/>
        <v>-0.05484741749833719</v>
      </c>
      <c r="F773" s="204"/>
      <c r="G773" s="66"/>
      <c r="H773" s="15"/>
    </row>
    <row r="774" spans="1:8" ht="15">
      <c r="A774" s="179">
        <v>12</v>
      </c>
      <c r="B774" s="160" t="str">
        <f t="shared" si="36"/>
        <v>Chhindwara</v>
      </c>
      <c r="C774" s="202">
        <v>2046.6051303971672</v>
      </c>
      <c r="D774" s="203">
        <v>-86.64</v>
      </c>
      <c r="E774" s="181">
        <f t="shared" si="37"/>
        <v>-0.0423335203812308</v>
      </c>
      <c r="F774" s="204"/>
      <c r="G774" s="66"/>
      <c r="H774" s="15"/>
    </row>
    <row r="775" spans="1:8" ht="15">
      <c r="A775" s="179">
        <v>13</v>
      </c>
      <c r="B775" s="160" t="str">
        <f t="shared" si="36"/>
        <v>Damoh</v>
      </c>
      <c r="C775" s="202">
        <v>1522.9019299865236</v>
      </c>
      <c r="D775" s="203">
        <v>-77.07</v>
      </c>
      <c r="E775" s="181">
        <f t="shared" si="37"/>
        <v>-0.050607329652988225</v>
      </c>
      <c r="F775" s="204"/>
      <c r="G775" s="66"/>
      <c r="H775" s="15"/>
    </row>
    <row r="776" spans="1:8" ht="15">
      <c r="A776" s="179">
        <v>14</v>
      </c>
      <c r="B776" s="160" t="str">
        <f t="shared" si="36"/>
        <v>Datia</v>
      </c>
      <c r="C776" s="202">
        <v>638.8044487392449</v>
      </c>
      <c r="D776" s="203">
        <v>51.74</v>
      </c>
      <c r="E776" s="181">
        <f t="shared" si="37"/>
        <v>0.08099505271466867</v>
      </c>
      <c r="F776" s="204"/>
      <c r="G776" s="66"/>
      <c r="H776" s="15"/>
    </row>
    <row r="777" spans="1:8" ht="15">
      <c r="A777" s="179">
        <v>15</v>
      </c>
      <c r="B777" s="160" t="str">
        <f t="shared" si="36"/>
        <v>Dewas</v>
      </c>
      <c r="C777" s="202">
        <v>1171.3551606549097</v>
      </c>
      <c r="D777" s="203">
        <v>171.54000000000002</v>
      </c>
      <c r="E777" s="181">
        <f t="shared" si="37"/>
        <v>0.14644576278990504</v>
      </c>
      <c r="F777" s="204"/>
      <c r="G777" s="66"/>
      <c r="H777" s="15"/>
    </row>
    <row r="778" spans="1:8" ht="15">
      <c r="A778" s="179">
        <v>16</v>
      </c>
      <c r="B778" s="160" t="str">
        <f t="shared" si="36"/>
        <v>Dhar</v>
      </c>
      <c r="C778" s="202">
        <v>1699.766088610893</v>
      </c>
      <c r="D778" s="203">
        <v>31.390000000000004</v>
      </c>
      <c r="E778" s="181">
        <f t="shared" si="37"/>
        <v>0.01846724688198303</v>
      </c>
      <c r="F778" s="204"/>
      <c r="G778" s="66"/>
      <c r="H778" s="15"/>
    </row>
    <row r="779" spans="1:8" ht="15">
      <c r="A779" s="179">
        <v>17</v>
      </c>
      <c r="B779" s="160" t="str">
        <f t="shared" si="36"/>
        <v>Dindori</v>
      </c>
      <c r="C779" s="202">
        <v>997.0433635843146</v>
      </c>
      <c r="D779" s="203">
        <v>-48.80000000000001</v>
      </c>
      <c r="E779" s="181">
        <f t="shared" si="37"/>
        <v>-0.048944711717017766</v>
      </c>
      <c r="F779" s="204"/>
      <c r="G779" s="66"/>
      <c r="H779" s="15"/>
    </row>
    <row r="780" spans="1:8" ht="15">
      <c r="A780" s="179">
        <v>18</v>
      </c>
      <c r="B780" s="160" t="str">
        <f t="shared" si="36"/>
        <v>Guna</v>
      </c>
      <c r="C780" s="202">
        <v>959.228375269203</v>
      </c>
      <c r="D780" s="203">
        <v>221.13000000000002</v>
      </c>
      <c r="E780" s="181">
        <f t="shared" si="37"/>
        <v>0.2305290436575554</v>
      </c>
      <c r="F780" s="204"/>
      <c r="G780" s="66"/>
      <c r="H780" s="15"/>
    </row>
    <row r="781" spans="1:8" ht="15">
      <c r="A781" s="179">
        <v>19</v>
      </c>
      <c r="B781" s="160" t="str">
        <f t="shared" si="36"/>
        <v>Gwalior</v>
      </c>
      <c r="C781" s="202">
        <v>867.5232354440246</v>
      </c>
      <c r="D781" s="203">
        <v>94.46</v>
      </c>
      <c r="E781" s="181">
        <f t="shared" si="37"/>
        <v>0.1088846916609127</v>
      </c>
      <c r="F781" s="204"/>
      <c r="G781" s="66"/>
      <c r="H781" s="15"/>
    </row>
    <row r="782" spans="1:8" ht="15">
      <c r="A782" s="179">
        <v>20</v>
      </c>
      <c r="B782" s="160" t="str">
        <f t="shared" si="36"/>
        <v>Harda</v>
      </c>
      <c r="C782" s="202">
        <v>419.82180278081637</v>
      </c>
      <c r="D782" s="203">
        <v>20.9</v>
      </c>
      <c r="E782" s="181">
        <f t="shared" si="37"/>
        <v>0.04978302665931722</v>
      </c>
      <c r="F782" s="204"/>
      <c r="G782" s="66"/>
      <c r="H782" s="15"/>
    </row>
    <row r="783" spans="1:8" ht="15">
      <c r="A783" s="179">
        <v>21</v>
      </c>
      <c r="B783" s="160" t="str">
        <f t="shared" si="36"/>
        <v>Hoshangabad</v>
      </c>
      <c r="C783" s="202">
        <v>958.1881270494853</v>
      </c>
      <c r="D783" s="203">
        <v>32.24</v>
      </c>
      <c r="E783" s="181">
        <f t="shared" si="37"/>
        <v>0.03364683728577966</v>
      </c>
      <c r="F783" s="204"/>
      <c r="G783" s="66"/>
      <c r="H783" s="15"/>
    </row>
    <row r="784" spans="1:8" ht="15">
      <c r="A784" s="179">
        <v>22</v>
      </c>
      <c r="B784" s="160" t="str">
        <f t="shared" si="36"/>
        <v>Indore</v>
      </c>
      <c r="C784" s="202">
        <v>1077.9231787754593</v>
      </c>
      <c r="D784" s="203">
        <v>-28.750000000000007</v>
      </c>
      <c r="E784" s="181">
        <f t="shared" si="37"/>
        <v>-0.026671659507925733</v>
      </c>
      <c r="F784" s="204"/>
      <c r="G784" s="66"/>
      <c r="H784" s="15"/>
    </row>
    <row r="785" spans="1:8" ht="15">
      <c r="A785" s="179">
        <v>23</v>
      </c>
      <c r="B785" s="160" t="str">
        <f t="shared" si="36"/>
        <v>Jabalpur</v>
      </c>
      <c r="C785" s="202">
        <v>1571.035481234116</v>
      </c>
      <c r="D785" s="203">
        <v>140.72</v>
      </c>
      <c r="E785" s="181">
        <f t="shared" si="37"/>
        <v>0.08957149706730899</v>
      </c>
      <c r="F785" s="204"/>
      <c r="G785" s="66"/>
      <c r="H785" s="15"/>
    </row>
    <row r="786" spans="1:8" ht="15">
      <c r="A786" s="179">
        <v>24</v>
      </c>
      <c r="B786" s="160" t="str">
        <f t="shared" si="36"/>
        <v>Jhabua</v>
      </c>
      <c r="C786" s="202">
        <v>1741.3271055905552</v>
      </c>
      <c r="D786" s="203">
        <v>785.9100000000001</v>
      </c>
      <c r="E786" s="181">
        <f t="shared" si="37"/>
        <v>0.4513281838184365</v>
      </c>
      <c r="F786" s="204"/>
      <c r="G786" s="66"/>
      <c r="H786" s="15"/>
    </row>
    <row r="787" spans="1:8" ht="15">
      <c r="A787" s="179">
        <v>25</v>
      </c>
      <c r="B787" s="160" t="str">
        <f t="shared" si="36"/>
        <v>Katni</v>
      </c>
      <c r="C787" s="202">
        <v>1420.2608530520465</v>
      </c>
      <c r="D787" s="203">
        <v>-69.67</v>
      </c>
      <c r="E787" s="181">
        <f t="shared" si="37"/>
        <v>-0.049054369026847275</v>
      </c>
      <c r="F787" s="204"/>
      <c r="G787" s="66"/>
      <c r="H787" s="15"/>
    </row>
    <row r="788" spans="1:8" ht="15">
      <c r="A788" s="179">
        <v>26</v>
      </c>
      <c r="B788" s="160" t="str">
        <f t="shared" si="36"/>
        <v>Khandwa</v>
      </c>
      <c r="C788" s="202">
        <v>1488.1476788562895</v>
      </c>
      <c r="D788" s="203">
        <v>808.95</v>
      </c>
      <c r="E788" s="181">
        <f t="shared" si="37"/>
        <v>0.543595243599557</v>
      </c>
      <c r="F788" s="204"/>
      <c r="G788" s="66"/>
      <c r="H788" s="15"/>
    </row>
    <row r="789" spans="1:8" ht="15">
      <c r="A789" s="179">
        <v>27</v>
      </c>
      <c r="B789" s="160" t="str">
        <f t="shared" si="36"/>
        <v>Khargone</v>
      </c>
      <c r="C789" s="202">
        <v>1643.8202389366038</v>
      </c>
      <c r="D789" s="203">
        <v>41.269999999999996</v>
      </c>
      <c r="E789" s="181">
        <f t="shared" si="37"/>
        <v>0.02510615152584919</v>
      </c>
      <c r="F789" s="204"/>
      <c r="G789" s="66"/>
      <c r="H789" s="15"/>
    </row>
    <row r="790" spans="1:8" ht="15">
      <c r="A790" s="179">
        <v>28</v>
      </c>
      <c r="B790" s="160" t="str">
        <f t="shared" si="36"/>
        <v>Mandla</v>
      </c>
      <c r="C790" s="202">
        <v>1348.745087945483</v>
      </c>
      <c r="D790" s="203">
        <v>43.120000000000005</v>
      </c>
      <c r="E790" s="181">
        <f t="shared" si="37"/>
        <v>0.031970459344310836</v>
      </c>
      <c r="F790" s="204"/>
      <c r="G790" s="66"/>
      <c r="H790" s="15"/>
    </row>
    <row r="791" spans="1:8" ht="15">
      <c r="A791" s="179">
        <v>29</v>
      </c>
      <c r="B791" s="160" t="str">
        <f t="shared" si="36"/>
        <v>Mandsaur</v>
      </c>
      <c r="C791" s="202">
        <v>920.4778643367048</v>
      </c>
      <c r="D791" s="203">
        <v>-90.4</v>
      </c>
      <c r="E791" s="181">
        <f t="shared" si="37"/>
        <v>-0.09820985762122822</v>
      </c>
      <c r="F791" s="204"/>
      <c r="G791" s="66"/>
      <c r="H791" s="15"/>
    </row>
    <row r="792" spans="1:8" ht="15">
      <c r="A792" s="179">
        <v>30</v>
      </c>
      <c r="B792" s="160" t="str">
        <f t="shared" si="36"/>
        <v>Morena</v>
      </c>
      <c r="C792" s="202">
        <v>1395.3934071511094</v>
      </c>
      <c r="D792" s="203">
        <v>123.85</v>
      </c>
      <c r="E792" s="181">
        <f t="shared" si="37"/>
        <v>0.08875633163041602</v>
      </c>
      <c r="F792" s="204"/>
      <c r="G792" s="66"/>
      <c r="H792" s="15"/>
    </row>
    <row r="793" spans="1:8" ht="15">
      <c r="A793" s="179">
        <v>31</v>
      </c>
      <c r="B793" s="160" t="str">
        <f t="shared" si="36"/>
        <v>Narsinghpur</v>
      </c>
      <c r="C793" s="202">
        <v>821.1982278968471</v>
      </c>
      <c r="D793" s="203">
        <v>174.68</v>
      </c>
      <c r="E793" s="181">
        <f t="shared" si="37"/>
        <v>0.21271356180026002</v>
      </c>
      <c r="F793" s="204"/>
      <c r="G793" s="66"/>
      <c r="H793" s="15"/>
    </row>
    <row r="794" spans="1:8" ht="15">
      <c r="A794" s="179">
        <v>32</v>
      </c>
      <c r="B794" s="160" t="str">
        <f t="shared" si="36"/>
        <v>Neemuch</v>
      </c>
      <c r="C794" s="202">
        <v>749.3922781809069</v>
      </c>
      <c r="D794" s="203">
        <v>1.6800000000000015</v>
      </c>
      <c r="E794" s="181">
        <f t="shared" si="37"/>
        <v>0.0022418165344298374</v>
      </c>
      <c r="F794" s="204"/>
      <c r="G794" s="66"/>
      <c r="H794" s="15"/>
    </row>
    <row r="795" spans="1:8" ht="15">
      <c r="A795" s="179">
        <v>33</v>
      </c>
      <c r="B795" s="160" t="str">
        <f t="shared" si="36"/>
        <v>Panna</v>
      </c>
      <c r="C795" s="202">
        <v>1251.6005750473996</v>
      </c>
      <c r="D795" s="203">
        <v>-71.08999999999999</v>
      </c>
      <c r="E795" s="181">
        <f t="shared" si="37"/>
        <v>-0.05679927080355306</v>
      </c>
      <c r="F795" s="204"/>
      <c r="G795" s="66"/>
      <c r="H795" s="15"/>
    </row>
    <row r="796" spans="1:8" ht="15">
      <c r="A796" s="179">
        <v>34</v>
      </c>
      <c r="B796" s="160" t="str">
        <f t="shared" si="36"/>
        <v>Raisen</v>
      </c>
      <c r="C796" s="202">
        <v>1238.3430163028088</v>
      </c>
      <c r="D796" s="203">
        <v>26.57</v>
      </c>
      <c r="E796" s="181">
        <f t="shared" si="37"/>
        <v>0.021456090639027682</v>
      </c>
      <c r="F796" s="204"/>
      <c r="G796" s="66"/>
      <c r="H796" s="15"/>
    </row>
    <row r="797" spans="1:8" ht="15">
      <c r="A797" s="179">
        <v>35</v>
      </c>
      <c r="B797" s="160" t="str">
        <f t="shared" si="36"/>
        <v>Rajgarh</v>
      </c>
      <c r="C797" s="202">
        <v>1410.0813241603262</v>
      </c>
      <c r="D797" s="203">
        <v>5.759999999999998</v>
      </c>
      <c r="E797" s="181">
        <f t="shared" si="37"/>
        <v>0.004084870781073537</v>
      </c>
      <c r="F797" s="204"/>
      <c r="G797" s="66"/>
      <c r="H797" s="15"/>
    </row>
    <row r="798" spans="1:8" ht="15">
      <c r="A798" s="179">
        <v>36</v>
      </c>
      <c r="B798" s="160" t="str">
        <f t="shared" si="36"/>
        <v>Ratlam</v>
      </c>
      <c r="C798" s="202">
        <v>1636.8250525311</v>
      </c>
      <c r="D798" s="203">
        <v>277.66999999999996</v>
      </c>
      <c r="E798" s="181">
        <f t="shared" si="37"/>
        <v>0.16963938789342556</v>
      </c>
      <c r="F798" s="204"/>
      <c r="G798" s="66"/>
      <c r="H798" s="15"/>
    </row>
    <row r="799" spans="1:8" ht="15">
      <c r="A799" s="179">
        <v>37</v>
      </c>
      <c r="B799" s="160" t="str">
        <f t="shared" si="36"/>
        <v>Rewa</v>
      </c>
      <c r="C799" s="202">
        <v>1684.827735284332</v>
      </c>
      <c r="D799" s="203">
        <v>-53.67</v>
      </c>
      <c r="E799" s="181">
        <f t="shared" si="37"/>
        <v>-0.031854888708217184</v>
      </c>
      <c r="F799" s="204"/>
      <c r="G799" s="66"/>
      <c r="H799" s="15"/>
    </row>
    <row r="800" spans="1:8" ht="15">
      <c r="A800" s="179">
        <v>38</v>
      </c>
      <c r="B800" s="160" t="str">
        <f t="shared" si="36"/>
        <v>Sagar</v>
      </c>
      <c r="C800" s="202">
        <v>2378.4696515559226</v>
      </c>
      <c r="D800" s="203">
        <v>-155.42</v>
      </c>
      <c r="E800" s="181">
        <f t="shared" si="37"/>
        <v>-0.06534453777803259</v>
      </c>
      <c r="F800" s="204"/>
      <c r="G800" s="66"/>
      <c r="H800" s="15"/>
    </row>
    <row r="801" spans="1:8" ht="15">
      <c r="A801" s="179">
        <v>39</v>
      </c>
      <c r="B801" s="160" t="str">
        <f t="shared" si="36"/>
        <v>Satna</v>
      </c>
      <c r="C801" s="202">
        <v>1849.7346639031903</v>
      </c>
      <c r="D801" s="203">
        <v>154.38</v>
      </c>
      <c r="E801" s="181">
        <f t="shared" si="37"/>
        <v>0.08346061898101499</v>
      </c>
      <c r="F801" s="204"/>
      <c r="G801" s="66"/>
      <c r="H801" s="15"/>
    </row>
    <row r="802" spans="1:8" ht="15">
      <c r="A802" s="179">
        <v>40</v>
      </c>
      <c r="B802" s="160" t="str">
        <f t="shared" si="36"/>
        <v>Sehore</v>
      </c>
      <c r="C802" s="202">
        <v>1089.9171615412013</v>
      </c>
      <c r="D802" s="203">
        <v>-55.32</v>
      </c>
      <c r="E802" s="181">
        <f t="shared" si="37"/>
        <v>-0.05075615097368919</v>
      </c>
      <c r="F802" s="204"/>
      <c r="G802" s="66"/>
      <c r="H802" s="15"/>
    </row>
    <row r="803" spans="1:8" ht="15">
      <c r="A803" s="179">
        <v>41</v>
      </c>
      <c r="B803" s="160" t="str">
        <f t="shared" si="36"/>
        <v>Seoni</v>
      </c>
      <c r="C803" s="202">
        <v>1588.4383371775289</v>
      </c>
      <c r="D803" s="203">
        <v>-345.87</v>
      </c>
      <c r="E803" s="181">
        <f t="shared" si="37"/>
        <v>-0.21774216342232772</v>
      </c>
      <c r="F803" s="204"/>
      <c r="G803" s="66"/>
      <c r="H803" s="15"/>
    </row>
    <row r="804" spans="1:8" ht="15">
      <c r="A804" s="179">
        <v>42</v>
      </c>
      <c r="B804" s="160" t="str">
        <f t="shared" si="36"/>
        <v>Shahdol</v>
      </c>
      <c r="C804" s="202">
        <v>1212.6664861341771</v>
      </c>
      <c r="D804" s="203">
        <v>-13.159999999999997</v>
      </c>
      <c r="E804" s="181">
        <f t="shared" si="37"/>
        <v>-0.010852118163133511</v>
      </c>
      <c r="F804" s="204"/>
      <c r="G804" s="66"/>
      <c r="H804" s="15"/>
    </row>
    <row r="805" spans="1:8" ht="15">
      <c r="A805" s="179">
        <v>43</v>
      </c>
      <c r="B805" s="160" t="str">
        <f t="shared" si="36"/>
        <v>Shajapur</v>
      </c>
      <c r="C805" s="202">
        <v>638.2023086677609</v>
      </c>
      <c r="D805" s="203">
        <v>77.55</v>
      </c>
      <c r="E805" s="181">
        <f t="shared" si="37"/>
        <v>0.12151319252022862</v>
      </c>
      <c r="F805" s="204"/>
      <c r="G805" s="66"/>
      <c r="H805" s="15"/>
    </row>
    <row r="806" spans="1:8" ht="15">
      <c r="A806" s="179">
        <v>44</v>
      </c>
      <c r="B806" s="160" t="str">
        <f t="shared" si="36"/>
        <v>Sheopur</v>
      </c>
      <c r="C806" s="202">
        <v>687.7356639409617</v>
      </c>
      <c r="D806" s="203">
        <v>8.720000000000002</v>
      </c>
      <c r="E806" s="181">
        <f t="shared" si="37"/>
        <v>0.012679290106945169</v>
      </c>
      <c r="F806" s="204"/>
      <c r="G806" s="66"/>
      <c r="H806" s="15"/>
    </row>
    <row r="807" spans="1:8" ht="15">
      <c r="A807" s="179">
        <v>45</v>
      </c>
      <c r="B807" s="160" t="str">
        <f t="shared" si="36"/>
        <v>Shivpuri</v>
      </c>
      <c r="C807" s="202">
        <v>1464.355865425598</v>
      </c>
      <c r="D807" s="203">
        <v>828.23</v>
      </c>
      <c r="E807" s="181">
        <f t="shared" si="37"/>
        <v>0.5655933913026562</v>
      </c>
      <c r="F807" s="204"/>
      <c r="G807" s="66"/>
      <c r="H807" s="15"/>
    </row>
    <row r="808" spans="1:8" ht="15">
      <c r="A808" s="179">
        <v>46</v>
      </c>
      <c r="B808" s="160" t="str">
        <f t="shared" si="36"/>
        <v>Sidhi</v>
      </c>
      <c r="C808" s="202">
        <v>1524.7813994117412</v>
      </c>
      <c r="D808" s="203">
        <v>555.4200000000001</v>
      </c>
      <c r="E808" s="181">
        <f t="shared" si="37"/>
        <v>0.36426205108107984</v>
      </c>
      <c r="F808" s="204"/>
      <c r="G808" s="66"/>
      <c r="H808" s="15"/>
    </row>
    <row r="809" spans="1:8" ht="15">
      <c r="A809" s="179">
        <v>47</v>
      </c>
      <c r="B809" s="160" t="str">
        <f t="shared" si="36"/>
        <v>Singroli</v>
      </c>
      <c r="C809" s="202">
        <v>1600.4378157330584</v>
      </c>
      <c r="D809" s="203">
        <v>22.840000000000003</v>
      </c>
      <c r="E809" s="181">
        <f t="shared" si="37"/>
        <v>0.014271094931319438</v>
      </c>
      <c r="F809" s="204"/>
      <c r="G809" s="66"/>
      <c r="H809" s="15"/>
    </row>
    <row r="810" spans="1:8" ht="15">
      <c r="A810" s="179">
        <v>48</v>
      </c>
      <c r="B810" s="160" t="str">
        <f t="shared" si="36"/>
        <v>Tikamgarh</v>
      </c>
      <c r="C810" s="202">
        <v>2116.864071064526</v>
      </c>
      <c r="D810" s="203">
        <v>-288.08</v>
      </c>
      <c r="E810" s="181">
        <f t="shared" si="37"/>
        <v>-0.1360880955644595</v>
      </c>
      <c r="F810" s="204"/>
      <c r="G810" s="66"/>
      <c r="H810" s="15"/>
    </row>
    <row r="811" spans="1:8" ht="15">
      <c r="A811" s="179">
        <v>49</v>
      </c>
      <c r="B811" s="160" t="str">
        <f t="shared" si="36"/>
        <v>Ujjain</v>
      </c>
      <c r="C811" s="202">
        <v>1197.8397963971488</v>
      </c>
      <c r="D811" s="203">
        <v>351.03</v>
      </c>
      <c r="E811" s="181">
        <f t="shared" si="37"/>
        <v>0.29305254430168765</v>
      </c>
      <c r="F811" s="204"/>
      <c r="G811" s="66"/>
      <c r="H811" s="15"/>
    </row>
    <row r="812" spans="1:8" ht="15">
      <c r="A812" s="179">
        <v>50</v>
      </c>
      <c r="B812" s="160" t="str">
        <f t="shared" si="36"/>
        <v>Umaria</v>
      </c>
      <c r="C812" s="202">
        <v>710.4652952923536</v>
      </c>
      <c r="D812" s="203">
        <v>156.89999999999998</v>
      </c>
      <c r="E812" s="181">
        <f t="shared" si="37"/>
        <v>0.220841188217978</v>
      </c>
      <c r="F812" s="204"/>
      <c r="G812" s="66"/>
      <c r="H812" s="15"/>
    </row>
    <row r="813" spans="1:8" ht="15">
      <c r="A813" s="179">
        <v>51</v>
      </c>
      <c r="B813" s="160" t="str">
        <f t="shared" si="36"/>
        <v>Vidisha</v>
      </c>
      <c r="C813" s="202">
        <v>1469.8506297561325</v>
      </c>
      <c r="D813" s="203">
        <v>276.85</v>
      </c>
      <c r="E813" s="181">
        <f>D813/C813</f>
        <v>0.188352472282121</v>
      </c>
      <c r="F813" s="204"/>
      <c r="G813" s="66"/>
      <c r="H813" s="15"/>
    </row>
    <row r="814" spans="1:8" ht="12.75">
      <c r="A814" s="306"/>
      <c r="B814" s="290" t="s">
        <v>3</v>
      </c>
      <c r="C814" s="307">
        <f>SUM(C763:C813)</f>
        <v>65298.05999999998</v>
      </c>
      <c r="D814" s="307">
        <f>SUM(D763:D813)</f>
        <v>4281.29</v>
      </c>
      <c r="E814" s="308">
        <f t="shared" si="37"/>
        <v>0.06556534757694181</v>
      </c>
      <c r="F814" s="184"/>
      <c r="G814" s="65"/>
      <c r="H814" s="15"/>
    </row>
    <row r="815" spans="1:8" ht="12.75">
      <c r="A815" s="67"/>
      <c r="B815" s="51"/>
      <c r="C815" s="68"/>
      <c r="D815" s="68"/>
      <c r="E815" s="69"/>
      <c r="F815" s="49"/>
      <c r="G815" s="65"/>
      <c r="H815" s="15"/>
    </row>
    <row r="816" spans="1:8" ht="12.75">
      <c r="A816" s="137" t="s">
        <v>263</v>
      </c>
      <c r="B816" s="174"/>
      <c r="C816" s="175"/>
      <c r="D816" s="174"/>
      <c r="E816" s="174"/>
      <c r="F816" s="174"/>
      <c r="G816" s="204"/>
      <c r="H816" s="15"/>
    </row>
    <row r="817" spans="1:8" ht="12.75">
      <c r="A817" s="174"/>
      <c r="B817" s="174"/>
      <c r="C817" s="174"/>
      <c r="D817" s="174"/>
      <c r="E817" s="174" t="s">
        <v>8</v>
      </c>
      <c r="F817" s="121"/>
      <c r="G817" s="121"/>
      <c r="H817" s="15"/>
    </row>
    <row r="818" spans="1:8" ht="51" customHeight="1">
      <c r="A818" s="305" t="s">
        <v>23</v>
      </c>
      <c r="B818" s="305" t="s">
        <v>24</v>
      </c>
      <c r="C818" s="372" t="str">
        <f>C761</f>
        <v>Allocation for 2017-18</v>
      </c>
      <c r="D818" s="372" t="s">
        <v>264</v>
      </c>
      <c r="E818" s="372" t="s">
        <v>253</v>
      </c>
      <c r="F818" s="182"/>
      <c r="G818" s="183"/>
      <c r="H818" s="15"/>
    </row>
    <row r="819" spans="1:8" ht="12" customHeight="1">
      <c r="A819" s="177">
        <v>1</v>
      </c>
      <c r="B819" s="177">
        <v>2</v>
      </c>
      <c r="C819" s="178">
        <v>3</v>
      </c>
      <c r="D819" s="178">
        <v>4</v>
      </c>
      <c r="E819" s="178">
        <v>5</v>
      </c>
      <c r="F819" s="182"/>
      <c r="G819" s="183"/>
      <c r="H819" s="15"/>
    </row>
    <row r="820" spans="1:8" ht="12.75" customHeight="1">
      <c r="A820" s="179">
        <v>1</v>
      </c>
      <c r="B820" s="160" t="str">
        <f aca="true" t="shared" si="38" ref="B820:B870">B43</f>
        <v>Agar Malwa</v>
      </c>
      <c r="C820" s="202">
        <f aca="true" t="shared" si="39" ref="C820:C870">C763</f>
        <v>516.0827649126711</v>
      </c>
      <c r="D820" s="180">
        <f aca="true" t="shared" si="40" ref="D820:D870">D887+E887-D950</f>
        <v>243.63306254113877</v>
      </c>
      <c r="E820" s="205">
        <f aca="true" t="shared" si="41" ref="E820:E871">D820/C820</f>
        <v>0.4720813774557364</v>
      </c>
      <c r="F820" s="204"/>
      <c r="G820" s="206"/>
      <c r="H820" s="15"/>
    </row>
    <row r="821" spans="1:8" ht="12.75" customHeight="1">
      <c r="A821" s="179">
        <v>2</v>
      </c>
      <c r="B821" s="160" t="str">
        <f t="shared" si="38"/>
        <v>Alirajpur</v>
      </c>
      <c r="C821" s="202">
        <f t="shared" si="39"/>
        <v>1132.5948798553422</v>
      </c>
      <c r="D821" s="180">
        <f t="shared" si="40"/>
        <v>446.6036230520534</v>
      </c>
      <c r="E821" s="205">
        <f t="shared" si="41"/>
        <v>0.3943189493396745</v>
      </c>
      <c r="F821" s="204"/>
      <c r="G821" s="206"/>
      <c r="H821" s="15"/>
    </row>
    <row r="822" spans="1:8" ht="12.75" customHeight="1">
      <c r="A822" s="179">
        <v>3</v>
      </c>
      <c r="B822" s="160" t="str">
        <f t="shared" si="38"/>
        <v>Anooppur</v>
      </c>
      <c r="C822" s="202">
        <f t="shared" si="39"/>
        <v>684.5986396748814</v>
      </c>
      <c r="D822" s="180">
        <f t="shared" si="40"/>
        <v>59.82271289114351</v>
      </c>
      <c r="E822" s="205">
        <f t="shared" si="41"/>
        <v>0.087383628047455</v>
      </c>
      <c r="F822" s="204"/>
      <c r="G822" s="206"/>
      <c r="H822" s="15"/>
    </row>
    <row r="823" spans="1:8" ht="12.75" customHeight="1">
      <c r="A823" s="179">
        <v>4</v>
      </c>
      <c r="B823" s="160" t="str">
        <f t="shared" si="38"/>
        <v>Ashoknagar</v>
      </c>
      <c r="C823" s="202">
        <f t="shared" si="39"/>
        <v>767.8885330342728</v>
      </c>
      <c r="D823" s="180">
        <f t="shared" si="40"/>
        <v>-173.95853577325</v>
      </c>
      <c r="E823" s="205">
        <f t="shared" si="41"/>
        <v>-0.22654139017529226</v>
      </c>
      <c r="F823" s="204"/>
      <c r="G823" s="206"/>
      <c r="H823" s="15"/>
    </row>
    <row r="824" spans="1:8" ht="12.75" customHeight="1">
      <c r="A824" s="179">
        <v>5</v>
      </c>
      <c r="B824" s="160" t="str">
        <f t="shared" si="38"/>
        <v>Badwani</v>
      </c>
      <c r="C824" s="202">
        <f t="shared" si="39"/>
        <v>1572.9120059382392</v>
      </c>
      <c r="D824" s="180">
        <f t="shared" si="40"/>
        <v>359.4212529040303</v>
      </c>
      <c r="E824" s="205">
        <f t="shared" si="41"/>
        <v>0.22850690410340926</v>
      </c>
      <c r="F824" s="204"/>
      <c r="G824" s="206"/>
      <c r="H824" s="15"/>
    </row>
    <row r="825" spans="1:8" ht="12.75" customHeight="1">
      <c r="A825" s="179">
        <v>6</v>
      </c>
      <c r="B825" s="160" t="str">
        <f t="shared" si="38"/>
        <v>Balaghat</v>
      </c>
      <c r="C825" s="180">
        <f t="shared" si="39"/>
        <v>1734.800386531494</v>
      </c>
      <c r="D825" s="180">
        <f t="shared" si="40"/>
        <v>-611.7845273562991</v>
      </c>
      <c r="E825" s="205">
        <f t="shared" si="41"/>
        <v>-0.3526541336432845</v>
      </c>
      <c r="F825" s="204"/>
      <c r="G825" s="206"/>
      <c r="H825" s="15"/>
    </row>
    <row r="826" spans="1:8" ht="12.75" customHeight="1">
      <c r="A826" s="179">
        <v>7</v>
      </c>
      <c r="B826" s="160" t="str">
        <f t="shared" si="38"/>
        <v>Betul</v>
      </c>
      <c r="C826" s="202">
        <f t="shared" si="39"/>
        <v>1597.2190657774916</v>
      </c>
      <c r="D826" s="180">
        <f t="shared" si="40"/>
        <v>-10.523437550231847</v>
      </c>
      <c r="E826" s="205">
        <f t="shared" si="41"/>
        <v>-0.006588600008421053</v>
      </c>
      <c r="F826" s="204"/>
      <c r="G826" s="206"/>
      <c r="H826" s="15"/>
    </row>
    <row r="827" spans="1:8" ht="12.75" customHeight="1">
      <c r="A827" s="179">
        <v>8</v>
      </c>
      <c r="B827" s="160" t="str">
        <f t="shared" si="38"/>
        <v>Bhind</v>
      </c>
      <c r="C827" s="202">
        <f t="shared" si="39"/>
        <v>1000.4818538397642</v>
      </c>
      <c r="D827" s="180">
        <f t="shared" si="40"/>
        <v>-0.7663904682957536</v>
      </c>
      <c r="E827" s="205">
        <f t="shared" si="41"/>
        <v>-0.0007660213579630778</v>
      </c>
      <c r="F827" s="204"/>
      <c r="G827" s="206"/>
      <c r="H827" s="15"/>
    </row>
    <row r="828" spans="1:8" ht="12.75" customHeight="1">
      <c r="A828" s="179">
        <v>9</v>
      </c>
      <c r="B828" s="160" t="str">
        <f t="shared" si="38"/>
        <v>Bhopal</v>
      </c>
      <c r="C828" s="202">
        <f t="shared" si="39"/>
        <v>1110.369594897589</v>
      </c>
      <c r="D828" s="180">
        <f t="shared" si="40"/>
        <v>188.77851593196056</v>
      </c>
      <c r="E828" s="205">
        <f t="shared" si="41"/>
        <v>0.1700141257464564</v>
      </c>
      <c r="F828" s="204"/>
      <c r="G828" s="206"/>
      <c r="H828" s="15"/>
    </row>
    <row r="829" spans="1:8" ht="12.75" customHeight="1">
      <c r="A829" s="179">
        <v>10</v>
      </c>
      <c r="B829" s="160" t="str">
        <f t="shared" si="38"/>
        <v>Burhanpur</v>
      </c>
      <c r="C829" s="202">
        <f t="shared" si="39"/>
        <v>712.2690974936997</v>
      </c>
      <c r="D829" s="180">
        <f t="shared" si="40"/>
        <v>-8.239734086512954</v>
      </c>
      <c r="E829" s="205">
        <f t="shared" si="41"/>
        <v>-0.01156828804661968</v>
      </c>
      <c r="F829" s="204"/>
      <c r="G829" s="206"/>
      <c r="H829" s="15"/>
    </row>
    <row r="830" spans="1:8" ht="12.75" customHeight="1">
      <c r="A830" s="179">
        <v>11</v>
      </c>
      <c r="B830" s="160" t="str">
        <f t="shared" si="38"/>
        <v>Chhatarpur</v>
      </c>
      <c r="C830" s="202">
        <f t="shared" si="39"/>
        <v>2258.447264244581</v>
      </c>
      <c r="D830" s="180">
        <f t="shared" si="40"/>
        <v>258.82757376345853</v>
      </c>
      <c r="E830" s="205">
        <f t="shared" si="41"/>
        <v>0.11460421408158614</v>
      </c>
      <c r="F830" s="204"/>
      <c r="G830" s="206"/>
      <c r="H830" s="15"/>
    </row>
    <row r="831" spans="1:8" ht="12.75" customHeight="1">
      <c r="A831" s="179">
        <v>12</v>
      </c>
      <c r="B831" s="160" t="str">
        <f t="shared" si="38"/>
        <v>Chhindwara</v>
      </c>
      <c r="C831" s="202">
        <f t="shared" si="39"/>
        <v>2046.6051303971672</v>
      </c>
      <c r="D831" s="180">
        <f t="shared" si="40"/>
        <v>-131.960639480056</v>
      </c>
      <c r="E831" s="205">
        <f t="shared" si="41"/>
        <v>-0.0644778211097553</v>
      </c>
      <c r="F831" s="204"/>
      <c r="G831" s="206"/>
      <c r="H831" s="15"/>
    </row>
    <row r="832" spans="1:8" ht="12.75" customHeight="1">
      <c r="A832" s="179">
        <v>13</v>
      </c>
      <c r="B832" s="160" t="str">
        <f t="shared" si="38"/>
        <v>Damoh</v>
      </c>
      <c r="C832" s="202">
        <f t="shared" si="39"/>
        <v>1522.9019299865236</v>
      </c>
      <c r="D832" s="180">
        <f t="shared" si="40"/>
        <v>71.47886184999652</v>
      </c>
      <c r="E832" s="205">
        <f t="shared" si="41"/>
        <v>0.04693595854240532</v>
      </c>
      <c r="F832" s="204"/>
      <c r="G832" s="206"/>
      <c r="H832" s="15"/>
    </row>
    <row r="833" spans="1:8" ht="12.75" customHeight="1">
      <c r="A833" s="179">
        <v>14</v>
      </c>
      <c r="B833" s="160" t="str">
        <f t="shared" si="38"/>
        <v>Datia</v>
      </c>
      <c r="C833" s="202">
        <f t="shared" si="39"/>
        <v>638.8044487392449</v>
      </c>
      <c r="D833" s="180">
        <f t="shared" si="40"/>
        <v>98.04248764003864</v>
      </c>
      <c r="E833" s="205">
        <f t="shared" si="41"/>
        <v>0.15347809150912603</v>
      </c>
      <c r="F833" s="204"/>
      <c r="G833" s="206"/>
      <c r="H833" s="15"/>
    </row>
    <row r="834" spans="1:8" ht="12.75" customHeight="1">
      <c r="A834" s="179">
        <v>15</v>
      </c>
      <c r="B834" s="160" t="str">
        <f t="shared" si="38"/>
        <v>Dewas</v>
      </c>
      <c r="C834" s="202">
        <f t="shared" si="39"/>
        <v>1171.3551606549097</v>
      </c>
      <c r="D834" s="180">
        <f t="shared" si="40"/>
        <v>108.61713199904898</v>
      </c>
      <c r="E834" s="205">
        <f t="shared" si="41"/>
        <v>0.09272775298853055</v>
      </c>
      <c r="F834" s="204"/>
      <c r="G834" s="206"/>
      <c r="H834" s="15"/>
    </row>
    <row r="835" spans="1:8" ht="12.75" customHeight="1">
      <c r="A835" s="179">
        <v>16</v>
      </c>
      <c r="B835" s="160" t="str">
        <f t="shared" si="38"/>
        <v>Dhar</v>
      </c>
      <c r="C835" s="202">
        <f t="shared" si="39"/>
        <v>1699.766088610893</v>
      </c>
      <c r="D835" s="180">
        <f t="shared" si="40"/>
        <v>22.056242778088517</v>
      </c>
      <c r="E835" s="205">
        <f t="shared" si="41"/>
        <v>0.01297604589588773</v>
      </c>
      <c r="F835" s="204"/>
      <c r="G835" s="206"/>
      <c r="H835" s="15"/>
    </row>
    <row r="836" spans="1:8" ht="12.75" customHeight="1">
      <c r="A836" s="179">
        <v>17</v>
      </c>
      <c r="B836" s="160" t="str">
        <f t="shared" si="38"/>
        <v>Dindori</v>
      </c>
      <c r="C836" s="202">
        <f t="shared" si="39"/>
        <v>997.0433635843146</v>
      </c>
      <c r="D836" s="180">
        <f t="shared" si="40"/>
        <v>31.498702327834962</v>
      </c>
      <c r="E836" s="205">
        <f t="shared" si="41"/>
        <v>0.03159210870688603</v>
      </c>
      <c r="F836" s="204"/>
      <c r="G836" s="206"/>
      <c r="H836" s="15"/>
    </row>
    <row r="837" spans="1:8" ht="12.75" customHeight="1">
      <c r="A837" s="179">
        <v>18</v>
      </c>
      <c r="B837" s="160" t="str">
        <f t="shared" si="38"/>
        <v>Guna</v>
      </c>
      <c r="C837" s="202">
        <f t="shared" si="39"/>
        <v>959.228375269203</v>
      </c>
      <c r="D837" s="180">
        <f t="shared" si="40"/>
        <v>87.12089798182888</v>
      </c>
      <c r="E837" s="205">
        <f t="shared" si="41"/>
        <v>0.09082393747722362</v>
      </c>
      <c r="F837" s="204"/>
      <c r="G837" s="206"/>
      <c r="H837" s="15"/>
    </row>
    <row r="838" spans="1:8" ht="12.75" customHeight="1">
      <c r="A838" s="179">
        <v>19</v>
      </c>
      <c r="B838" s="160" t="str">
        <f t="shared" si="38"/>
        <v>Gwalior</v>
      </c>
      <c r="C838" s="202">
        <f t="shared" si="39"/>
        <v>867.5232354440246</v>
      </c>
      <c r="D838" s="180">
        <f t="shared" si="40"/>
        <v>-43.34409419532153</v>
      </c>
      <c r="E838" s="205">
        <f t="shared" si="41"/>
        <v>-0.049963035483581844</v>
      </c>
      <c r="F838" s="204"/>
      <c r="G838" s="206"/>
      <c r="H838" s="15"/>
    </row>
    <row r="839" spans="1:8" ht="12.75" customHeight="1">
      <c r="A839" s="179">
        <v>20</v>
      </c>
      <c r="B839" s="160" t="str">
        <f t="shared" si="38"/>
        <v>Harda</v>
      </c>
      <c r="C839" s="180">
        <f t="shared" si="39"/>
        <v>419.82180278081637</v>
      </c>
      <c r="D839" s="180">
        <f t="shared" si="40"/>
        <v>-1.3581427452437538</v>
      </c>
      <c r="E839" s="205">
        <f t="shared" si="41"/>
        <v>-0.0032350457652453625</v>
      </c>
      <c r="F839" s="204"/>
      <c r="G839" s="206"/>
      <c r="H839" s="15"/>
    </row>
    <row r="840" spans="1:8" ht="12.75" customHeight="1">
      <c r="A840" s="179">
        <v>21</v>
      </c>
      <c r="B840" s="160" t="str">
        <f t="shared" si="38"/>
        <v>Hoshangabad</v>
      </c>
      <c r="C840" s="202">
        <f t="shared" si="39"/>
        <v>958.1881270494853</v>
      </c>
      <c r="D840" s="180">
        <f t="shared" si="40"/>
        <v>166.38175045384173</v>
      </c>
      <c r="E840" s="205">
        <f t="shared" si="41"/>
        <v>0.17364204977802758</v>
      </c>
      <c r="F840" s="204"/>
      <c r="G840" s="206"/>
      <c r="H840" s="15"/>
    </row>
    <row r="841" spans="1:8" ht="12.75" customHeight="1">
      <c r="A841" s="179">
        <v>22</v>
      </c>
      <c r="B841" s="160" t="str">
        <f t="shared" si="38"/>
        <v>Indore</v>
      </c>
      <c r="C841" s="202">
        <f t="shared" si="39"/>
        <v>1077.9231787754593</v>
      </c>
      <c r="D841" s="180">
        <f t="shared" si="40"/>
        <v>-116.43931260901593</v>
      </c>
      <c r="E841" s="205">
        <f t="shared" si="41"/>
        <v>-0.10802190258242071</v>
      </c>
      <c r="F841" s="204"/>
      <c r="G841" s="206"/>
      <c r="H841" s="15"/>
    </row>
    <row r="842" spans="1:8" ht="12.75" customHeight="1">
      <c r="A842" s="179">
        <v>23</v>
      </c>
      <c r="B842" s="160" t="str">
        <f t="shared" si="38"/>
        <v>Jabalpur</v>
      </c>
      <c r="C842" s="202">
        <f t="shared" si="39"/>
        <v>1571.035481234116</v>
      </c>
      <c r="D842" s="180">
        <f t="shared" si="40"/>
        <v>281.9730988815563</v>
      </c>
      <c r="E842" s="205">
        <f t="shared" si="41"/>
        <v>0.1794823237601574</v>
      </c>
      <c r="F842" s="204"/>
      <c r="G842" s="206"/>
      <c r="H842" s="15"/>
    </row>
    <row r="843" spans="1:8" ht="12.75" customHeight="1">
      <c r="A843" s="179">
        <v>24</v>
      </c>
      <c r="B843" s="160" t="str">
        <f t="shared" si="38"/>
        <v>Jhabua</v>
      </c>
      <c r="C843" s="202">
        <f t="shared" si="39"/>
        <v>1741.3271055905552</v>
      </c>
      <c r="D843" s="180">
        <f t="shared" si="40"/>
        <v>1231.5162551796363</v>
      </c>
      <c r="E843" s="205">
        <f t="shared" si="41"/>
        <v>0.7072285564417139</v>
      </c>
      <c r="F843" s="204"/>
      <c r="G843" s="206"/>
      <c r="H843" s="15"/>
    </row>
    <row r="844" spans="1:8" ht="12.75" customHeight="1">
      <c r="A844" s="179">
        <v>25</v>
      </c>
      <c r="B844" s="160" t="str">
        <f t="shared" si="38"/>
        <v>Katni</v>
      </c>
      <c r="C844" s="202">
        <f t="shared" si="39"/>
        <v>1420.2608530520465</v>
      </c>
      <c r="D844" s="180">
        <f t="shared" si="40"/>
        <v>93.29675906547868</v>
      </c>
      <c r="E844" s="205">
        <f t="shared" si="41"/>
        <v>0.06568987581752332</v>
      </c>
      <c r="F844" s="204"/>
      <c r="G844" s="206"/>
      <c r="H844" s="15"/>
    </row>
    <row r="845" spans="1:8" ht="12.75" customHeight="1">
      <c r="A845" s="179">
        <v>26</v>
      </c>
      <c r="B845" s="160" t="str">
        <f t="shared" si="38"/>
        <v>Khandwa</v>
      </c>
      <c r="C845" s="202">
        <f t="shared" si="39"/>
        <v>1488.1476788562895</v>
      </c>
      <c r="D845" s="180">
        <f t="shared" si="40"/>
        <v>1108.2405039005455</v>
      </c>
      <c r="E845" s="205">
        <f t="shared" si="41"/>
        <v>0.7447113748497594</v>
      </c>
      <c r="F845" s="204"/>
      <c r="G845" s="206"/>
      <c r="H845" s="15"/>
    </row>
    <row r="846" spans="1:8" ht="12.75" customHeight="1">
      <c r="A846" s="179">
        <v>27</v>
      </c>
      <c r="B846" s="160" t="str">
        <f t="shared" si="38"/>
        <v>Khargone</v>
      </c>
      <c r="C846" s="202">
        <f t="shared" si="39"/>
        <v>1643.8202389366038</v>
      </c>
      <c r="D846" s="180">
        <f t="shared" si="40"/>
        <v>169.73368629810693</v>
      </c>
      <c r="E846" s="205">
        <f t="shared" si="41"/>
        <v>0.10325562508459475</v>
      </c>
      <c r="F846" s="204"/>
      <c r="G846" s="206"/>
      <c r="H846" s="15"/>
    </row>
    <row r="847" spans="1:8" ht="12.75" customHeight="1">
      <c r="A847" s="179">
        <v>28</v>
      </c>
      <c r="B847" s="160" t="str">
        <f t="shared" si="38"/>
        <v>Mandla</v>
      </c>
      <c r="C847" s="202">
        <f t="shared" si="39"/>
        <v>1348.745087945483</v>
      </c>
      <c r="D847" s="180">
        <f t="shared" si="40"/>
        <v>294.66041384875814</v>
      </c>
      <c r="E847" s="205">
        <f t="shared" si="41"/>
        <v>0.21847005522563837</v>
      </c>
      <c r="F847" s="204"/>
      <c r="G847" s="206"/>
      <c r="H847" s="15"/>
    </row>
    <row r="848" spans="1:8" ht="12.75" customHeight="1">
      <c r="A848" s="179">
        <v>29</v>
      </c>
      <c r="B848" s="160" t="str">
        <f t="shared" si="38"/>
        <v>Mandsaur</v>
      </c>
      <c r="C848" s="202">
        <f t="shared" si="39"/>
        <v>920.4778643367048</v>
      </c>
      <c r="D848" s="180">
        <f t="shared" si="40"/>
        <v>94.83114687403258</v>
      </c>
      <c r="E848" s="205">
        <f t="shared" si="41"/>
        <v>0.1030238211565987</v>
      </c>
      <c r="F848" s="204"/>
      <c r="G848" s="206"/>
      <c r="H848" s="15"/>
    </row>
    <row r="849" spans="1:8" ht="12.75" customHeight="1">
      <c r="A849" s="179">
        <v>30</v>
      </c>
      <c r="B849" s="160" t="str">
        <f t="shared" si="38"/>
        <v>Morena</v>
      </c>
      <c r="C849" s="202">
        <f t="shared" si="39"/>
        <v>1395.3934071511094</v>
      </c>
      <c r="D849" s="180">
        <f t="shared" si="40"/>
        <v>-47.163576973629915</v>
      </c>
      <c r="E849" s="205">
        <f t="shared" si="41"/>
        <v>-0.03379948388169681</v>
      </c>
      <c r="F849" s="204"/>
      <c r="G849" s="206"/>
      <c r="H849" s="15"/>
    </row>
    <row r="850" spans="1:8" ht="12.75" customHeight="1">
      <c r="A850" s="179">
        <v>31</v>
      </c>
      <c r="B850" s="160" t="str">
        <f t="shared" si="38"/>
        <v>Narsinghpur</v>
      </c>
      <c r="C850" s="202">
        <f t="shared" si="39"/>
        <v>821.1982278968471</v>
      </c>
      <c r="D850" s="180">
        <f t="shared" si="40"/>
        <v>233.37750792228962</v>
      </c>
      <c r="E850" s="205">
        <f t="shared" si="41"/>
        <v>0.2841914412309287</v>
      </c>
      <c r="F850" s="204"/>
      <c r="G850" s="206"/>
      <c r="H850" s="15"/>
    </row>
    <row r="851" spans="1:8" ht="12.75" customHeight="1">
      <c r="A851" s="179">
        <v>32</v>
      </c>
      <c r="B851" s="160" t="str">
        <f t="shared" si="38"/>
        <v>Neemuch</v>
      </c>
      <c r="C851" s="202">
        <f t="shared" si="39"/>
        <v>749.3922781809069</v>
      </c>
      <c r="D851" s="180">
        <f t="shared" si="40"/>
        <v>152.4682031720771</v>
      </c>
      <c r="E851" s="205">
        <f t="shared" si="41"/>
        <v>0.20345579693212495</v>
      </c>
      <c r="F851" s="204"/>
      <c r="G851" s="206"/>
      <c r="H851" s="15"/>
    </row>
    <row r="852" spans="1:8" ht="12.75" customHeight="1">
      <c r="A852" s="179">
        <v>33</v>
      </c>
      <c r="B852" s="160" t="str">
        <f t="shared" si="38"/>
        <v>Panna</v>
      </c>
      <c r="C852" s="202">
        <f t="shared" si="39"/>
        <v>1251.6005750473996</v>
      </c>
      <c r="D852" s="180">
        <f t="shared" si="40"/>
        <v>81.78966841406623</v>
      </c>
      <c r="E852" s="205">
        <f t="shared" si="41"/>
        <v>0.06534805915295201</v>
      </c>
      <c r="F852" s="204"/>
      <c r="G852" s="206"/>
      <c r="H852" s="15"/>
    </row>
    <row r="853" spans="1:8" ht="12.75" customHeight="1">
      <c r="A853" s="179">
        <v>34</v>
      </c>
      <c r="B853" s="160" t="str">
        <f t="shared" si="38"/>
        <v>Raisen</v>
      </c>
      <c r="C853" s="202">
        <f t="shared" si="39"/>
        <v>1238.3430163028088</v>
      </c>
      <c r="D853" s="180">
        <f t="shared" si="40"/>
        <v>132.2600397732174</v>
      </c>
      <c r="E853" s="205">
        <f t="shared" si="41"/>
        <v>0.10680404220156411</v>
      </c>
      <c r="F853" s="204"/>
      <c r="G853" s="206"/>
      <c r="H853" s="15"/>
    </row>
    <row r="854" spans="1:8" ht="12.75" customHeight="1">
      <c r="A854" s="179">
        <v>35</v>
      </c>
      <c r="B854" s="160" t="str">
        <f t="shared" si="38"/>
        <v>Rajgarh</v>
      </c>
      <c r="C854" s="202">
        <f t="shared" si="39"/>
        <v>1410.0813241603262</v>
      </c>
      <c r="D854" s="180">
        <f t="shared" si="40"/>
        <v>358.9669034320591</v>
      </c>
      <c r="E854" s="205">
        <f t="shared" si="41"/>
        <v>0.25457177347258064</v>
      </c>
      <c r="F854" s="204"/>
      <c r="G854" s="206"/>
      <c r="H854" s="15"/>
    </row>
    <row r="855" spans="1:8" ht="12.75" customHeight="1">
      <c r="A855" s="179">
        <v>36</v>
      </c>
      <c r="B855" s="160" t="str">
        <f t="shared" si="38"/>
        <v>Ratlam</v>
      </c>
      <c r="C855" s="202">
        <f t="shared" si="39"/>
        <v>1636.8250525311</v>
      </c>
      <c r="D855" s="180">
        <f t="shared" si="40"/>
        <v>39.30793062378939</v>
      </c>
      <c r="E855" s="205">
        <f t="shared" si="41"/>
        <v>0.024014741565083986</v>
      </c>
      <c r="F855" s="204"/>
      <c r="G855" s="206"/>
      <c r="H855" s="15"/>
    </row>
    <row r="856" spans="1:8" ht="12.75" customHeight="1">
      <c r="A856" s="179">
        <v>37</v>
      </c>
      <c r="B856" s="160" t="str">
        <f t="shared" si="38"/>
        <v>Rewa</v>
      </c>
      <c r="C856" s="202">
        <f t="shared" si="39"/>
        <v>1684.827735284332</v>
      </c>
      <c r="D856" s="180">
        <f t="shared" si="40"/>
        <v>-70.63777688519554</v>
      </c>
      <c r="E856" s="205">
        <f t="shared" si="41"/>
        <v>-0.04192581556314105</v>
      </c>
      <c r="F856" s="204"/>
      <c r="G856" s="206"/>
      <c r="H856" s="15"/>
    </row>
    <row r="857" spans="1:8" ht="12.75" customHeight="1">
      <c r="A857" s="179">
        <v>38</v>
      </c>
      <c r="B857" s="160" t="str">
        <f t="shared" si="38"/>
        <v>Sagar</v>
      </c>
      <c r="C857" s="202">
        <f t="shared" si="39"/>
        <v>2378.4696515559226</v>
      </c>
      <c r="D857" s="180">
        <f t="shared" si="40"/>
        <v>-386.7701248451822</v>
      </c>
      <c r="E857" s="205">
        <f t="shared" si="41"/>
        <v>-0.1626130165638939</v>
      </c>
      <c r="F857" s="204"/>
      <c r="G857" s="206"/>
      <c r="H857" s="15"/>
    </row>
    <row r="858" spans="1:8" ht="12.75" customHeight="1">
      <c r="A858" s="179">
        <v>39</v>
      </c>
      <c r="B858" s="160" t="str">
        <f t="shared" si="38"/>
        <v>Satna</v>
      </c>
      <c r="C858" s="180">
        <f t="shared" si="39"/>
        <v>1849.7346639031903</v>
      </c>
      <c r="D858" s="180">
        <f t="shared" si="40"/>
        <v>273.94459796966794</v>
      </c>
      <c r="E858" s="205">
        <f t="shared" si="41"/>
        <v>0.14809940220918377</v>
      </c>
      <c r="F858" s="204"/>
      <c r="G858" s="206"/>
      <c r="H858" s="15"/>
    </row>
    <row r="859" spans="1:8" ht="12.75" customHeight="1">
      <c r="A859" s="179">
        <v>40</v>
      </c>
      <c r="B859" s="160" t="str">
        <f t="shared" si="38"/>
        <v>Sehore</v>
      </c>
      <c r="C859" s="202">
        <f t="shared" si="39"/>
        <v>1089.9171615412013</v>
      </c>
      <c r="D859" s="180">
        <f t="shared" si="40"/>
        <v>102.20295007899688</v>
      </c>
      <c r="E859" s="205">
        <f t="shared" si="41"/>
        <v>0.0937713008706794</v>
      </c>
      <c r="F859" s="204"/>
      <c r="G859" s="206"/>
      <c r="H859" s="15"/>
    </row>
    <row r="860" spans="1:8" ht="12.75" customHeight="1">
      <c r="A860" s="179">
        <v>41</v>
      </c>
      <c r="B860" s="160" t="str">
        <f t="shared" si="38"/>
        <v>Seoni</v>
      </c>
      <c r="C860" s="202">
        <f t="shared" si="39"/>
        <v>1588.4383371775289</v>
      </c>
      <c r="D860" s="180">
        <f t="shared" si="40"/>
        <v>-399.62960487874534</v>
      </c>
      <c r="E860" s="205">
        <f t="shared" si="41"/>
        <v>-0.25158647680893986</v>
      </c>
      <c r="F860" s="204"/>
      <c r="G860" s="206"/>
      <c r="H860" s="15"/>
    </row>
    <row r="861" spans="1:8" ht="12.75" customHeight="1">
      <c r="A861" s="179">
        <v>42</v>
      </c>
      <c r="B861" s="160" t="str">
        <f t="shared" si="38"/>
        <v>Shahdol</v>
      </c>
      <c r="C861" s="202">
        <f t="shared" si="39"/>
        <v>1212.6664861341771</v>
      </c>
      <c r="D861" s="180">
        <f t="shared" si="40"/>
        <v>15.2783631750533</v>
      </c>
      <c r="E861" s="205">
        <f t="shared" si="41"/>
        <v>0.012598981954023264</v>
      </c>
      <c r="F861" s="204"/>
      <c r="G861" s="206"/>
      <c r="H861" s="15"/>
    </row>
    <row r="862" spans="1:8" ht="12.75" customHeight="1">
      <c r="A862" s="179">
        <v>43</v>
      </c>
      <c r="B862" s="160" t="str">
        <f t="shared" si="38"/>
        <v>Shajapur</v>
      </c>
      <c r="C862" s="202">
        <f t="shared" si="39"/>
        <v>638.2023086677609</v>
      </c>
      <c r="D862" s="180">
        <f t="shared" si="40"/>
        <v>175.22688179973346</v>
      </c>
      <c r="E862" s="205">
        <f t="shared" si="41"/>
        <v>0.2745632214422999</v>
      </c>
      <c r="F862" s="204"/>
      <c r="G862" s="206"/>
      <c r="H862" s="15"/>
    </row>
    <row r="863" spans="1:8" ht="12.75" customHeight="1">
      <c r="A863" s="179">
        <v>44</v>
      </c>
      <c r="B863" s="160" t="str">
        <f t="shared" si="38"/>
        <v>Sheopur</v>
      </c>
      <c r="C863" s="202">
        <f t="shared" si="39"/>
        <v>687.7356639409617</v>
      </c>
      <c r="D863" s="180">
        <f t="shared" si="40"/>
        <v>-29.80827782447011</v>
      </c>
      <c r="E863" s="205">
        <f t="shared" si="41"/>
        <v>-0.04334263785835743</v>
      </c>
      <c r="F863" s="204"/>
      <c r="G863" s="206"/>
      <c r="H863" s="15"/>
    </row>
    <row r="864" spans="1:8" ht="12.75" customHeight="1">
      <c r="A864" s="179">
        <v>45</v>
      </c>
      <c r="B864" s="160" t="str">
        <f t="shared" si="38"/>
        <v>Shivpuri</v>
      </c>
      <c r="C864" s="202">
        <f t="shared" si="39"/>
        <v>1464.355865425598</v>
      </c>
      <c r="D864" s="180">
        <f t="shared" si="40"/>
        <v>518.2207429003402</v>
      </c>
      <c r="E864" s="205">
        <f t="shared" si="41"/>
        <v>0.35388989461910975</v>
      </c>
      <c r="F864" s="204"/>
      <c r="G864" s="206"/>
      <c r="H864" s="15"/>
    </row>
    <row r="865" spans="1:8" ht="12.75" customHeight="1">
      <c r="A865" s="179">
        <v>46</v>
      </c>
      <c r="B865" s="160" t="str">
        <f t="shared" si="38"/>
        <v>Sidhi</v>
      </c>
      <c r="C865" s="202">
        <f t="shared" si="39"/>
        <v>1524.7813994117412</v>
      </c>
      <c r="D865" s="180">
        <f t="shared" si="40"/>
        <v>733.959291768969</v>
      </c>
      <c r="E865" s="205">
        <f t="shared" si="41"/>
        <v>0.4813537809761646</v>
      </c>
      <c r="F865" s="204"/>
      <c r="G865" s="206"/>
      <c r="H865" s="15"/>
    </row>
    <row r="866" spans="1:8" ht="12.75" customHeight="1">
      <c r="A866" s="179">
        <v>47</v>
      </c>
      <c r="B866" s="160" t="str">
        <f t="shared" si="38"/>
        <v>Singroli</v>
      </c>
      <c r="C866" s="180">
        <f t="shared" si="39"/>
        <v>1600.4378157330584</v>
      </c>
      <c r="D866" s="180">
        <f t="shared" si="40"/>
        <v>507.27729501422573</v>
      </c>
      <c r="E866" s="205">
        <f t="shared" si="41"/>
        <v>0.3169615776554707</v>
      </c>
      <c r="F866" s="204"/>
      <c r="G866" s="206"/>
      <c r="H866" s="15"/>
    </row>
    <row r="867" spans="1:8" ht="12.75" customHeight="1">
      <c r="A867" s="179">
        <v>48</v>
      </c>
      <c r="B867" s="160" t="str">
        <f t="shared" si="38"/>
        <v>Tikamgarh</v>
      </c>
      <c r="C867" s="202">
        <f t="shared" si="39"/>
        <v>2116.864071064526</v>
      </c>
      <c r="D867" s="180">
        <f t="shared" si="40"/>
        <v>133.60489773958216</v>
      </c>
      <c r="E867" s="205">
        <f t="shared" si="41"/>
        <v>0.06311453794593203</v>
      </c>
      <c r="F867" s="204"/>
      <c r="G867" s="206"/>
      <c r="H867" s="15"/>
    </row>
    <row r="868" spans="1:8" ht="12.75" customHeight="1">
      <c r="A868" s="179">
        <v>49</v>
      </c>
      <c r="B868" s="160" t="str">
        <f t="shared" si="38"/>
        <v>Ujjain</v>
      </c>
      <c r="C868" s="202">
        <f t="shared" si="39"/>
        <v>1197.8397963971488</v>
      </c>
      <c r="D868" s="180">
        <f t="shared" si="40"/>
        <v>547.6060380105621</v>
      </c>
      <c r="E868" s="205">
        <f t="shared" si="41"/>
        <v>0.45716133297428113</v>
      </c>
      <c r="F868" s="204"/>
      <c r="G868" s="206"/>
      <c r="H868" s="15"/>
    </row>
    <row r="869" spans="1:8" ht="12.75" customHeight="1">
      <c r="A869" s="179">
        <v>50</v>
      </c>
      <c r="B869" s="160" t="str">
        <f t="shared" si="38"/>
        <v>Umaria</v>
      </c>
      <c r="C869" s="202">
        <f t="shared" si="39"/>
        <v>710.4652952923536</v>
      </c>
      <c r="D869" s="180">
        <f t="shared" si="40"/>
        <v>177.26919487596615</v>
      </c>
      <c r="E869" s="205">
        <f t="shared" si="41"/>
        <v>0.24951140618771617</v>
      </c>
      <c r="F869" s="204"/>
      <c r="G869" s="206"/>
      <c r="H869" s="15"/>
    </row>
    <row r="870" spans="1:8" ht="12.75" customHeight="1">
      <c r="A870" s="179">
        <v>51</v>
      </c>
      <c r="B870" s="160" t="str">
        <f t="shared" si="38"/>
        <v>Vidisha</v>
      </c>
      <c r="C870" s="202">
        <f t="shared" si="39"/>
        <v>1469.8506297561325</v>
      </c>
      <c r="D870" s="180">
        <f t="shared" si="40"/>
        <v>333.22732798347715</v>
      </c>
      <c r="E870" s="205">
        <f>D870/C870</f>
        <v>0.22670829350786748</v>
      </c>
      <c r="F870" s="204"/>
      <c r="G870" s="206"/>
      <c r="H870" s="15"/>
    </row>
    <row r="871" spans="1:8" ht="12.75">
      <c r="A871" s="306"/>
      <c r="B871" s="290" t="s">
        <v>3</v>
      </c>
      <c r="C871" s="307">
        <f>SUM(C820:C870)</f>
        <v>65298.05999999998</v>
      </c>
      <c r="D871" s="307">
        <f>SUM(D820:D870)</f>
        <v>7900.138339145202</v>
      </c>
      <c r="E871" s="319">
        <f t="shared" si="41"/>
        <v>0.12098580477192131</v>
      </c>
      <c r="F871" s="184"/>
      <c r="G871" s="54"/>
      <c r="H871" s="15"/>
    </row>
    <row r="872" spans="1:9" ht="12.75">
      <c r="A872" s="207" t="s">
        <v>96</v>
      </c>
      <c r="B872" s="174"/>
      <c r="C872" s="174"/>
      <c r="D872" s="174"/>
      <c r="E872" s="174"/>
      <c r="F872" s="174"/>
      <c r="G872" s="45"/>
      <c r="H872" s="15"/>
      <c r="I872" s="3">
        <f>F938-D1001</f>
        <v>7900.138339145196</v>
      </c>
    </row>
    <row r="873" spans="1:8" ht="12.75" hidden="1">
      <c r="A873" s="174"/>
      <c r="B873" s="174"/>
      <c r="C873" s="174"/>
      <c r="D873" s="174"/>
      <c r="E873" s="174"/>
      <c r="F873" s="174"/>
      <c r="G873" s="45"/>
      <c r="H873" s="15"/>
    </row>
    <row r="874" spans="1:8" ht="12.75" hidden="1">
      <c r="A874" s="208" t="s">
        <v>31</v>
      </c>
      <c r="B874" s="208" t="s">
        <v>46</v>
      </c>
      <c r="C874" s="208" t="s">
        <v>32</v>
      </c>
      <c r="D874" s="209"/>
      <c r="E874" s="121"/>
      <c r="F874" s="121"/>
      <c r="G874" s="15"/>
      <c r="H874" s="15"/>
    </row>
    <row r="875" spans="1:8" ht="12.75" hidden="1">
      <c r="A875" s="210">
        <v>1</v>
      </c>
      <c r="B875" s="143">
        <f>B876/A876</f>
        <v>1.1043019786255908</v>
      </c>
      <c r="C875" s="143">
        <f>C876/A876</f>
        <v>0.85</v>
      </c>
      <c r="D875" s="209"/>
      <c r="E875" s="121"/>
      <c r="F875" s="121"/>
      <c r="G875" s="15"/>
      <c r="H875" s="15"/>
    </row>
    <row r="876" spans="1:8" ht="12.75" hidden="1">
      <c r="A876" s="124">
        <v>47718.17</v>
      </c>
      <c r="B876" s="180">
        <v>52695.2695473923</v>
      </c>
      <c r="C876" s="180">
        <f>A876*85/100</f>
        <v>40560.4445</v>
      </c>
      <c r="D876" s="124"/>
      <c r="E876" s="121"/>
      <c r="F876" s="121"/>
      <c r="G876" s="15"/>
      <c r="H876" s="15"/>
    </row>
    <row r="877" spans="1:8" ht="12.75" hidden="1">
      <c r="A877" s="121"/>
      <c r="B877" s="121"/>
      <c r="C877" s="121"/>
      <c r="D877" s="121"/>
      <c r="E877" s="121"/>
      <c r="F877" s="121"/>
      <c r="G877" s="15"/>
      <c r="H877" s="15"/>
    </row>
    <row r="878" spans="1:8" ht="12.75" hidden="1">
      <c r="A878" s="121"/>
      <c r="B878" s="121"/>
      <c r="C878" s="121"/>
      <c r="D878" s="121"/>
      <c r="E878" s="121"/>
      <c r="F878" s="121"/>
      <c r="G878" s="15"/>
      <c r="H878" s="15"/>
    </row>
    <row r="879" spans="1:8" ht="8.25" customHeight="1">
      <c r="A879" s="121"/>
      <c r="B879" s="121"/>
      <c r="C879" s="121"/>
      <c r="D879" s="121"/>
      <c r="E879" s="121"/>
      <c r="F879" s="121"/>
      <c r="G879" s="15"/>
      <c r="H879" s="15"/>
    </row>
    <row r="880" spans="1:8" ht="25.5">
      <c r="A880" s="196" t="s">
        <v>31</v>
      </c>
      <c r="B880" s="196" t="s">
        <v>265</v>
      </c>
      <c r="C880" s="196" t="s">
        <v>59</v>
      </c>
      <c r="D880" s="197" t="s">
        <v>33</v>
      </c>
      <c r="E880" s="196" t="s">
        <v>35</v>
      </c>
      <c r="F880" s="196" t="s">
        <v>54</v>
      </c>
      <c r="G880" s="15"/>
      <c r="H880" s="15"/>
    </row>
    <row r="881" spans="1:8" ht="12.75">
      <c r="A881" s="273">
        <f>$C$814</f>
        <v>65298.05999999998</v>
      </c>
      <c r="B881" s="273">
        <f>$D$814</f>
        <v>4281.29</v>
      </c>
      <c r="C881" s="273">
        <f>$E$938</f>
        <v>61060.950000000004</v>
      </c>
      <c r="D881" s="273">
        <f>B881+C881</f>
        <v>65342.240000000005</v>
      </c>
      <c r="E881" s="274">
        <f>D881/A881</f>
        <v>1.0006765897792373</v>
      </c>
      <c r="F881" s="273">
        <f>A881*85/100</f>
        <v>55503.35099999999</v>
      </c>
      <c r="G881" s="15"/>
      <c r="H881" s="15"/>
    </row>
    <row r="882" spans="1:8" ht="12.75">
      <c r="A882" s="67"/>
      <c r="B882" s="51"/>
      <c r="C882" s="52"/>
      <c r="D882" s="52"/>
      <c r="E882" s="53"/>
      <c r="F882" s="49"/>
      <c r="G882" s="54"/>
      <c r="H882" s="15"/>
    </row>
    <row r="883" spans="1:8" ht="12.75">
      <c r="A883" s="137" t="s">
        <v>266</v>
      </c>
      <c r="B883" s="174"/>
      <c r="C883" s="175"/>
      <c r="D883" s="174"/>
      <c r="E883" s="174"/>
      <c r="F883" s="174"/>
      <c r="G883" s="174"/>
      <c r="H883" s="15"/>
    </row>
    <row r="884" spans="1:8" ht="12.75">
      <c r="A884" s="174"/>
      <c r="B884" s="174"/>
      <c r="C884" s="174"/>
      <c r="D884" s="174"/>
      <c r="E884" s="174"/>
      <c r="F884" s="174"/>
      <c r="G884" s="174" t="s">
        <v>8</v>
      </c>
      <c r="H884" s="15"/>
    </row>
    <row r="885" spans="1:8" ht="53.25" customHeight="1">
      <c r="A885" s="305" t="s">
        <v>23</v>
      </c>
      <c r="B885" s="305" t="s">
        <v>24</v>
      </c>
      <c r="C885" s="372" t="str">
        <f>C818</f>
        <v>Allocation for 2017-18</v>
      </c>
      <c r="D885" s="372" t="s">
        <v>267</v>
      </c>
      <c r="E885" s="372" t="s">
        <v>44</v>
      </c>
      <c r="F885" s="372" t="s">
        <v>43</v>
      </c>
      <c r="G885" s="372" t="s">
        <v>45</v>
      </c>
      <c r="H885" s="15"/>
    </row>
    <row r="886" spans="1:8" ht="13.5" customHeight="1">
      <c r="A886" s="177">
        <v>1</v>
      </c>
      <c r="B886" s="177">
        <v>2</v>
      </c>
      <c r="C886" s="178">
        <v>3</v>
      </c>
      <c r="D886" s="178">
        <v>4</v>
      </c>
      <c r="E886" s="178">
        <v>5</v>
      </c>
      <c r="F886" s="178">
        <v>6</v>
      </c>
      <c r="G886" s="155">
        <v>7</v>
      </c>
      <c r="H886" s="15"/>
    </row>
    <row r="887" spans="1:8" ht="15">
      <c r="A887" s="179">
        <v>1</v>
      </c>
      <c r="B887" s="160" t="str">
        <f aca="true" t="shared" si="42" ref="B887:B937">B43</f>
        <v>Agar Malwa</v>
      </c>
      <c r="C887" s="202">
        <f aca="true" t="shared" si="43" ref="C887:D902">C763</f>
        <v>516.0827649126711</v>
      </c>
      <c r="D887" s="203">
        <f t="shared" si="43"/>
        <v>115.41</v>
      </c>
      <c r="E887" s="180">
        <v>482.91306254113886</v>
      </c>
      <c r="F887" s="211">
        <f aca="true" t="shared" si="44" ref="F887:F937">SUM(D887:E887)</f>
        <v>598.3230625411388</v>
      </c>
      <c r="G887" s="205">
        <f aca="true" t="shared" si="45" ref="G887:G938">F887/C887</f>
        <v>1.1593548617001073</v>
      </c>
      <c r="H887" s="15"/>
    </row>
    <row r="888" spans="1:8" ht="15">
      <c r="A888" s="179">
        <v>2</v>
      </c>
      <c r="B888" s="160" t="str">
        <f t="shared" si="42"/>
        <v>Alirajpur</v>
      </c>
      <c r="C888" s="202">
        <f t="shared" si="43"/>
        <v>1132.5948798553422</v>
      </c>
      <c r="D888" s="203">
        <f t="shared" si="43"/>
        <v>245.49</v>
      </c>
      <c r="E888" s="180">
        <v>1059.4736230520534</v>
      </c>
      <c r="F888" s="211">
        <f t="shared" si="44"/>
        <v>1304.9636230520534</v>
      </c>
      <c r="G888" s="205">
        <f t="shared" si="45"/>
        <v>1.1521892304675847</v>
      </c>
      <c r="H888" s="15"/>
    </row>
    <row r="889" spans="1:8" ht="15">
      <c r="A889" s="179">
        <v>3</v>
      </c>
      <c r="B889" s="160" t="str">
        <f t="shared" si="42"/>
        <v>Anooppur</v>
      </c>
      <c r="C889" s="202">
        <f t="shared" si="43"/>
        <v>684.5986396748814</v>
      </c>
      <c r="D889" s="203">
        <f t="shared" si="43"/>
        <v>139.92000000000002</v>
      </c>
      <c r="E889" s="180">
        <v>640.5827128911435</v>
      </c>
      <c r="F889" s="211">
        <f t="shared" si="44"/>
        <v>780.5027128911436</v>
      </c>
      <c r="G889" s="205">
        <f t="shared" si="45"/>
        <v>1.1400880277264462</v>
      </c>
      <c r="H889" s="15"/>
    </row>
    <row r="890" spans="1:8" ht="15">
      <c r="A890" s="179">
        <v>4</v>
      </c>
      <c r="B890" s="160" t="str">
        <f t="shared" si="42"/>
        <v>Ashoknagar</v>
      </c>
      <c r="C890" s="202">
        <f t="shared" si="43"/>
        <v>767.8885330342728</v>
      </c>
      <c r="D890" s="203">
        <f t="shared" si="43"/>
        <v>-91.91</v>
      </c>
      <c r="E890" s="180">
        <v>718.47146422675</v>
      </c>
      <c r="F890" s="211">
        <f t="shared" si="44"/>
        <v>626.56146422675</v>
      </c>
      <c r="G890" s="205">
        <f t="shared" si="45"/>
        <v>0.8159536668048994</v>
      </c>
      <c r="H890" s="15"/>
    </row>
    <row r="891" spans="1:8" ht="15">
      <c r="A891" s="179">
        <v>5</v>
      </c>
      <c r="B891" s="160" t="str">
        <f t="shared" si="42"/>
        <v>Badwani</v>
      </c>
      <c r="C891" s="202">
        <f t="shared" si="43"/>
        <v>1572.9120059382392</v>
      </c>
      <c r="D891" s="203">
        <f t="shared" si="43"/>
        <v>146.38</v>
      </c>
      <c r="E891" s="180">
        <v>1463.7012529040303</v>
      </c>
      <c r="F891" s="211">
        <f t="shared" si="44"/>
        <v>1610.0812529040304</v>
      </c>
      <c r="G891" s="205">
        <f t="shared" si="45"/>
        <v>1.0236308495487767</v>
      </c>
      <c r="H891" s="15"/>
    </row>
    <row r="892" spans="1:8" ht="15">
      <c r="A892" s="179">
        <v>6</v>
      </c>
      <c r="B892" s="160" t="str">
        <f t="shared" si="42"/>
        <v>Balaghat</v>
      </c>
      <c r="C892" s="202">
        <f t="shared" si="43"/>
        <v>1734.800386531494</v>
      </c>
      <c r="D892" s="203">
        <f t="shared" si="43"/>
        <v>-318.43</v>
      </c>
      <c r="E892" s="180">
        <v>1623.405472643701</v>
      </c>
      <c r="F892" s="211">
        <f t="shared" si="44"/>
        <v>1304.9754726437009</v>
      </c>
      <c r="G892" s="205">
        <f t="shared" si="45"/>
        <v>0.7522337917233396</v>
      </c>
      <c r="H892" s="15"/>
    </row>
    <row r="893" spans="1:8" ht="15">
      <c r="A893" s="179">
        <v>7</v>
      </c>
      <c r="B893" s="160" t="str">
        <f t="shared" si="42"/>
        <v>Betul</v>
      </c>
      <c r="C893" s="202">
        <f t="shared" si="43"/>
        <v>1597.2190657774916</v>
      </c>
      <c r="D893" s="203">
        <f t="shared" si="43"/>
        <v>-16.519999999999996</v>
      </c>
      <c r="E893" s="180">
        <v>1494.6465624497682</v>
      </c>
      <c r="F893" s="211">
        <f t="shared" si="44"/>
        <v>1478.1265624497682</v>
      </c>
      <c r="G893" s="205">
        <f t="shared" si="45"/>
        <v>0.9254375896960937</v>
      </c>
      <c r="H893" s="15"/>
    </row>
    <row r="894" spans="1:8" ht="15">
      <c r="A894" s="179">
        <v>8</v>
      </c>
      <c r="B894" s="160" t="str">
        <f t="shared" si="42"/>
        <v>Bhind</v>
      </c>
      <c r="C894" s="202">
        <f t="shared" si="43"/>
        <v>1000.4818538397642</v>
      </c>
      <c r="D894" s="203">
        <f t="shared" si="43"/>
        <v>78.75</v>
      </c>
      <c r="E894" s="180">
        <v>936.1436095317042</v>
      </c>
      <c r="F894" s="211">
        <f t="shared" si="44"/>
        <v>1014.8936095317042</v>
      </c>
      <c r="G894" s="205">
        <f t="shared" si="45"/>
        <v>1.0144048146766769</v>
      </c>
      <c r="H894" s="15"/>
    </row>
    <row r="895" spans="1:8" ht="15">
      <c r="A895" s="179">
        <v>9</v>
      </c>
      <c r="B895" s="160" t="str">
        <f t="shared" si="42"/>
        <v>Bhopal</v>
      </c>
      <c r="C895" s="202">
        <f t="shared" si="43"/>
        <v>1110.369594897589</v>
      </c>
      <c r="D895" s="203">
        <f t="shared" si="43"/>
        <v>-4.850000000000001</v>
      </c>
      <c r="E895" s="180">
        <v>1038.9185159319604</v>
      </c>
      <c r="F895" s="211">
        <f t="shared" si="44"/>
        <v>1034.0685159319605</v>
      </c>
      <c r="G895" s="205">
        <f t="shared" si="45"/>
        <v>0.9312831697515405</v>
      </c>
      <c r="H895" s="15"/>
    </row>
    <row r="896" spans="1:8" ht="15">
      <c r="A896" s="179">
        <v>10</v>
      </c>
      <c r="B896" s="160" t="str">
        <f t="shared" si="42"/>
        <v>Burhanpur</v>
      </c>
      <c r="C896" s="202">
        <f t="shared" si="43"/>
        <v>712.2690974936997</v>
      </c>
      <c r="D896" s="203">
        <f t="shared" si="43"/>
        <v>9.360000000000003</v>
      </c>
      <c r="E896" s="180">
        <v>666.420265913487</v>
      </c>
      <c r="F896" s="211">
        <f t="shared" si="44"/>
        <v>675.780265913487</v>
      </c>
      <c r="G896" s="205">
        <f t="shared" si="45"/>
        <v>0.948771002829397</v>
      </c>
      <c r="H896" s="15"/>
    </row>
    <row r="897" spans="1:8" ht="15">
      <c r="A897" s="179">
        <v>11</v>
      </c>
      <c r="B897" s="160" t="str">
        <f t="shared" si="42"/>
        <v>Chhatarpur</v>
      </c>
      <c r="C897" s="202">
        <f t="shared" si="43"/>
        <v>2258.447264244581</v>
      </c>
      <c r="D897" s="203">
        <f t="shared" si="43"/>
        <v>-123.87</v>
      </c>
      <c r="E897" s="180">
        <v>2113.2375737634584</v>
      </c>
      <c r="F897" s="211">
        <f t="shared" si="44"/>
        <v>1989.3675737634585</v>
      </c>
      <c r="G897" s="205">
        <f t="shared" si="45"/>
        <v>0.8808563322504118</v>
      </c>
      <c r="H897" s="15"/>
    </row>
    <row r="898" spans="1:8" ht="15">
      <c r="A898" s="179">
        <v>12</v>
      </c>
      <c r="B898" s="160" t="str">
        <f t="shared" si="42"/>
        <v>Chhindwara</v>
      </c>
      <c r="C898" s="202">
        <f t="shared" si="43"/>
        <v>2046.6051303971672</v>
      </c>
      <c r="D898" s="203">
        <f t="shared" si="43"/>
        <v>-86.64</v>
      </c>
      <c r="E898" s="180">
        <v>1915.189360519944</v>
      </c>
      <c r="F898" s="211">
        <f t="shared" si="44"/>
        <v>1828.549360519944</v>
      </c>
      <c r="G898" s="205">
        <f t="shared" si="45"/>
        <v>0.8934548894466482</v>
      </c>
      <c r="H898" s="15"/>
    </row>
    <row r="899" spans="1:8" ht="15">
      <c r="A899" s="179">
        <v>13</v>
      </c>
      <c r="B899" s="160" t="str">
        <f t="shared" si="42"/>
        <v>Damoh</v>
      </c>
      <c r="C899" s="202">
        <f t="shared" si="43"/>
        <v>1522.9019299865236</v>
      </c>
      <c r="D899" s="203">
        <f t="shared" si="43"/>
        <v>-77.07</v>
      </c>
      <c r="E899" s="180">
        <v>1418.4088618499966</v>
      </c>
      <c r="F899" s="211">
        <f t="shared" si="44"/>
        <v>1341.3388618499966</v>
      </c>
      <c r="G899" s="205">
        <f t="shared" si="45"/>
        <v>0.8807782270404414</v>
      </c>
      <c r="H899" s="15"/>
    </row>
    <row r="900" spans="1:8" ht="15">
      <c r="A900" s="179">
        <v>14</v>
      </c>
      <c r="B900" s="160" t="str">
        <f t="shared" si="42"/>
        <v>Datia</v>
      </c>
      <c r="C900" s="202">
        <f t="shared" si="43"/>
        <v>638.8044487392449</v>
      </c>
      <c r="D900" s="203">
        <f t="shared" si="43"/>
        <v>51.74</v>
      </c>
      <c r="E900" s="180">
        <v>597.7470514548386</v>
      </c>
      <c r="F900" s="211">
        <f t="shared" si="44"/>
        <v>649.4870514548386</v>
      </c>
      <c r="G900" s="205">
        <f t="shared" si="45"/>
        <v>1.016722805761101</v>
      </c>
      <c r="H900" s="15"/>
    </row>
    <row r="901" spans="1:8" ht="15">
      <c r="A901" s="179">
        <v>15</v>
      </c>
      <c r="B901" s="160" t="str">
        <f t="shared" si="42"/>
        <v>Dewas</v>
      </c>
      <c r="C901" s="202">
        <f t="shared" si="43"/>
        <v>1171.3551606549097</v>
      </c>
      <c r="D901" s="203">
        <f t="shared" si="43"/>
        <v>171.54000000000002</v>
      </c>
      <c r="E901" s="180">
        <v>1096.117131999049</v>
      </c>
      <c r="F901" s="211">
        <f t="shared" si="44"/>
        <v>1267.657131999049</v>
      </c>
      <c r="G901" s="205">
        <f t="shared" si="45"/>
        <v>1.082214152102507</v>
      </c>
      <c r="H901" s="15"/>
    </row>
    <row r="902" spans="1:8" ht="15">
      <c r="A902" s="179">
        <v>16</v>
      </c>
      <c r="B902" s="160" t="str">
        <f t="shared" si="42"/>
        <v>Dhar</v>
      </c>
      <c r="C902" s="202">
        <f t="shared" si="43"/>
        <v>1699.766088610893</v>
      </c>
      <c r="D902" s="203">
        <f t="shared" si="43"/>
        <v>31.390000000000004</v>
      </c>
      <c r="E902" s="180">
        <v>1590.3074557780883</v>
      </c>
      <c r="F902" s="211">
        <f t="shared" si="44"/>
        <v>1621.6974557780884</v>
      </c>
      <c r="G902" s="205">
        <f t="shared" si="45"/>
        <v>0.9540709552003095</v>
      </c>
      <c r="H902" s="15"/>
    </row>
    <row r="903" spans="1:8" ht="15">
      <c r="A903" s="179">
        <v>17</v>
      </c>
      <c r="B903" s="160" t="str">
        <f t="shared" si="42"/>
        <v>Dindori</v>
      </c>
      <c r="C903" s="202">
        <f aca="true" t="shared" si="46" ref="C903:D918">C779</f>
        <v>997.0433635843146</v>
      </c>
      <c r="D903" s="203">
        <f t="shared" si="46"/>
        <v>-48.80000000000001</v>
      </c>
      <c r="E903" s="180">
        <v>932.9624853278349</v>
      </c>
      <c r="F903" s="211">
        <f t="shared" si="44"/>
        <v>884.1624853278349</v>
      </c>
      <c r="G903" s="205">
        <f t="shared" si="45"/>
        <v>0.8867843843314103</v>
      </c>
      <c r="H903" s="15"/>
    </row>
    <row r="904" spans="1:8" ht="15">
      <c r="A904" s="179">
        <v>18</v>
      </c>
      <c r="B904" s="160" t="str">
        <f t="shared" si="42"/>
        <v>Guna</v>
      </c>
      <c r="C904" s="202">
        <f t="shared" si="46"/>
        <v>959.228375269203</v>
      </c>
      <c r="D904" s="203">
        <f t="shared" si="46"/>
        <v>221.13000000000002</v>
      </c>
      <c r="E904" s="180">
        <v>897.4808979818288</v>
      </c>
      <c r="F904" s="211">
        <f t="shared" si="44"/>
        <v>1118.6108979818289</v>
      </c>
      <c r="G904" s="205">
        <f t="shared" si="45"/>
        <v>1.166157014139512</v>
      </c>
      <c r="H904" s="15"/>
    </row>
    <row r="905" spans="1:8" ht="15">
      <c r="A905" s="179">
        <v>19</v>
      </c>
      <c r="B905" s="160" t="str">
        <f t="shared" si="42"/>
        <v>Gwalior</v>
      </c>
      <c r="C905" s="202">
        <f t="shared" si="46"/>
        <v>867.5232354440246</v>
      </c>
      <c r="D905" s="203">
        <f t="shared" si="46"/>
        <v>94.46</v>
      </c>
      <c r="E905" s="180">
        <v>804.1259058046785</v>
      </c>
      <c r="F905" s="211">
        <f t="shared" si="44"/>
        <v>898.5859058046785</v>
      </c>
      <c r="G905" s="205">
        <f t="shared" si="45"/>
        <v>1.0358061537622736</v>
      </c>
      <c r="H905" s="15"/>
    </row>
    <row r="906" spans="1:8" ht="15">
      <c r="A906" s="179">
        <v>20</v>
      </c>
      <c r="B906" s="160" t="str">
        <f t="shared" si="42"/>
        <v>Harda</v>
      </c>
      <c r="C906" s="202">
        <f t="shared" si="46"/>
        <v>419.82180278081637</v>
      </c>
      <c r="D906" s="203">
        <f t="shared" si="46"/>
        <v>20.9</v>
      </c>
      <c r="E906" s="180">
        <v>392.8318572547563</v>
      </c>
      <c r="F906" s="211">
        <f t="shared" si="44"/>
        <v>413.7318572547563</v>
      </c>
      <c r="G906" s="205">
        <f t="shared" si="45"/>
        <v>0.9854939750967636</v>
      </c>
      <c r="H906" s="15"/>
    </row>
    <row r="907" spans="1:8" ht="15">
      <c r="A907" s="179">
        <v>21</v>
      </c>
      <c r="B907" s="160" t="str">
        <f t="shared" si="42"/>
        <v>Hoshangabad</v>
      </c>
      <c r="C907" s="202">
        <f t="shared" si="46"/>
        <v>958.1881270494853</v>
      </c>
      <c r="D907" s="203">
        <f t="shared" si="46"/>
        <v>32.24</v>
      </c>
      <c r="E907" s="180">
        <v>896.6617504538417</v>
      </c>
      <c r="F907" s="211">
        <f t="shared" si="44"/>
        <v>928.9017504538417</v>
      </c>
      <c r="G907" s="205">
        <f t="shared" si="45"/>
        <v>0.9694356715879751</v>
      </c>
      <c r="H907" s="15"/>
    </row>
    <row r="908" spans="1:8" ht="15">
      <c r="A908" s="179">
        <v>22</v>
      </c>
      <c r="B908" s="160" t="str">
        <f t="shared" si="42"/>
        <v>Indore</v>
      </c>
      <c r="C908" s="202">
        <f t="shared" si="46"/>
        <v>1077.9231787754593</v>
      </c>
      <c r="D908" s="203">
        <f t="shared" si="46"/>
        <v>-28.750000000000007</v>
      </c>
      <c r="E908" s="180">
        <v>1008.6106873909843</v>
      </c>
      <c r="F908" s="211">
        <f t="shared" si="44"/>
        <v>979.8606873909843</v>
      </c>
      <c r="G908" s="205">
        <f t="shared" si="45"/>
        <v>0.9090264563232828</v>
      </c>
      <c r="H908" s="15"/>
    </row>
    <row r="909" spans="1:8" ht="15">
      <c r="A909" s="179">
        <v>23</v>
      </c>
      <c r="B909" s="160" t="str">
        <f t="shared" si="42"/>
        <v>Jabalpur</v>
      </c>
      <c r="C909" s="202">
        <f t="shared" si="46"/>
        <v>1571.035481234116</v>
      </c>
      <c r="D909" s="203">
        <f t="shared" si="46"/>
        <v>140.72</v>
      </c>
      <c r="E909" s="180">
        <v>1468.0530988815563</v>
      </c>
      <c r="F909" s="211">
        <f t="shared" si="44"/>
        <v>1608.7730988815563</v>
      </c>
      <c r="G909" s="205">
        <f t="shared" si="45"/>
        <v>1.0240208563703448</v>
      </c>
      <c r="H909" s="15"/>
    </row>
    <row r="910" spans="1:8" ht="15">
      <c r="A910" s="179">
        <v>24</v>
      </c>
      <c r="B910" s="160" t="str">
        <f t="shared" si="42"/>
        <v>Jhabua</v>
      </c>
      <c r="C910" s="202">
        <f t="shared" si="46"/>
        <v>1741.3271055905552</v>
      </c>
      <c r="D910" s="203">
        <f t="shared" si="46"/>
        <v>785.9100000000001</v>
      </c>
      <c r="E910" s="180">
        <v>1628.8662551796363</v>
      </c>
      <c r="F910" s="211">
        <f t="shared" si="44"/>
        <v>2414.7762551796363</v>
      </c>
      <c r="G910" s="205">
        <f t="shared" si="45"/>
        <v>1.3867447692205348</v>
      </c>
      <c r="H910" s="15"/>
    </row>
    <row r="911" spans="1:8" ht="15">
      <c r="A911" s="179">
        <v>25</v>
      </c>
      <c r="B911" s="160" t="str">
        <f t="shared" si="42"/>
        <v>Katni</v>
      </c>
      <c r="C911" s="202">
        <f t="shared" si="46"/>
        <v>1420.2608530520465</v>
      </c>
      <c r="D911" s="203">
        <f t="shared" si="46"/>
        <v>-69.67</v>
      </c>
      <c r="E911" s="180">
        <v>1326.0567590654787</v>
      </c>
      <c r="F911" s="211">
        <f t="shared" si="44"/>
        <v>1256.3867590654786</v>
      </c>
      <c r="G911" s="205">
        <f t="shared" si="45"/>
        <v>0.8846169042578247</v>
      </c>
      <c r="H911" s="15"/>
    </row>
    <row r="912" spans="1:8" ht="15">
      <c r="A912" s="179">
        <v>26</v>
      </c>
      <c r="B912" s="160" t="str">
        <f t="shared" si="42"/>
        <v>Khandwa</v>
      </c>
      <c r="C912" s="202">
        <f t="shared" si="46"/>
        <v>1488.1476788562895</v>
      </c>
      <c r="D912" s="203">
        <f t="shared" si="46"/>
        <v>808.95</v>
      </c>
      <c r="E912" s="180">
        <v>1392.5505039005457</v>
      </c>
      <c r="F912" s="211">
        <f t="shared" si="44"/>
        <v>2201.5005039005455</v>
      </c>
      <c r="G912" s="205">
        <f t="shared" si="45"/>
        <v>1.4793562058252852</v>
      </c>
      <c r="H912" s="15"/>
    </row>
    <row r="913" spans="1:8" ht="15">
      <c r="A913" s="179">
        <v>27</v>
      </c>
      <c r="B913" s="160" t="str">
        <f t="shared" si="42"/>
        <v>Khargone</v>
      </c>
      <c r="C913" s="202">
        <f t="shared" si="46"/>
        <v>1643.8202389366038</v>
      </c>
      <c r="D913" s="203">
        <f t="shared" si="46"/>
        <v>41.269999999999996</v>
      </c>
      <c r="E913" s="180">
        <v>1538.0643586381068</v>
      </c>
      <c r="F913" s="211">
        <f t="shared" si="44"/>
        <v>1579.3343586381068</v>
      </c>
      <c r="G913" s="205">
        <f t="shared" si="45"/>
        <v>0.9607707225090419</v>
      </c>
      <c r="H913" s="15"/>
    </row>
    <row r="914" spans="1:8" ht="15">
      <c r="A914" s="179">
        <v>28</v>
      </c>
      <c r="B914" s="160" t="str">
        <f t="shared" si="42"/>
        <v>Mandla</v>
      </c>
      <c r="C914" s="202">
        <f t="shared" si="46"/>
        <v>1348.745087945483</v>
      </c>
      <c r="D914" s="203">
        <f t="shared" si="46"/>
        <v>43.120000000000005</v>
      </c>
      <c r="E914" s="180">
        <v>1262.128263848758</v>
      </c>
      <c r="F914" s="211">
        <f t="shared" si="44"/>
        <v>1305.2482638487581</v>
      </c>
      <c r="G914" s="205">
        <f t="shared" si="45"/>
        <v>0.9677501519853668</v>
      </c>
      <c r="H914" s="15"/>
    </row>
    <row r="915" spans="1:8" ht="15">
      <c r="A915" s="179">
        <v>29</v>
      </c>
      <c r="B915" s="160" t="str">
        <f t="shared" si="42"/>
        <v>Mandsaur</v>
      </c>
      <c r="C915" s="202">
        <f t="shared" si="46"/>
        <v>920.4778643367048</v>
      </c>
      <c r="D915" s="203">
        <f t="shared" si="46"/>
        <v>-90.4</v>
      </c>
      <c r="E915" s="180">
        <v>857.7911468740325</v>
      </c>
      <c r="F915" s="211">
        <f t="shared" si="44"/>
        <v>767.3911468740325</v>
      </c>
      <c r="G915" s="205">
        <f t="shared" si="45"/>
        <v>0.8336877795828515</v>
      </c>
      <c r="H915" s="15"/>
    </row>
    <row r="916" spans="1:8" ht="15">
      <c r="A916" s="179">
        <v>30</v>
      </c>
      <c r="B916" s="160" t="str">
        <f t="shared" si="42"/>
        <v>Morena</v>
      </c>
      <c r="C916" s="202">
        <f t="shared" si="46"/>
        <v>1395.3934071511094</v>
      </c>
      <c r="D916" s="203">
        <f t="shared" si="46"/>
        <v>123.85</v>
      </c>
      <c r="E916" s="180">
        <v>1305.5464230263701</v>
      </c>
      <c r="F916" s="211">
        <f t="shared" si="44"/>
        <v>1429.39642302637</v>
      </c>
      <c r="G916" s="205">
        <f t="shared" si="45"/>
        <v>1.0243680496847714</v>
      </c>
      <c r="H916" s="15"/>
    </row>
    <row r="917" spans="1:8" ht="15">
      <c r="A917" s="179">
        <v>31</v>
      </c>
      <c r="B917" s="160" t="str">
        <f t="shared" si="42"/>
        <v>Narsinghpur</v>
      </c>
      <c r="C917" s="202">
        <f t="shared" si="46"/>
        <v>821.1982278968471</v>
      </c>
      <c r="D917" s="203">
        <f t="shared" si="46"/>
        <v>174.68</v>
      </c>
      <c r="E917" s="180">
        <v>768.4928079222896</v>
      </c>
      <c r="F917" s="211">
        <f t="shared" si="44"/>
        <v>943.1728079222896</v>
      </c>
      <c r="G917" s="205">
        <f t="shared" si="45"/>
        <v>1.148532444276979</v>
      </c>
      <c r="H917" s="15"/>
    </row>
    <row r="918" spans="1:8" ht="15">
      <c r="A918" s="179">
        <v>32</v>
      </c>
      <c r="B918" s="160" t="str">
        <f t="shared" si="42"/>
        <v>Neemuch</v>
      </c>
      <c r="C918" s="202">
        <f t="shared" si="46"/>
        <v>749.3922781809069</v>
      </c>
      <c r="D918" s="203">
        <f t="shared" si="46"/>
        <v>1.6800000000000015</v>
      </c>
      <c r="E918" s="180">
        <v>701.2382031720772</v>
      </c>
      <c r="F918" s="211">
        <f t="shared" si="44"/>
        <v>702.9182031720771</v>
      </c>
      <c r="G918" s="205">
        <f t="shared" si="45"/>
        <v>0.937984315608853</v>
      </c>
      <c r="H918" s="15"/>
    </row>
    <row r="919" spans="1:8" ht="15">
      <c r="A919" s="179">
        <v>33</v>
      </c>
      <c r="B919" s="160" t="str">
        <f t="shared" si="42"/>
        <v>Panna</v>
      </c>
      <c r="C919" s="202">
        <f aca="true" t="shared" si="47" ref="C919:D934">C795</f>
        <v>1251.6005750473996</v>
      </c>
      <c r="D919" s="203">
        <f t="shared" si="47"/>
        <v>-71.08999999999999</v>
      </c>
      <c r="E919" s="180">
        <v>1171.1296684140661</v>
      </c>
      <c r="F919" s="211">
        <f t="shared" si="44"/>
        <v>1100.0396684140662</v>
      </c>
      <c r="G919" s="205">
        <f t="shared" si="45"/>
        <v>0.8789063302982314</v>
      </c>
      <c r="H919" s="15"/>
    </row>
    <row r="920" spans="1:8" ht="15">
      <c r="A920" s="179">
        <v>34</v>
      </c>
      <c r="B920" s="160" t="str">
        <f t="shared" si="42"/>
        <v>Raisen</v>
      </c>
      <c r="C920" s="202">
        <f t="shared" si="47"/>
        <v>1238.3430163028088</v>
      </c>
      <c r="D920" s="203">
        <f t="shared" si="47"/>
        <v>26.57</v>
      </c>
      <c r="E920" s="180">
        <v>1158.7273207732173</v>
      </c>
      <c r="F920" s="211">
        <f t="shared" si="44"/>
        <v>1185.2973207732173</v>
      </c>
      <c r="G920" s="205">
        <f t="shared" si="45"/>
        <v>0.9571639724767339</v>
      </c>
      <c r="H920" s="15"/>
    </row>
    <row r="921" spans="1:8" ht="15">
      <c r="A921" s="179">
        <v>35</v>
      </c>
      <c r="B921" s="160" t="str">
        <f t="shared" si="42"/>
        <v>Rajgarh</v>
      </c>
      <c r="C921" s="202">
        <f t="shared" si="47"/>
        <v>1410.0813241603262</v>
      </c>
      <c r="D921" s="203">
        <f t="shared" si="47"/>
        <v>5.759999999999998</v>
      </c>
      <c r="E921" s="180">
        <v>1315.806903432059</v>
      </c>
      <c r="F921" s="211">
        <f t="shared" si="44"/>
        <v>1321.566903432059</v>
      </c>
      <c r="G921" s="205">
        <f t="shared" si="45"/>
        <v>0.9372274356012936</v>
      </c>
      <c r="H921" s="15"/>
    </row>
    <row r="922" spans="1:8" ht="15">
      <c r="A922" s="179">
        <v>36</v>
      </c>
      <c r="B922" s="160" t="str">
        <f t="shared" si="42"/>
        <v>Ratlam</v>
      </c>
      <c r="C922" s="202">
        <f t="shared" si="47"/>
        <v>1636.8250525311</v>
      </c>
      <c r="D922" s="203">
        <f t="shared" si="47"/>
        <v>277.66999999999996</v>
      </c>
      <c r="E922" s="180">
        <v>1531.4779306237895</v>
      </c>
      <c r="F922" s="211">
        <f t="shared" si="44"/>
        <v>1809.1479306237893</v>
      </c>
      <c r="G922" s="205">
        <f t="shared" si="45"/>
        <v>1.1052787393657117</v>
      </c>
      <c r="H922" s="15"/>
    </row>
    <row r="923" spans="1:8" ht="15">
      <c r="A923" s="179">
        <v>37</v>
      </c>
      <c r="B923" s="160" t="str">
        <f t="shared" si="42"/>
        <v>Rewa</v>
      </c>
      <c r="C923" s="202">
        <f t="shared" si="47"/>
        <v>1684.827735284332</v>
      </c>
      <c r="D923" s="203">
        <f t="shared" si="47"/>
        <v>-53.67</v>
      </c>
      <c r="E923" s="180">
        <v>1572.2322231148046</v>
      </c>
      <c r="F923" s="211">
        <f t="shared" si="44"/>
        <v>1518.5622231148045</v>
      </c>
      <c r="G923" s="205">
        <f t="shared" si="45"/>
        <v>0.9013160166540893</v>
      </c>
      <c r="H923" s="15"/>
    </row>
    <row r="924" spans="1:8" ht="15">
      <c r="A924" s="179">
        <v>38</v>
      </c>
      <c r="B924" s="160" t="str">
        <f t="shared" si="42"/>
        <v>Sagar</v>
      </c>
      <c r="C924" s="202">
        <f t="shared" si="47"/>
        <v>2378.4696515559226</v>
      </c>
      <c r="D924" s="203">
        <f t="shared" si="47"/>
        <v>-155.42</v>
      </c>
      <c r="E924" s="180">
        <v>2225.729875154818</v>
      </c>
      <c r="F924" s="211">
        <f t="shared" si="44"/>
        <v>2070.3098751548177</v>
      </c>
      <c r="G924" s="205">
        <f t="shared" si="45"/>
        <v>0.8704377933939514</v>
      </c>
      <c r="H924" s="15"/>
    </row>
    <row r="925" spans="1:8" ht="15">
      <c r="A925" s="179">
        <v>39</v>
      </c>
      <c r="B925" s="160" t="str">
        <f t="shared" si="42"/>
        <v>Satna</v>
      </c>
      <c r="C925" s="202">
        <f t="shared" si="47"/>
        <v>1849.7346639031903</v>
      </c>
      <c r="D925" s="203">
        <f t="shared" si="47"/>
        <v>154.38</v>
      </c>
      <c r="E925" s="180">
        <v>1730.9105756696679</v>
      </c>
      <c r="F925" s="211">
        <f t="shared" si="44"/>
        <v>1885.2905756696678</v>
      </c>
      <c r="G925" s="205">
        <f t="shared" si="45"/>
        <v>1.019222168703618</v>
      </c>
      <c r="H925" s="15"/>
    </row>
    <row r="926" spans="1:8" ht="15">
      <c r="A926" s="179">
        <v>40</v>
      </c>
      <c r="B926" s="160" t="str">
        <f t="shared" si="42"/>
        <v>Sehore</v>
      </c>
      <c r="C926" s="202">
        <f t="shared" si="47"/>
        <v>1089.9171615412013</v>
      </c>
      <c r="D926" s="203">
        <f t="shared" si="47"/>
        <v>-55.32</v>
      </c>
      <c r="E926" s="180">
        <v>1019.8329500789969</v>
      </c>
      <c r="F926" s="211">
        <f t="shared" si="44"/>
        <v>964.5129500789968</v>
      </c>
      <c r="G926" s="205">
        <f t="shared" si="45"/>
        <v>0.8849415204318132</v>
      </c>
      <c r="H926" s="15"/>
    </row>
    <row r="927" spans="1:8" ht="15">
      <c r="A927" s="179">
        <v>41</v>
      </c>
      <c r="B927" s="160" t="str">
        <f t="shared" si="42"/>
        <v>Seoni</v>
      </c>
      <c r="C927" s="180">
        <f t="shared" si="47"/>
        <v>1588.4383371775289</v>
      </c>
      <c r="D927" s="203">
        <f t="shared" si="47"/>
        <v>-345.87</v>
      </c>
      <c r="E927" s="180">
        <v>1486.4703951212548</v>
      </c>
      <c r="F927" s="211">
        <f t="shared" si="44"/>
        <v>1140.6003951212547</v>
      </c>
      <c r="G927" s="205">
        <f t="shared" si="45"/>
        <v>0.718064005649706</v>
      </c>
      <c r="H927" s="15"/>
    </row>
    <row r="928" spans="1:8" ht="15">
      <c r="A928" s="179">
        <v>42</v>
      </c>
      <c r="B928" s="160" t="str">
        <f t="shared" si="42"/>
        <v>Shahdol</v>
      </c>
      <c r="C928" s="202">
        <f t="shared" si="47"/>
        <v>1212.6664861341771</v>
      </c>
      <c r="D928" s="203">
        <f t="shared" si="47"/>
        <v>-13.159999999999997</v>
      </c>
      <c r="E928" s="180">
        <v>1134.7283631750533</v>
      </c>
      <c r="F928" s="211">
        <f t="shared" si="44"/>
        <v>1121.5683631750533</v>
      </c>
      <c r="G928" s="205">
        <f t="shared" si="45"/>
        <v>0.9248778423410274</v>
      </c>
      <c r="H928" s="15"/>
    </row>
    <row r="929" spans="1:8" ht="15">
      <c r="A929" s="179">
        <v>43</v>
      </c>
      <c r="B929" s="160" t="str">
        <f t="shared" si="42"/>
        <v>Shajapur</v>
      </c>
      <c r="C929" s="202">
        <f t="shared" si="47"/>
        <v>638.2023086677609</v>
      </c>
      <c r="D929" s="203">
        <f t="shared" si="47"/>
        <v>77.55</v>
      </c>
      <c r="E929" s="180">
        <v>597.2168817997335</v>
      </c>
      <c r="F929" s="211">
        <f t="shared" si="44"/>
        <v>674.7668817997335</v>
      </c>
      <c r="G929" s="205">
        <f t="shared" si="45"/>
        <v>1.0572930756209589</v>
      </c>
      <c r="H929" s="15"/>
    </row>
    <row r="930" spans="1:8" ht="15">
      <c r="A930" s="179">
        <v>44</v>
      </c>
      <c r="B930" s="160" t="str">
        <f t="shared" si="42"/>
        <v>Sheopur</v>
      </c>
      <c r="C930" s="202">
        <f t="shared" si="47"/>
        <v>687.7356639409617</v>
      </c>
      <c r="D930" s="203">
        <f t="shared" si="47"/>
        <v>8.720000000000002</v>
      </c>
      <c r="E930" s="180">
        <v>643.4517221755299</v>
      </c>
      <c r="F930" s="211">
        <f t="shared" si="44"/>
        <v>652.1717221755299</v>
      </c>
      <c r="G930" s="205">
        <f t="shared" si="45"/>
        <v>0.9482883560790811</v>
      </c>
      <c r="H930" s="15"/>
    </row>
    <row r="931" spans="1:8" ht="15">
      <c r="A931" s="179">
        <v>45</v>
      </c>
      <c r="B931" s="160" t="str">
        <f t="shared" si="42"/>
        <v>Shivpuri</v>
      </c>
      <c r="C931" s="202">
        <f t="shared" si="47"/>
        <v>1464.355865425598</v>
      </c>
      <c r="D931" s="203">
        <f t="shared" si="47"/>
        <v>828.23</v>
      </c>
      <c r="E931" s="180">
        <v>1370.2007429003402</v>
      </c>
      <c r="F931" s="211">
        <f t="shared" si="44"/>
        <v>2198.43074290034</v>
      </c>
      <c r="G931" s="205">
        <f t="shared" si="45"/>
        <v>1.5012954124108293</v>
      </c>
      <c r="H931" s="15"/>
    </row>
    <row r="932" spans="1:8" ht="15">
      <c r="A932" s="179">
        <v>46</v>
      </c>
      <c r="B932" s="160" t="str">
        <f t="shared" si="42"/>
        <v>Sidhi</v>
      </c>
      <c r="C932" s="202">
        <f t="shared" si="47"/>
        <v>1524.7813994117412</v>
      </c>
      <c r="D932" s="203">
        <f t="shared" si="47"/>
        <v>555.4200000000001</v>
      </c>
      <c r="E932" s="180">
        <v>1426.609291768969</v>
      </c>
      <c r="F932" s="211">
        <f t="shared" si="44"/>
        <v>1982.029291768969</v>
      </c>
      <c r="G932" s="205">
        <f t="shared" si="45"/>
        <v>1.299877669371907</v>
      </c>
      <c r="H932" s="15"/>
    </row>
    <row r="933" spans="1:8" ht="15">
      <c r="A933" s="179">
        <v>47</v>
      </c>
      <c r="B933" s="160" t="str">
        <f t="shared" si="42"/>
        <v>Singroli</v>
      </c>
      <c r="C933" s="202">
        <f t="shared" si="47"/>
        <v>1600.4378157330584</v>
      </c>
      <c r="D933" s="203">
        <f t="shared" si="47"/>
        <v>22.840000000000003</v>
      </c>
      <c r="E933" s="180">
        <v>1497.5072950142257</v>
      </c>
      <c r="F933" s="211">
        <f t="shared" si="44"/>
        <v>1520.3472950142257</v>
      </c>
      <c r="G933" s="205">
        <f t="shared" si="45"/>
        <v>0.9499571180263893</v>
      </c>
      <c r="H933" s="15"/>
    </row>
    <row r="934" spans="1:8" ht="15">
      <c r="A934" s="179">
        <v>48</v>
      </c>
      <c r="B934" s="160" t="str">
        <f t="shared" si="42"/>
        <v>Tikamgarh</v>
      </c>
      <c r="C934" s="180">
        <f t="shared" si="47"/>
        <v>2116.864071064526</v>
      </c>
      <c r="D934" s="203">
        <f t="shared" si="47"/>
        <v>-288.08</v>
      </c>
      <c r="E934" s="180">
        <v>1980.744897739582</v>
      </c>
      <c r="F934" s="211">
        <f t="shared" si="44"/>
        <v>1692.664897739582</v>
      </c>
      <c r="G934" s="205">
        <f t="shared" si="45"/>
        <v>0.7996096305269034</v>
      </c>
      <c r="H934" s="15"/>
    </row>
    <row r="935" spans="1:8" ht="15">
      <c r="A935" s="179">
        <v>49</v>
      </c>
      <c r="B935" s="160" t="str">
        <f t="shared" si="42"/>
        <v>Ujjain</v>
      </c>
      <c r="C935" s="202">
        <f aca="true" t="shared" si="48" ref="C935:D937">C811</f>
        <v>1197.8397963971488</v>
      </c>
      <c r="D935" s="203">
        <f t="shared" si="48"/>
        <v>351.03</v>
      </c>
      <c r="E935" s="180">
        <v>1120.846038010562</v>
      </c>
      <c r="F935" s="211">
        <f>SUM(D935:E935)</f>
        <v>1471.876038010562</v>
      </c>
      <c r="G935" s="205">
        <f t="shared" si="45"/>
        <v>1.2287753691584273</v>
      </c>
      <c r="H935" s="15"/>
    </row>
    <row r="936" spans="1:8" ht="15">
      <c r="A936" s="179">
        <v>50</v>
      </c>
      <c r="B936" s="160" t="str">
        <f t="shared" si="42"/>
        <v>Umaria</v>
      </c>
      <c r="C936" s="202">
        <f t="shared" si="48"/>
        <v>710.4652952923536</v>
      </c>
      <c r="D936" s="203">
        <f t="shared" si="48"/>
        <v>156.89999999999998</v>
      </c>
      <c r="E936" s="180">
        <v>664.8191948759661</v>
      </c>
      <c r="F936" s="211">
        <f t="shared" si="44"/>
        <v>821.7191948759661</v>
      </c>
      <c r="G936" s="205">
        <f t="shared" si="45"/>
        <v>1.1565930106942548</v>
      </c>
      <c r="H936" s="15"/>
    </row>
    <row r="937" spans="1:8" ht="15">
      <c r="A937" s="179">
        <v>51</v>
      </c>
      <c r="B937" s="160" t="str">
        <f t="shared" si="42"/>
        <v>Vidisha</v>
      </c>
      <c r="C937" s="202">
        <f t="shared" si="48"/>
        <v>1469.8506297561325</v>
      </c>
      <c r="D937" s="203">
        <f t="shared" si="48"/>
        <v>276.85</v>
      </c>
      <c r="E937" s="180">
        <v>1375.362347983477</v>
      </c>
      <c r="F937" s="211">
        <f t="shared" si="44"/>
        <v>1652.2123479834772</v>
      </c>
      <c r="G937" s="205">
        <f>F937/C937</f>
        <v>1.1240681974994975</v>
      </c>
      <c r="H937" s="15"/>
    </row>
    <row r="938" spans="1:9" ht="12.75">
      <c r="A938" s="306"/>
      <c r="B938" s="290" t="s">
        <v>3</v>
      </c>
      <c r="C938" s="307">
        <f>SUM(C887:C937)</f>
        <v>65298.05999999998</v>
      </c>
      <c r="D938" s="307">
        <f>SUM(D887:D937)</f>
        <v>4281.29</v>
      </c>
      <c r="E938" s="307">
        <f>SUM(E887:E937)</f>
        <v>61060.950000000004</v>
      </c>
      <c r="F938" s="307">
        <f>SUM(F887:F937)</f>
        <v>65342.23999999998</v>
      </c>
      <c r="G938" s="319">
        <f t="shared" si="45"/>
        <v>1.000676589779237</v>
      </c>
      <c r="H938" s="15"/>
      <c r="I938" s="3">
        <f>F938-D1001</f>
        <v>7900.138339145196</v>
      </c>
    </row>
    <row r="939" spans="1:8" ht="6" customHeight="1">
      <c r="A939" s="70"/>
      <c r="B939" s="51"/>
      <c r="C939" s="52"/>
      <c r="D939" s="52"/>
      <c r="E939" s="53"/>
      <c r="F939" s="49"/>
      <c r="G939" s="54"/>
      <c r="H939" s="15"/>
    </row>
    <row r="940" spans="1:8" ht="12.75">
      <c r="A940" s="207" t="s">
        <v>97</v>
      </c>
      <c r="B940" s="174"/>
      <c r="C940" s="175"/>
      <c r="D940" s="174"/>
      <c r="E940" s="174"/>
      <c r="F940" s="45"/>
      <c r="G940" s="45"/>
      <c r="H940" s="45"/>
    </row>
    <row r="941" spans="1:8" ht="2.25" customHeight="1">
      <c r="A941" s="174"/>
      <c r="B941" s="174"/>
      <c r="C941" s="175"/>
      <c r="D941" s="174"/>
      <c r="E941" s="174"/>
      <c r="F941" s="45"/>
      <c r="G941" s="45"/>
      <c r="H941" s="45"/>
    </row>
    <row r="942" spans="1:8" ht="12.75">
      <c r="A942" s="378" t="s">
        <v>31</v>
      </c>
      <c r="B942" s="378" t="s">
        <v>57</v>
      </c>
      <c r="C942" s="378" t="s">
        <v>58</v>
      </c>
      <c r="D942" s="378" t="s">
        <v>37</v>
      </c>
      <c r="E942" s="378" t="s">
        <v>36</v>
      </c>
      <c r="F942" s="15"/>
      <c r="G942" s="15"/>
      <c r="H942" s="15"/>
    </row>
    <row r="943" spans="1:8" ht="12.75">
      <c r="A943" s="180">
        <f>$C$938</f>
        <v>65298.05999999998</v>
      </c>
      <c r="B943" s="180">
        <f>$F$938</f>
        <v>65342.23999999998</v>
      </c>
      <c r="C943" s="143">
        <f>B943/A943</f>
        <v>1.000676589779237</v>
      </c>
      <c r="D943" s="180">
        <f>D1001</f>
        <v>57442.10166085479</v>
      </c>
      <c r="E943" s="212">
        <f>D943/A943</f>
        <v>0.8796907850073157</v>
      </c>
      <c r="F943" s="15"/>
      <c r="G943" s="15"/>
      <c r="H943" s="15"/>
    </row>
    <row r="944" spans="1:8" ht="12.75" hidden="1">
      <c r="A944" s="71">
        <v>47718.17</v>
      </c>
      <c r="B944" s="72">
        <v>52695.2695473923</v>
      </c>
      <c r="C944" s="71">
        <v>21852.21479</v>
      </c>
      <c r="D944" s="41">
        <f>A944*75/100</f>
        <v>35788.6275</v>
      </c>
      <c r="E944" s="15"/>
      <c r="F944" s="15"/>
      <c r="G944" s="15"/>
      <c r="H944" s="15"/>
    </row>
    <row r="945" spans="1:8" ht="3.75" customHeight="1">
      <c r="A945" s="45"/>
      <c r="B945" s="45"/>
      <c r="C945" s="45"/>
      <c r="D945" s="45"/>
      <c r="E945" s="45"/>
      <c r="F945" s="45"/>
      <c r="G945" s="45"/>
      <c r="H945" s="45"/>
    </row>
    <row r="946" spans="1:8" ht="12.75">
      <c r="A946" s="137" t="s">
        <v>268</v>
      </c>
      <c r="B946" s="121"/>
      <c r="C946" s="121"/>
      <c r="D946" s="121"/>
      <c r="E946" s="121"/>
      <c r="F946" s="15"/>
      <c r="G946" s="15"/>
      <c r="H946" s="15"/>
    </row>
    <row r="947" spans="1:8" ht="12.75">
      <c r="A947" s="174"/>
      <c r="B947" s="174"/>
      <c r="C947" s="174"/>
      <c r="D947" s="174"/>
      <c r="E947" s="174" t="s">
        <v>8</v>
      </c>
      <c r="F947" s="45"/>
      <c r="G947" s="45"/>
      <c r="H947" s="45"/>
    </row>
    <row r="948" spans="1:8" ht="38.25">
      <c r="A948" s="372" t="s">
        <v>23</v>
      </c>
      <c r="B948" s="372" t="s">
        <v>24</v>
      </c>
      <c r="C948" s="372" t="str">
        <f>C885</f>
        <v>Allocation for 2017-18</v>
      </c>
      <c r="D948" s="372" t="s">
        <v>48</v>
      </c>
      <c r="E948" s="372" t="s">
        <v>47</v>
      </c>
      <c r="F948" s="45"/>
      <c r="G948" s="45"/>
      <c r="H948" s="45"/>
    </row>
    <row r="949" spans="1:8" ht="12.75">
      <c r="A949" s="197">
        <v>1</v>
      </c>
      <c r="B949" s="197">
        <v>2</v>
      </c>
      <c r="C949" s="197">
        <v>3</v>
      </c>
      <c r="D949" s="197">
        <v>4</v>
      </c>
      <c r="E949" s="197">
        <v>5</v>
      </c>
      <c r="F949" s="45"/>
      <c r="G949" s="45"/>
      <c r="H949" s="45"/>
    </row>
    <row r="950" spans="1:8" ht="12.75" customHeight="1">
      <c r="A950" s="179">
        <v>1</v>
      </c>
      <c r="B950" s="160" t="str">
        <f aca="true" t="shared" si="49" ref="B950:B1000">B43</f>
        <v>Agar Malwa</v>
      </c>
      <c r="C950" s="202">
        <f aca="true" t="shared" si="50" ref="C950:C1000">C763</f>
        <v>516.0827649126711</v>
      </c>
      <c r="D950" s="202">
        <v>354.69000000000005</v>
      </c>
      <c r="E950" s="143">
        <f aca="true" t="shared" si="51" ref="E950:E1001">D950/C950</f>
        <v>0.687273484244371</v>
      </c>
      <c r="F950" s="45"/>
      <c r="G950" s="45"/>
      <c r="H950" s="45"/>
    </row>
    <row r="951" spans="1:8" ht="12.75" customHeight="1">
      <c r="A951" s="179">
        <v>2</v>
      </c>
      <c r="B951" s="160" t="str">
        <f t="shared" si="49"/>
        <v>Alirajpur</v>
      </c>
      <c r="C951" s="180">
        <f t="shared" si="50"/>
        <v>1132.5948798553422</v>
      </c>
      <c r="D951" s="202">
        <v>858.36</v>
      </c>
      <c r="E951" s="143">
        <f t="shared" si="51"/>
        <v>0.7578702811279103</v>
      </c>
      <c r="F951" s="45"/>
      <c r="G951" s="45"/>
      <c r="H951" s="45"/>
    </row>
    <row r="952" spans="1:8" ht="12.75" customHeight="1">
      <c r="A952" s="179">
        <v>3</v>
      </c>
      <c r="B952" s="160" t="str">
        <f t="shared" si="49"/>
        <v>Anooppur</v>
      </c>
      <c r="C952" s="202">
        <f t="shared" si="50"/>
        <v>684.5986396748814</v>
      </c>
      <c r="D952" s="202">
        <v>720.6800000000001</v>
      </c>
      <c r="E952" s="143">
        <f t="shared" si="51"/>
        <v>1.0527043996789913</v>
      </c>
      <c r="F952" s="45"/>
      <c r="G952" s="45"/>
      <c r="H952" s="45"/>
    </row>
    <row r="953" spans="1:8" ht="12.75" customHeight="1">
      <c r="A953" s="179">
        <v>4</v>
      </c>
      <c r="B953" s="160" t="str">
        <f t="shared" si="49"/>
        <v>Ashoknagar</v>
      </c>
      <c r="C953" s="202">
        <f t="shared" si="50"/>
        <v>767.8885330342728</v>
      </c>
      <c r="D953" s="202">
        <v>800.52</v>
      </c>
      <c r="E953" s="143">
        <f t="shared" si="51"/>
        <v>1.0424950569801916</v>
      </c>
      <c r="F953" s="45"/>
      <c r="G953" s="45"/>
      <c r="H953" s="45"/>
    </row>
    <row r="954" spans="1:8" ht="12.75" customHeight="1">
      <c r="A954" s="179">
        <v>5</v>
      </c>
      <c r="B954" s="160" t="str">
        <f t="shared" si="49"/>
        <v>Badwani</v>
      </c>
      <c r="C954" s="202">
        <f t="shared" si="50"/>
        <v>1572.9120059382392</v>
      </c>
      <c r="D954" s="202">
        <v>1250.66</v>
      </c>
      <c r="E954" s="143">
        <f t="shared" si="51"/>
        <v>0.7951239454453675</v>
      </c>
      <c r="F954" s="45"/>
      <c r="G954" s="45"/>
      <c r="H954" s="45"/>
    </row>
    <row r="955" spans="1:8" ht="12.75" customHeight="1">
      <c r="A955" s="179">
        <v>6</v>
      </c>
      <c r="B955" s="160" t="str">
        <f t="shared" si="49"/>
        <v>Balaghat</v>
      </c>
      <c r="C955" s="202">
        <f t="shared" si="50"/>
        <v>1734.800386531494</v>
      </c>
      <c r="D955" s="202">
        <v>1916.76</v>
      </c>
      <c r="E955" s="143">
        <f t="shared" si="51"/>
        <v>1.1048879253666242</v>
      </c>
      <c r="F955" s="45"/>
      <c r="G955" s="45"/>
      <c r="H955" s="45"/>
    </row>
    <row r="956" spans="1:8" ht="12.75" customHeight="1">
      <c r="A956" s="179">
        <v>7</v>
      </c>
      <c r="B956" s="160" t="str">
        <f t="shared" si="49"/>
        <v>Betul</v>
      </c>
      <c r="C956" s="202">
        <f t="shared" si="50"/>
        <v>1597.2190657774916</v>
      </c>
      <c r="D956" s="202">
        <v>1488.65</v>
      </c>
      <c r="E956" s="143">
        <f t="shared" si="51"/>
        <v>0.9320261897045147</v>
      </c>
      <c r="F956" s="45"/>
      <c r="G956" s="45"/>
      <c r="H956" s="45"/>
    </row>
    <row r="957" spans="1:8" ht="12.75" customHeight="1">
      <c r="A957" s="179">
        <v>8</v>
      </c>
      <c r="B957" s="160" t="str">
        <f t="shared" si="49"/>
        <v>Bhind</v>
      </c>
      <c r="C957" s="202">
        <f t="shared" si="50"/>
        <v>1000.4818538397642</v>
      </c>
      <c r="D957" s="202">
        <v>1015.66</v>
      </c>
      <c r="E957" s="143">
        <f t="shared" si="51"/>
        <v>1.01517083603464</v>
      </c>
      <c r="F957" s="45"/>
      <c r="G957" s="45"/>
      <c r="H957" s="45"/>
    </row>
    <row r="958" spans="1:8" ht="12.75" customHeight="1">
      <c r="A958" s="179">
        <v>9</v>
      </c>
      <c r="B958" s="160" t="str">
        <f t="shared" si="49"/>
        <v>Bhopal</v>
      </c>
      <c r="C958" s="202">
        <f t="shared" si="50"/>
        <v>1110.369594897589</v>
      </c>
      <c r="D958" s="202">
        <v>845.29</v>
      </c>
      <c r="E958" s="143">
        <f t="shared" si="51"/>
        <v>0.761269044005084</v>
      </c>
      <c r="F958" s="45"/>
      <c r="G958" s="45"/>
      <c r="H958" s="45"/>
    </row>
    <row r="959" spans="1:8" ht="12.75" customHeight="1">
      <c r="A959" s="179">
        <v>10</v>
      </c>
      <c r="B959" s="160" t="str">
        <f t="shared" si="49"/>
        <v>Burhanpur</v>
      </c>
      <c r="C959" s="180">
        <f t="shared" si="50"/>
        <v>712.2690974936997</v>
      </c>
      <c r="D959" s="202">
        <v>684.02</v>
      </c>
      <c r="E959" s="143">
        <f t="shared" si="51"/>
        <v>0.9603392908760167</v>
      </c>
      <c r="F959" s="45"/>
      <c r="G959" s="45"/>
      <c r="H959" s="45"/>
    </row>
    <row r="960" spans="1:8" ht="12.75" customHeight="1">
      <c r="A960" s="179">
        <v>11</v>
      </c>
      <c r="B960" s="160" t="str">
        <f t="shared" si="49"/>
        <v>Chhatarpur</v>
      </c>
      <c r="C960" s="202">
        <f t="shared" si="50"/>
        <v>2258.447264244581</v>
      </c>
      <c r="D960" s="202">
        <v>1730.54</v>
      </c>
      <c r="E960" s="143">
        <f t="shared" si="51"/>
        <v>0.7662521181688257</v>
      </c>
      <c r="F960" s="45"/>
      <c r="G960" s="45"/>
      <c r="H960" s="45"/>
    </row>
    <row r="961" spans="1:8" ht="12.75" customHeight="1">
      <c r="A961" s="179">
        <v>12</v>
      </c>
      <c r="B961" s="160" t="str">
        <f t="shared" si="49"/>
        <v>Chhindwara</v>
      </c>
      <c r="C961" s="202">
        <f t="shared" si="50"/>
        <v>2046.6051303971672</v>
      </c>
      <c r="D961" s="202">
        <v>1960.51</v>
      </c>
      <c r="E961" s="143">
        <f t="shared" si="51"/>
        <v>0.9579327105564035</v>
      </c>
      <c r="F961" s="45"/>
      <c r="G961" s="45"/>
      <c r="H961" s="45"/>
    </row>
    <row r="962" spans="1:8" ht="12.75" customHeight="1">
      <c r="A962" s="179">
        <v>13</v>
      </c>
      <c r="B962" s="160" t="str">
        <f t="shared" si="49"/>
        <v>Damoh</v>
      </c>
      <c r="C962" s="202">
        <f t="shared" si="50"/>
        <v>1522.9019299865236</v>
      </c>
      <c r="D962" s="202">
        <v>1269.8600000000001</v>
      </c>
      <c r="E962" s="143">
        <f t="shared" si="51"/>
        <v>0.8338422684980361</v>
      </c>
      <c r="F962" s="45"/>
      <c r="G962" s="45"/>
      <c r="H962" s="45"/>
    </row>
    <row r="963" spans="1:8" ht="12.75" customHeight="1">
      <c r="A963" s="179">
        <v>14</v>
      </c>
      <c r="B963" s="160" t="str">
        <f t="shared" si="49"/>
        <v>Datia</v>
      </c>
      <c r="C963" s="202">
        <f t="shared" si="50"/>
        <v>638.8044487392449</v>
      </c>
      <c r="D963" s="202">
        <v>551.4445638148</v>
      </c>
      <c r="E963" s="143">
        <f t="shared" si="51"/>
        <v>0.8632447142519751</v>
      </c>
      <c r="F963" s="45"/>
      <c r="G963" s="45"/>
      <c r="H963" s="45"/>
    </row>
    <row r="964" spans="1:8" ht="12.75" customHeight="1">
      <c r="A964" s="179">
        <v>15</v>
      </c>
      <c r="B964" s="160" t="str">
        <f t="shared" si="49"/>
        <v>Dewas</v>
      </c>
      <c r="C964" s="202">
        <f t="shared" si="50"/>
        <v>1171.3551606549097</v>
      </c>
      <c r="D964" s="202">
        <v>1159.04</v>
      </c>
      <c r="E964" s="143">
        <f t="shared" si="51"/>
        <v>0.9894863991139764</v>
      </c>
      <c r="F964" s="45"/>
      <c r="G964" s="45"/>
      <c r="H964" s="45"/>
    </row>
    <row r="965" spans="1:8" ht="12.75" customHeight="1">
      <c r="A965" s="179">
        <v>16</v>
      </c>
      <c r="B965" s="160" t="str">
        <f t="shared" si="49"/>
        <v>Dhar</v>
      </c>
      <c r="C965" s="202">
        <f t="shared" si="50"/>
        <v>1699.766088610893</v>
      </c>
      <c r="D965" s="202">
        <v>1599.6412129999999</v>
      </c>
      <c r="E965" s="143">
        <f t="shared" si="51"/>
        <v>0.9410949093044217</v>
      </c>
      <c r="F965" s="45"/>
      <c r="G965" s="45"/>
      <c r="H965" s="45"/>
    </row>
    <row r="966" spans="1:8" ht="12.75" customHeight="1">
      <c r="A966" s="179">
        <v>17</v>
      </c>
      <c r="B966" s="160" t="str">
        <f t="shared" si="49"/>
        <v>Dindori</v>
      </c>
      <c r="C966" s="202">
        <f t="shared" si="50"/>
        <v>997.0433635843146</v>
      </c>
      <c r="D966" s="202">
        <v>852.663783</v>
      </c>
      <c r="E966" s="143">
        <f t="shared" si="51"/>
        <v>0.8551922756245243</v>
      </c>
      <c r="F966" s="45"/>
      <c r="G966" s="45"/>
      <c r="H966" s="45"/>
    </row>
    <row r="967" spans="1:8" ht="12.75" customHeight="1">
      <c r="A967" s="179">
        <v>18</v>
      </c>
      <c r="B967" s="160" t="str">
        <f t="shared" si="49"/>
        <v>Guna</v>
      </c>
      <c r="C967" s="202">
        <f t="shared" si="50"/>
        <v>959.228375269203</v>
      </c>
      <c r="D967" s="202">
        <v>1031.49</v>
      </c>
      <c r="E967" s="143">
        <f t="shared" si="51"/>
        <v>1.0753330766622882</v>
      </c>
      <c r="F967" s="45"/>
      <c r="G967" s="45"/>
      <c r="H967" s="45"/>
    </row>
    <row r="968" spans="1:8" ht="12.75" customHeight="1">
      <c r="A968" s="179">
        <v>19</v>
      </c>
      <c r="B968" s="160" t="str">
        <f t="shared" si="49"/>
        <v>Gwalior</v>
      </c>
      <c r="C968" s="202">
        <f t="shared" si="50"/>
        <v>867.5232354440246</v>
      </c>
      <c r="D968" s="202">
        <v>941.9300000000001</v>
      </c>
      <c r="E968" s="143">
        <f t="shared" si="51"/>
        <v>1.0857691892458554</v>
      </c>
      <c r="F968" s="45"/>
      <c r="G968" s="45"/>
      <c r="H968" s="45"/>
    </row>
    <row r="969" spans="1:8" ht="12.75" customHeight="1">
      <c r="A969" s="179">
        <v>20</v>
      </c>
      <c r="B969" s="160" t="str">
        <f t="shared" si="49"/>
        <v>Harda</v>
      </c>
      <c r="C969" s="202">
        <f t="shared" si="50"/>
        <v>419.82180278081637</v>
      </c>
      <c r="D969" s="202">
        <v>415.09000000000003</v>
      </c>
      <c r="E969" s="143">
        <f t="shared" si="51"/>
        <v>0.9887290208620091</v>
      </c>
      <c r="F969" s="45"/>
      <c r="G969" s="45"/>
      <c r="H969" s="45"/>
    </row>
    <row r="970" spans="1:8" ht="12.75" customHeight="1">
      <c r="A970" s="179">
        <v>21</v>
      </c>
      <c r="B970" s="160" t="str">
        <f t="shared" si="49"/>
        <v>Hoshangabad</v>
      </c>
      <c r="C970" s="202">
        <f t="shared" si="50"/>
        <v>958.1881270494853</v>
      </c>
      <c r="D970" s="202">
        <v>762.52</v>
      </c>
      <c r="E970" s="143">
        <f t="shared" si="51"/>
        <v>0.7957936218099475</v>
      </c>
      <c r="F970" s="45"/>
      <c r="G970" s="45"/>
      <c r="H970" s="45"/>
    </row>
    <row r="971" spans="1:8" ht="12.75" customHeight="1">
      <c r="A971" s="179">
        <v>22</v>
      </c>
      <c r="B971" s="160" t="str">
        <f t="shared" si="49"/>
        <v>Indore</v>
      </c>
      <c r="C971" s="202">
        <f t="shared" si="50"/>
        <v>1077.9231787754593</v>
      </c>
      <c r="D971" s="202">
        <v>1096.3000000000002</v>
      </c>
      <c r="E971" s="143">
        <f t="shared" si="51"/>
        <v>1.0170483589057036</v>
      </c>
      <c r="F971" s="45"/>
      <c r="G971" s="45"/>
      <c r="H971" s="45"/>
    </row>
    <row r="972" spans="1:8" ht="12.75" customHeight="1">
      <c r="A972" s="179">
        <v>23</v>
      </c>
      <c r="B972" s="160" t="str">
        <f t="shared" si="49"/>
        <v>Jabalpur</v>
      </c>
      <c r="C972" s="202">
        <f t="shared" si="50"/>
        <v>1571.035481234116</v>
      </c>
      <c r="D972" s="202">
        <v>1326.8</v>
      </c>
      <c r="E972" s="143">
        <f t="shared" si="51"/>
        <v>0.8445385326101874</v>
      </c>
      <c r="F972" s="45"/>
      <c r="G972" s="45"/>
      <c r="H972" s="45"/>
    </row>
    <row r="973" spans="1:8" ht="12.75" customHeight="1">
      <c r="A973" s="179">
        <v>24</v>
      </c>
      <c r="B973" s="160" t="str">
        <f t="shared" si="49"/>
        <v>Jhabua</v>
      </c>
      <c r="C973" s="202">
        <f t="shared" si="50"/>
        <v>1741.3271055905552</v>
      </c>
      <c r="D973" s="202">
        <v>1183.26</v>
      </c>
      <c r="E973" s="143">
        <f t="shared" si="51"/>
        <v>0.6795162127788209</v>
      </c>
      <c r="F973" s="45"/>
      <c r="G973" s="45"/>
      <c r="H973" s="45"/>
    </row>
    <row r="974" spans="1:8" ht="12.75" customHeight="1">
      <c r="A974" s="179">
        <v>25</v>
      </c>
      <c r="B974" s="160" t="str">
        <f t="shared" si="49"/>
        <v>Katni</v>
      </c>
      <c r="C974" s="202">
        <f t="shared" si="50"/>
        <v>1420.2608530520465</v>
      </c>
      <c r="D974" s="202">
        <v>1163.09</v>
      </c>
      <c r="E974" s="143">
        <f t="shared" si="51"/>
        <v>0.8189270284403013</v>
      </c>
      <c r="F974" s="45"/>
      <c r="G974" s="45"/>
      <c r="H974" s="45"/>
    </row>
    <row r="975" spans="1:8" ht="12.75" customHeight="1">
      <c r="A975" s="179">
        <v>26</v>
      </c>
      <c r="B975" s="160" t="str">
        <f t="shared" si="49"/>
        <v>Khandwa</v>
      </c>
      <c r="C975" s="202">
        <f t="shared" si="50"/>
        <v>1488.1476788562895</v>
      </c>
      <c r="D975" s="202">
        <v>1093.26</v>
      </c>
      <c r="E975" s="143">
        <f t="shared" si="51"/>
        <v>0.7346448309755259</v>
      </c>
      <c r="F975" s="45"/>
      <c r="G975" s="45"/>
      <c r="H975" s="45"/>
    </row>
    <row r="976" spans="1:8" ht="12.75" customHeight="1">
      <c r="A976" s="179">
        <v>27</v>
      </c>
      <c r="B976" s="160" t="str">
        <f t="shared" si="49"/>
        <v>Khargone</v>
      </c>
      <c r="C976" s="202">
        <f t="shared" si="50"/>
        <v>1643.8202389366038</v>
      </c>
      <c r="D976" s="202">
        <v>1409.6006723399998</v>
      </c>
      <c r="E976" s="143">
        <f t="shared" si="51"/>
        <v>0.8575150974244472</v>
      </c>
      <c r="F976" s="45"/>
      <c r="G976" s="45"/>
      <c r="H976" s="45"/>
    </row>
    <row r="977" spans="1:8" ht="12.75" customHeight="1">
      <c r="A977" s="179">
        <v>28</v>
      </c>
      <c r="B977" s="160" t="str">
        <f t="shared" si="49"/>
        <v>Mandla</v>
      </c>
      <c r="C977" s="202">
        <f t="shared" si="50"/>
        <v>1348.745087945483</v>
      </c>
      <c r="D977" s="202">
        <v>1010.58785</v>
      </c>
      <c r="E977" s="143">
        <f t="shared" si="51"/>
        <v>0.7492800967597285</v>
      </c>
      <c r="F977" s="45"/>
      <c r="G977" s="45"/>
      <c r="H977" s="45"/>
    </row>
    <row r="978" spans="1:8" ht="12.75" customHeight="1">
      <c r="A978" s="179">
        <v>29</v>
      </c>
      <c r="B978" s="160" t="str">
        <f t="shared" si="49"/>
        <v>Mandsaur</v>
      </c>
      <c r="C978" s="202">
        <f t="shared" si="50"/>
        <v>920.4778643367048</v>
      </c>
      <c r="D978" s="202">
        <v>672.56</v>
      </c>
      <c r="E978" s="143">
        <f t="shared" si="51"/>
        <v>0.7306639584262528</v>
      </c>
      <c r="F978" s="45"/>
      <c r="G978" s="45"/>
      <c r="H978" s="45"/>
    </row>
    <row r="979" spans="1:8" ht="12.75" customHeight="1">
      <c r="A979" s="179">
        <v>30</v>
      </c>
      <c r="B979" s="160" t="str">
        <f t="shared" si="49"/>
        <v>Morena</v>
      </c>
      <c r="C979" s="202">
        <f t="shared" si="50"/>
        <v>1395.3934071511094</v>
      </c>
      <c r="D979" s="202">
        <v>1476.56</v>
      </c>
      <c r="E979" s="143">
        <f t="shared" si="51"/>
        <v>1.0581675335664682</v>
      </c>
      <c r="F979" s="45"/>
      <c r="G979" s="45"/>
      <c r="H979" s="45"/>
    </row>
    <row r="980" spans="1:8" ht="12.75" customHeight="1">
      <c r="A980" s="179">
        <v>31</v>
      </c>
      <c r="B980" s="160" t="str">
        <f t="shared" si="49"/>
        <v>Narsinghpur</v>
      </c>
      <c r="C980" s="202">
        <f t="shared" si="50"/>
        <v>821.1982278968471</v>
      </c>
      <c r="D980" s="202">
        <v>709.7953</v>
      </c>
      <c r="E980" s="143">
        <f t="shared" si="51"/>
        <v>0.8643410030460504</v>
      </c>
      <c r="F980" s="45"/>
      <c r="G980" s="45"/>
      <c r="H980" s="45"/>
    </row>
    <row r="981" spans="1:8" ht="12.75" customHeight="1">
      <c r="A981" s="179">
        <v>32</v>
      </c>
      <c r="B981" s="160" t="str">
        <f t="shared" si="49"/>
        <v>Neemuch</v>
      </c>
      <c r="C981" s="202">
        <f t="shared" si="50"/>
        <v>749.3922781809069</v>
      </c>
      <c r="D981" s="202">
        <v>550.45</v>
      </c>
      <c r="E981" s="143">
        <f t="shared" si="51"/>
        <v>0.734528518676728</v>
      </c>
      <c r="F981" s="45"/>
      <c r="G981" s="45"/>
      <c r="H981" s="45"/>
    </row>
    <row r="982" spans="1:8" ht="12.75" customHeight="1">
      <c r="A982" s="179">
        <v>33</v>
      </c>
      <c r="B982" s="160" t="str">
        <f t="shared" si="49"/>
        <v>Panna</v>
      </c>
      <c r="C982" s="202">
        <f t="shared" si="50"/>
        <v>1251.6005750473996</v>
      </c>
      <c r="D982" s="202">
        <v>1018.25</v>
      </c>
      <c r="E982" s="143">
        <f t="shared" si="51"/>
        <v>0.8135582711452795</v>
      </c>
      <c r="F982" s="45"/>
      <c r="G982" s="45"/>
      <c r="H982" s="45"/>
    </row>
    <row r="983" spans="1:8" ht="12.75" customHeight="1">
      <c r="A983" s="179">
        <v>34</v>
      </c>
      <c r="B983" s="160" t="str">
        <f t="shared" si="49"/>
        <v>Raisen</v>
      </c>
      <c r="C983" s="202">
        <f t="shared" si="50"/>
        <v>1238.3430163028088</v>
      </c>
      <c r="D983" s="202">
        <v>1053.037281</v>
      </c>
      <c r="E983" s="143">
        <f t="shared" si="51"/>
        <v>0.8503599302751698</v>
      </c>
      <c r="F983" s="45"/>
      <c r="G983" s="45"/>
      <c r="H983" s="45"/>
    </row>
    <row r="984" spans="1:8" ht="12.75" customHeight="1">
      <c r="A984" s="179">
        <v>35</v>
      </c>
      <c r="B984" s="160" t="str">
        <f t="shared" si="49"/>
        <v>Rajgarh</v>
      </c>
      <c r="C984" s="202">
        <f t="shared" si="50"/>
        <v>1410.0813241603262</v>
      </c>
      <c r="D984" s="202">
        <v>962.5999999999999</v>
      </c>
      <c r="E984" s="143">
        <f t="shared" si="51"/>
        <v>0.6826556621287131</v>
      </c>
      <c r="F984" s="45"/>
      <c r="G984" s="45"/>
      <c r="H984" s="45"/>
    </row>
    <row r="985" spans="1:8" ht="12.75" customHeight="1">
      <c r="A985" s="179">
        <v>36</v>
      </c>
      <c r="B985" s="160" t="str">
        <f t="shared" si="49"/>
        <v>Ratlam</v>
      </c>
      <c r="C985" s="202">
        <f t="shared" si="50"/>
        <v>1636.8250525311</v>
      </c>
      <c r="D985" s="202">
        <v>1769.84</v>
      </c>
      <c r="E985" s="143">
        <f t="shared" si="51"/>
        <v>1.0812639978006278</v>
      </c>
      <c r="F985" s="45"/>
      <c r="G985" s="45"/>
      <c r="H985" s="45"/>
    </row>
    <row r="986" spans="1:8" ht="12.75" customHeight="1">
      <c r="A986" s="179">
        <v>37</v>
      </c>
      <c r="B986" s="160" t="str">
        <f t="shared" si="49"/>
        <v>Rewa</v>
      </c>
      <c r="C986" s="202">
        <f t="shared" si="50"/>
        <v>1684.827735284332</v>
      </c>
      <c r="D986" s="202">
        <v>1589.2</v>
      </c>
      <c r="E986" s="143">
        <f t="shared" si="51"/>
        <v>0.9432418322172303</v>
      </c>
      <c r="F986" s="45"/>
      <c r="G986" s="45"/>
      <c r="H986" s="45"/>
    </row>
    <row r="987" spans="1:8" ht="12.75" customHeight="1">
      <c r="A987" s="179">
        <v>38</v>
      </c>
      <c r="B987" s="160" t="str">
        <f t="shared" si="49"/>
        <v>Sagar</v>
      </c>
      <c r="C987" s="202">
        <f t="shared" si="50"/>
        <v>2378.4696515559226</v>
      </c>
      <c r="D987" s="202">
        <v>2457.08</v>
      </c>
      <c r="E987" s="143">
        <f t="shared" si="51"/>
        <v>1.0330508099578453</v>
      </c>
      <c r="F987" s="45"/>
      <c r="G987" s="45"/>
      <c r="H987" s="45"/>
    </row>
    <row r="988" spans="1:8" ht="12.75" customHeight="1">
      <c r="A988" s="179">
        <v>39</v>
      </c>
      <c r="B988" s="160" t="str">
        <f t="shared" si="49"/>
        <v>Satna</v>
      </c>
      <c r="C988" s="202">
        <f t="shared" si="50"/>
        <v>1849.7346639031903</v>
      </c>
      <c r="D988" s="202">
        <v>1611.3459776999998</v>
      </c>
      <c r="E988" s="143">
        <f t="shared" si="51"/>
        <v>0.8711227664944343</v>
      </c>
      <c r="F988" s="45"/>
      <c r="G988" s="45"/>
      <c r="H988" s="45"/>
    </row>
    <row r="989" spans="1:8" ht="12.75" customHeight="1">
      <c r="A989" s="179">
        <v>40</v>
      </c>
      <c r="B989" s="160" t="str">
        <f t="shared" si="49"/>
        <v>Sehore</v>
      </c>
      <c r="C989" s="202">
        <f t="shared" si="50"/>
        <v>1089.9171615412013</v>
      </c>
      <c r="D989" s="202">
        <v>862.31</v>
      </c>
      <c r="E989" s="143">
        <f t="shared" si="51"/>
        <v>0.7911702195611338</v>
      </c>
      <c r="F989" s="45"/>
      <c r="G989" s="45"/>
      <c r="H989" s="45"/>
    </row>
    <row r="990" spans="1:8" ht="12.75" customHeight="1">
      <c r="A990" s="179">
        <v>41</v>
      </c>
      <c r="B990" s="160" t="str">
        <f t="shared" si="49"/>
        <v>Seoni</v>
      </c>
      <c r="C990" s="202">
        <f t="shared" si="50"/>
        <v>1588.4383371775289</v>
      </c>
      <c r="D990" s="202">
        <v>1540.23</v>
      </c>
      <c r="E990" s="143">
        <f t="shared" si="51"/>
        <v>0.9696504824586458</v>
      </c>
      <c r="F990" s="45"/>
      <c r="G990" s="45"/>
      <c r="H990" s="45"/>
    </row>
    <row r="991" spans="1:8" ht="12.75" customHeight="1">
      <c r="A991" s="179">
        <v>42</v>
      </c>
      <c r="B991" s="160" t="str">
        <f t="shared" si="49"/>
        <v>Shahdol</v>
      </c>
      <c r="C991" s="202">
        <f t="shared" si="50"/>
        <v>1212.6664861341771</v>
      </c>
      <c r="D991" s="202">
        <v>1106.29</v>
      </c>
      <c r="E991" s="143">
        <f t="shared" si="51"/>
        <v>0.9122788603870042</v>
      </c>
      <c r="F991" s="45"/>
      <c r="G991" s="45"/>
      <c r="H991" s="45"/>
    </row>
    <row r="992" spans="1:8" ht="12.75" customHeight="1">
      <c r="A992" s="179">
        <v>43</v>
      </c>
      <c r="B992" s="160" t="str">
        <f t="shared" si="49"/>
        <v>Shajapur</v>
      </c>
      <c r="C992" s="180">
        <f t="shared" si="50"/>
        <v>638.2023086677609</v>
      </c>
      <c r="D992" s="202">
        <v>499.54</v>
      </c>
      <c r="E992" s="143">
        <f t="shared" si="51"/>
        <v>0.782729854178659</v>
      </c>
      <c r="F992" s="45"/>
      <c r="G992" s="45"/>
      <c r="H992" s="45"/>
    </row>
    <row r="993" spans="1:8" ht="12.75" customHeight="1">
      <c r="A993" s="179">
        <v>44</v>
      </c>
      <c r="B993" s="160" t="str">
        <f t="shared" si="49"/>
        <v>Sheopur</v>
      </c>
      <c r="C993" s="202">
        <f t="shared" si="50"/>
        <v>687.7356639409617</v>
      </c>
      <c r="D993" s="202">
        <v>681.98</v>
      </c>
      <c r="E993" s="143">
        <f t="shared" si="51"/>
        <v>0.9916309939374385</v>
      </c>
      <c r="F993" s="45"/>
      <c r="G993" s="45"/>
      <c r="H993" s="45"/>
    </row>
    <row r="994" spans="1:8" ht="12.75" customHeight="1">
      <c r="A994" s="179">
        <v>45</v>
      </c>
      <c r="B994" s="160" t="str">
        <f t="shared" si="49"/>
        <v>Shivpuri</v>
      </c>
      <c r="C994" s="202">
        <f t="shared" si="50"/>
        <v>1464.355865425598</v>
      </c>
      <c r="D994" s="202">
        <v>1680.21</v>
      </c>
      <c r="E994" s="143">
        <f t="shared" si="51"/>
        <v>1.1474055177917197</v>
      </c>
      <c r="F994" s="45"/>
      <c r="G994" s="45"/>
      <c r="H994" s="45"/>
    </row>
    <row r="995" spans="1:8" ht="12.75" customHeight="1">
      <c r="A995" s="179">
        <v>46</v>
      </c>
      <c r="B995" s="160" t="str">
        <f t="shared" si="49"/>
        <v>Sidhi</v>
      </c>
      <c r="C995" s="202">
        <f t="shared" si="50"/>
        <v>1524.7813994117412</v>
      </c>
      <c r="D995" s="202">
        <v>1248.07</v>
      </c>
      <c r="E995" s="143">
        <f t="shared" si="51"/>
        <v>0.8185238883957424</v>
      </c>
      <c r="F995" s="45"/>
      <c r="G995" s="45"/>
      <c r="H995" s="45"/>
    </row>
    <row r="996" spans="1:8" ht="12.75" customHeight="1">
      <c r="A996" s="179">
        <v>47</v>
      </c>
      <c r="B996" s="160" t="str">
        <f t="shared" si="49"/>
        <v>Singroli</v>
      </c>
      <c r="C996" s="202">
        <f t="shared" si="50"/>
        <v>1600.4378157330584</v>
      </c>
      <c r="D996" s="202">
        <v>1013.0699999999999</v>
      </c>
      <c r="E996" s="143">
        <f t="shared" si="51"/>
        <v>0.6329955403709185</v>
      </c>
      <c r="F996" s="45"/>
      <c r="G996" s="45"/>
      <c r="H996" s="45"/>
    </row>
    <row r="997" spans="1:8" ht="12.75" customHeight="1">
      <c r="A997" s="179">
        <v>48</v>
      </c>
      <c r="B997" s="160" t="str">
        <f t="shared" si="49"/>
        <v>Tikamgarh</v>
      </c>
      <c r="C997" s="202">
        <f t="shared" si="50"/>
        <v>2116.864071064526</v>
      </c>
      <c r="D997" s="202">
        <v>1559.06</v>
      </c>
      <c r="E997" s="143">
        <f t="shared" si="51"/>
        <v>0.7364950925809713</v>
      </c>
      <c r="F997" s="45"/>
      <c r="G997" s="45"/>
      <c r="H997" s="45"/>
    </row>
    <row r="998" spans="1:8" ht="12.75" customHeight="1">
      <c r="A998" s="179">
        <v>49</v>
      </c>
      <c r="B998" s="160" t="str">
        <f t="shared" si="49"/>
        <v>Ujjain</v>
      </c>
      <c r="C998" s="202">
        <f t="shared" si="50"/>
        <v>1197.8397963971488</v>
      </c>
      <c r="D998" s="202">
        <v>924.27</v>
      </c>
      <c r="E998" s="143">
        <f t="shared" si="51"/>
        <v>0.7716140361841463</v>
      </c>
      <c r="F998" s="45"/>
      <c r="G998" s="45"/>
      <c r="H998" s="45"/>
    </row>
    <row r="999" spans="1:8" ht="12.75" customHeight="1">
      <c r="A999" s="179">
        <v>50</v>
      </c>
      <c r="B999" s="160" t="str">
        <f t="shared" si="49"/>
        <v>Umaria</v>
      </c>
      <c r="C999" s="202">
        <f t="shared" si="50"/>
        <v>710.4652952923536</v>
      </c>
      <c r="D999" s="202">
        <v>644.4499999999999</v>
      </c>
      <c r="E999" s="143">
        <f t="shared" si="51"/>
        <v>0.9070816045065386</v>
      </c>
      <c r="F999" s="45"/>
      <c r="G999" s="45"/>
      <c r="H999" s="45"/>
    </row>
    <row r="1000" spans="1:8" ht="12.75" customHeight="1">
      <c r="A1000" s="179">
        <v>51</v>
      </c>
      <c r="B1000" s="160" t="str">
        <f t="shared" si="49"/>
        <v>Vidisha</v>
      </c>
      <c r="C1000" s="202">
        <f t="shared" si="50"/>
        <v>1469.8506297561325</v>
      </c>
      <c r="D1000" s="202">
        <v>1318.98502</v>
      </c>
      <c r="E1000" s="143">
        <f>D1000/C1000</f>
        <v>0.89735990399163</v>
      </c>
      <c r="F1000" s="45"/>
      <c r="G1000" s="45"/>
      <c r="H1000" s="45"/>
    </row>
    <row r="1001" spans="1:8" ht="12.75">
      <c r="A1001" s="306"/>
      <c r="B1001" s="312" t="s">
        <v>3</v>
      </c>
      <c r="C1001" s="320">
        <f>SUM(C950:C1000)</f>
        <v>65298.05999999998</v>
      </c>
      <c r="D1001" s="320">
        <f>SUM(D950:D1000)</f>
        <v>57442.10166085479</v>
      </c>
      <c r="E1001" s="292">
        <f t="shared" si="51"/>
        <v>0.8796907850073157</v>
      </c>
      <c r="F1001" s="45"/>
      <c r="G1001" s="45"/>
      <c r="H1001" s="45"/>
    </row>
    <row r="1002" spans="1:8" s="5" customFormat="1" ht="15">
      <c r="A1002" s="215" t="s">
        <v>122</v>
      </c>
      <c r="B1002" s="216"/>
      <c r="C1002" s="216"/>
      <c r="D1002" s="216"/>
      <c r="E1002" s="216"/>
      <c r="F1002" s="216"/>
      <c r="G1002" s="216"/>
      <c r="H1002" s="57"/>
    </row>
    <row r="1003" spans="1:8" s="5" customFormat="1" ht="15">
      <c r="A1003" s="215" t="s">
        <v>123</v>
      </c>
      <c r="B1003" s="217"/>
      <c r="C1003" s="218"/>
      <c r="D1003" s="217"/>
      <c r="E1003" s="217"/>
      <c r="F1003" s="217"/>
      <c r="G1003" s="219"/>
      <c r="H1003" s="57"/>
    </row>
    <row r="1004" spans="1:8" s="5" customFormat="1" ht="15">
      <c r="A1004" s="220" t="s">
        <v>269</v>
      </c>
      <c r="B1004" s="217"/>
      <c r="C1004" s="217"/>
      <c r="D1004" s="217"/>
      <c r="E1004" s="217"/>
      <c r="F1004" s="217"/>
      <c r="G1004" s="217" t="s">
        <v>8</v>
      </c>
      <c r="H1004" s="57"/>
    </row>
    <row r="1005" spans="1:8" s="5" customFormat="1" ht="63.75">
      <c r="A1005" s="315" t="s">
        <v>23</v>
      </c>
      <c r="B1005" s="315" t="s">
        <v>24</v>
      </c>
      <c r="C1005" s="315" t="s">
        <v>270</v>
      </c>
      <c r="D1005" s="315" t="s">
        <v>271</v>
      </c>
      <c r="E1005" s="315" t="s">
        <v>124</v>
      </c>
      <c r="F1005" s="315" t="s">
        <v>125</v>
      </c>
      <c r="G1005" s="315" t="s">
        <v>126</v>
      </c>
      <c r="H1005" s="57"/>
    </row>
    <row r="1006" spans="1:8" s="5" customFormat="1" ht="15.75">
      <c r="A1006" s="179">
        <v>1</v>
      </c>
      <c r="B1006" s="160" t="str">
        <f aca="true" t="shared" si="52" ref="B1006:B1056">B43</f>
        <v>Agar Malwa</v>
      </c>
      <c r="C1006" s="221">
        <v>145</v>
      </c>
      <c r="D1006" s="221">
        <v>0.82</v>
      </c>
      <c r="E1006" s="221">
        <v>149.41367165701303</v>
      </c>
      <c r="F1006" s="221">
        <f>D1006+E1006</f>
        <v>150.23367165701302</v>
      </c>
      <c r="G1006" s="222">
        <f>F1006/C1006</f>
        <v>1.036094287289745</v>
      </c>
      <c r="H1006" s="57"/>
    </row>
    <row r="1007" spans="1:8" s="5" customFormat="1" ht="15.75">
      <c r="A1007" s="179">
        <v>2</v>
      </c>
      <c r="B1007" s="160" t="str">
        <f t="shared" si="52"/>
        <v>Alirajpur</v>
      </c>
      <c r="C1007" s="221">
        <v>384.8</v>
      </c>
      <c r="D1007" s="221">
        <v>1.8499999999999999</v>
      </c>
      <c r="E1007" s="221">
        <v>340.4213717677137</v>
      </c>
      <c r="F1007" s="221">
        <f aca="true" t="shared" si="53" ref="F1007:F1056">D1007+E1007</f>
        <v>342.27137176771373</v>
      </c>
      <c r="G1007" s="222">
        <f aca="true" t="shared" si="54" ref="G1007:G1057">F1007/C1007</f>
        <v>0.8894786168599629</v>
      </c>
      <c r="H1007" s="57"/>
    </row>
    <row r="1008" spans="1:8" s="5" customFormat="1" ht="15.75">
      <c r="A1008" s="179">
        <v>3</v>
      </c>
      <c r="B1008" s="160" t="str">
        <f t="shared" si="52"/>
        <v>Anooppur</v>
      </c>
      <c r="C1008" s="221">
        <v>324.6</v>
      </c>
      <c r="D1008" s="221">
        <v>2.25</v>
      </c>
      <c r="E1008" s="221">
        <v>433.66969761060363</v>
      </c>
      <c r="F1008" s="221">
        <f t="shared" si="53"/>
        <v>435.91969761060363</v>
      </c>
      <c r="G1008" s="222">
        <f t="shared" si="54"/>
        <v>1.342944231702414</v>
      </c>
      <c r="H1008" s="57"/>
    </row>
    <row r="1009" spans="1:8" s="5" customFormat="1" ht="15.75">
      <c r="A1009" s="179">
        <v>4</v>
      </c>
      <c r="B1009" s="160" t="str">
        <f t="shared" si="52"/>
        <v>Ashoknagar</v>
      </c>
      <c r="C1009" s="221">
        <v>361.4</v>
      </c>
      <c r="D1009" s="221">
        <v>4</v>
      </c>
      <c r="E1009" s="221">
        <v>794.2684901693801</v>
      </c>
      <c r="F1009" s="221">
        <f t="shared" si="53"/>
        <v>798.2684901693801</v>
      </c>
      <c r="G1009" s="222">
        <f t="shared" si="54"/>
        <v>2.2088226069988384</v>
      </c>
      <c r="H1009" s="57"/>
    </row>
    <row r="1010" spans="1:8" s="5" customFormat="1" ht="15.75">
      <c r="A1010" s="179">
        <v>5</v>
      </c>
      <c r="B1010" s="160" t="str">
        <f t="shared" si="52"/>
        <v>Badwani</v>
      </c>
      <c r="C1010" s="221">
        <v>663.6</v>
      </c>
      <c r="D1010" s="221">
        <v>3.3199999999999994</v>
      </c>
      <c r="E1010" s="221">
        <v>622.701580295866</v>
      </c>
      <c r="F1010" s="221">
        <f t="shared" si="53"/>
        <v>626.0215802958661</v>
      </c>
      <c r="G1010" s="222">
        <f t="shared" si="54"/>
        <v>0.9433718810968446</v>
      </c>
      <c r="H1010" s="57"/>
    </row>
    <row r="1011" spans="1:8" s="5" customFormat="1" ht="15.75">
      <c r="A1011" s="179">
        <v>6</v>
      </c>
      <c r="B1011" s="160" t="str">
        <f t="shared" si="52"/>
        <v>Balaghat</v>
      </c>
      <c r="C1011" s="221">
        <v>609.7</v>
      </c>
      <c r="D1011" s="221">
        <v>3.33</v>
      </c>
      <c r="E1011" s="221">
        <v>604.351862986503</v>
      </c>
      <c r="F1011" s="221">
        <f t="shared" si="53"/>
        <v>607.681862986503</v>
      </c>
      <c r="G1011" s="222">
        <f t="shared" si="54"/>
        <v>0.996689950773336</v>
      </c>
      <c r="H1011" s="57"/>
    </row>
    <row r="1012" spans="1:8" s="5" customFormat="1" ht="15.75">
      <c r="A1012" s="179">
        <v>7</v>
      </c>
      <c r="B1012" s="160" t="str">
        <f t="shared" si="52"/>
        <v>Betul</v>
      </c>
      <c r="C1012" s="221">
        <v>587.8</v>
      </c>
      <c r="D1012" s="221">
        <v>3.33</v>
      </c>
      <c r="E1012" s="221">
        <v>607.0517525902833</v>
      </c>
      <c r="F1012" s="221">
        <f t="shared" si="53"/>
        <v>610.3817525902833</v>
      </c>
      <c r="G1012" s="222">
        <f t="shared" si="54"/>
        <v>1.038417408285613</v>
      </c>
      <c r="H1012" s="57"/>
    </row>
    <row r="1013" spans="1:8" s="5" customFormat="1" ht="15.75">
      <c r="A1013" s="179">
        <v>8</v>
      </c>
      <c r="B1013" s="160" t="str">
        <f t="shared" si="52"/>
        <v>Bhind</v>
      </c>
      <c r="C1013" s="221">
        <v>439.2</v>
      </c>
      <c r="D1013" s="221">
        <v>2.34</v>
      </c>
      <c r="E1013" s="221">
        <v>426.08533618045794</v>
      </c>
      <c r="F1013" s="221">
        <f t="shared" si="53"/>
        <v>428.4253361804579</v>
      </c>
      <c r="G1013" s="222">
        <f t="shared" si="54"/>
        <v>0.975467523179549</v>
      </c>
      <c r="H1013" s="57"/>
    </row>
    <row r="1014" spans="1:8" s="5" customFormat="1" ht="15.75">
      <c r="A1014" s="179">
        <v>9</v>
      </c>
      <c r="B1014" s="160" t="str">
        <f t="shared" si="52"/>
        <v>Bhopal</v>
      </c>
      <c r="C1014" s="221">
        <v>336.7</v>
      </c>
      <c r="D1014" s="221">
        <v>1.7199999999999998</v>
      </c>
      <c r="E1014" s="221">
        <v>315.80695952359923</v>
      </c>
      <c r="F1014" s="221">
        <f t="shared" si="53"/>
        <v>317.52695952359926</v>
      </c>
      <c r="G1014" s="222">
        <f t="shared" si="54"/>
        <v>0.9430560128411026</v>
      </c>
      <c r="H1014" s="57"/>
    </row>
    <row r="1015" spans="1:8" s="5" customFormat="1" ht="15.75">
      <c r="A1015" s="179">
        <v>10</v>
      </c>
      <c r="B1015" s="160" t="str">
        <f t="shared" si="52"/>
        <v>Burhanpur</v>
      </c>
      <c r="C1015" s="221">
        <v>208.6</v>
      </c>
      <c r="D1015" s="221">
        <v>1.11</v>
      </c>
      <c r="E1015" s="221">
        <v>199.9994094782216</v>
      </c>
      <c r="F1015" s="221">
        <f t="shared" si="53"/>
        <v>201.1094094782216</v>
      </c>
      <c r="G1015" s="222">
        <f t="shared" si="54"/>
        <v>0.964091128850535</v>
      </c>
      <c r="H1015" s="57"/>
    </row>
    <row r="1016" spans="1:8" s="5" customFormat="1" ht="15.75">
      <c r="A1016" s="179">
        <v>11</v>
      </c>
      <c r="B1016" s="160" t="str">
        <f t="shared" si="52"/>
        <v>Chhatarpur</v>
      </c>
      <c r="C1016" s="221">
        <v>688.3</v>
      </c>
      <c r="D1016" s="221">
        <v>3.82</v>
      </c>
      <c r="E1016" s="221">
        <v>694.3769978178342</v>
      </c>
      <c r="F1016" s="221">
        <f t="shared" si="53"/>
        <v>698.1969978178342</v>
      </c>
      <c r="G1016" s="222">
        <f t="shared" si="54"/>
        <v>1.0143789013770657</v>
      </c>
      <c r="H1016" s="57"/>
    </row>
    <row r="1017" spans="1:8" s="5" customFormat="1" ht="15.75">
      <c r="A1017" s="179">
        <v>12</v>
      </c>
      <c r="B1017" s="160" t="str">
        <f t="shared" si="52"/>
        <v>Chhindwara</v>
      </c>
      <c r="C1017" s="221">
        <v>763.2</v>
      </c>
      <c r="D1017" s="221">
        <v>4.26</v>
      </c>
      <c r="E1017" s="221">
        <v>771.6998717971314</v>
      </c>
      <c r="F1017" s="221">
        <f t="shared" si="53"/>
        <v>775.9598717971314</v>
      </c>
      <c r="G1017" s="222">
        <f t="shared" si="54"/>
        <v>1.0167189095874363</v>
      </c>
      <c r="H1017" s="57"/>
    </row>
    <row r="1018" spans="1:8" s="5" customFormat="1" ht="15.75">
      <c r="A1018" s="179">
        <v>13</v>
      </c>
      <c r="B1018" s="160" t="str">
        <f t="shared" si="52"/>
        <v>Damoh</v>
      </c>
      <c r="C1018" s="221">
        <v>481.9</v>
      </c>
      <c r="D1018" s="221">
        <v>2.67</v>
      </c>
      <c r="E1018" s="221">
        <v>484.1856302168267</v>
      </c>
      <c r="F1018" s="221">
        <f t="shared" si="53"/>
        <v>486.85563021682674</v>
      </c>
      <c r="G1018" s="222">
        <f t="shared" si="54"/>
        <v>1.0102835240025456</v>
      </c>
      <c r="H1018" s="57"/>
    </row>
    <row r="1019" spans="1:8" s="5" customFormat="1" ht="15.75">
      <c r="A1019" s="179">
        <v>14</v>
      </c>
      <c r="B1019" s="160" t="str">
        <f t="shared" si="52"/>
        <v>Datia</v>
      </c>
      <c r="C1019" s="221">
        <v>260.4</v>
      </c>
      <c r="D1019" s="221">
        <v>1.46</v>
      </c>
      <c r="E1019" s="221">
        <v>262.69065349941764</v>
      </c>
      <c r="F1019" s="221">
        <f t="shared" si="53"/>
        <v>264.1506534994176</v>
      </c>
      <c r="G1019" s="222">
        <f t="shared" si="54"/>
        <v>1.0144034312573642</v>
      </c>
      <c r="H1019" s="57"/>
    </row>
    <row r="1020" spans="1:8" s="5" customFormat="1" ht="15.75">
      <c r="A1020" s="179">
        <v>15</v>
      </c>
      <c r="B1020" s="160" t="str">
        <f t="shared" si="52"/>
        <v>Dewas</v>
      </c>
      <c r="C1020" s="221">
        <v>458.6</v>
      </c>
      <c r="D1020" s="221">
        <v>2.3899999999999997</v>
      </c>
      <c r="E1020" s="221">
        <v>431.7395320889595</v>
      </c>
      <c r="F1020" s="221">
        <f t="shared" si="53"/>
        <v>434.1295320889595</v>
      </c>
      <c r="G1020" s="222">
        <f t="shared" si="54"/>
        <v>0.9466409334691659</v>
      </c>
      <c r="H1020" s="57"/>
    </row>
    <row r="1021" spans="1:8" s="5" customFormat="1" ht="15.75">
      <c r="A1021" s="179">
        <v>16</v>
      </c>
      <c r="B1021" s="160" t="str">
        <f t="shared" si="52"/>
        <v>Dhar</v>
      </c>
      <c r="C1021" s="221">
        <v>726.8</v>
      </c>
      <c r="D1021" s="221">
        <v>4.09</v>
      </c>
      <c r="E1021" s="221">
        <v>760.4369863161555</v>
      </c>
      <c r="F1021" s="221">
        <f t="shared" si="53"/>
        <v>764.5269863161556</v>
      </c>
      <c r="G1021" s="222">
        <f t="shared" si="54"/>
        <v>1.0519083466100105</v>
      </c>
      <c r="H1021" s="57"/>
    </row>
    <row r="1022" spans="1:8" s="5" customFormat="1" ht="15.75">
      <c r="A1022" s="179">
        <v>17</v>
      </c>
      <c r="B1022" s="160" t="str">
        <f t="shared" si="52"/>
        <v>Dindori</v>
      </c>
      <c r="C1022" s="221">
        <v>392.8</v>
      </c>
      <c r="D1022" s="221">
        <v>3.2900000000000005</v>
      </c>
      <c r="E1022" s="221">
        <v>559.080616384746</v>
      </c>
      <c r="F1022" s="221">
        <f t="shared" si="53"/>
        <v>562.370616384746</v>
      </c>
      <c r="G1022" s="222">
        <f t="shared" si="54"/>
        <v>1.4316970885558706</v>
      </c>
      <c r="H1022" s="57"/>
    </row>
    <row r="1023" spans="1:8" s="5" customFormat="1" ht="15.75">
      <c r="A1023" s="179">
        <v>18</v>
      </c>
      <c r="B1023" s="160" t="str">
        <f t="shared" si="52"/>
        <v>Guna</v>
      </c>
      <c r="C1023" s="221">
        <v>464.2</v>
      </c>
      <c r="D1023" s="221">
        <v>2.67</v>
      </c>
      <c r="E1023" s="221">
        <v>490.04610322818667</v>
      </c>
      <c r="F1023" s="221">
        <f t="shared" si="53"/>
        <v>492.7161032281867</v>
      </c>
      <c r="G1023" s="222">
        <f t="shared" si="54"/>
        <v>1.0614306403019964</v>
      </c>
      <c r="H1023" s="57"/>
    </row>
    <row r="1024" spans="1:8" s="5" customFormat="1" ht="15.75">
      <c r="A1024" s="179">
        <v>19</v>
      </c>
      <c r="B1024" s="160" t="str">
        <f t="shared" si="52"/>
        <v>Gwalior</v>
      </c>
      <c r="C1024" s="221">
        <v>381.2</v>
      </c>
      <c r="D1024" s="221">
        <v>2.1</v>
      </c>
      <c r="E1024" s="221">
        <v>372.81304209004657</v>
      </c>
      <c r="F1024" s="221">
        <f t="shared" si="53"/>
        <v>374.9130420900466</v>
      </c>
      <c r="G1024" s="222">
        <f t="shared" si="54"/>
        <v>0.9835074556402061</v>
      </c>
      <c r="H1024" s="57"/>
    </row>
    <row r="1025" spans="1:8" s="5" customFormat="1" ht="15.75">
      <c r="A1025" s="179">
        <v>20</v>
      </c>
      <c r="B1025" s="160" t="str">
        <f t="shared" si="52"/>
        <v>Harda</v>
      </c>
      <c r="C1025" s="221">
        <v>178.3</v>
      </c>
      <c r="D1025" s="221">
        <v>1.02</v>
      </c>
      <c r="E1025" s="221">
        <v>183.92260668123384</v>
      </c>
      <c r="F1025" s="221">
        <f t="shared" si="53"/>
        <v>184.94260668123385</v>
      </c>
      <c r="G1025" s="222">
        <f t="shared" si="54"/>
        <v>1.037255225357453</v>
      </c>
      <c r="H1025" s="57"/>
    </row>
    <row r="1026" spans="1:8" s="5" customFormat="1" ht="15.75">
      <c r="A1026" s="179">
        <v>21</v>
      </c>
      <c r="B1026" s="160" t="str">
        <f t="shared" si="52"/>
        <v>Hoshangabad</v>
      </c>
      <c r="C1026" s="221">
        <v>358.6</v>
      </c>
      <c r="D1026" s="221">
        <v>1.96</v>
      </c>
      <c r="E1026" s="221">
        <v>349.5286110378977</v>
      </c>
      <c r="F1026" s="221">
        <f t="shared" si="53"/>
        <v>351.48861103789767</v>
      </c>
      <c r="G1026" s="222">
        <f t="shared" si="54"/>
        <v>0.9801690212992126</v>
      </c>
      <c r="H1026" s="57"/>
    </row>
    <row r="1027" spans="1:8" s="5" customFormat="1" ht="15.75">
      <c r="A1027" s="179">
        <v>22</v>
      </c>
      <c r="B1027" s="160" t="str">
        <f t="shared" si="52"/>
        <v>Indore</v>
      </c>
      <c r="C1027" s="221">
        <v>381.8</v>
      </c>
      <c r="D1027" s="221">
        <v>1.8900000000000001</v>
      </c>
      <c r="E1027" s="221">
        <v>337.96109260323556</v>
      </c>
      <c r="F1027" s="221">
        <f t="shared" si="53"/>
        <v>339.85109260323554</v>
      </c>
      <c r="G1027" s="222">
        <f t="shared" si="54"/>
        <v>0.8901285819885687</v>
      </c>
      <c r="H1027" s="57"/>
    </row>
    <row r="1028" spans="1:8" s="5" customFormat="1" ht="15.75">
      <c r="A1028" s="179">
        <v>23</v>
      </c>
      <c r="B1028" s="160" t="str">
        <f t="shared" si="52"/>
        <v>Jabalpur</v>
      </c>
      <c r="C1028" s="221">
        <v>511.8</v>
      </c>
      <c r="D1028" s="221">
        <v>2.7</v>
      </c>
      <c r="E1028" s="221">
        <v>488.0088856539719</v>
      </c>
      <c r="F1028" s="221">
        <f t="shared" si="53"/>
        <v>490.7088856539719</v>
      </c>
      <c r="G1028" s="222">
        <f t="shared" si="54"/>
        <v>0.9587903197615707</v>
      </c>
      <c r="H1028" s="57"/>
    </row>
    <row r="1029" spans="1:8" s="5" customFormat="1" ht="15.75">
      <c r="A1029" s="179">
        <v>24</v>
      </c>
      <c r="B1029" s="160" t="str">
        <f t="shared" si="52"/>
        <v>Jhabua</v>
      </c>
      <c r="C1029" s="221">
        <v>413.8</v>
      </c>
      <c r="D1029" s="221">
        <v>2.37</v>
      </c>
      <c r="E1029" s="221">
        <v>449.08740362342485</v>
      </c>
      <c r="F1029" s="221">
        <f t="shared" si="53"/>
        <v>451.45740362342485</v>
      </c>
      <c r="G1029" s="222">
        <f t="shared" si="54"/>
        <v>1.0910038753586875</v>
      </c>
      <c r="H1029" s="57"/>
    </row>
    <row r="1030" spans="1:8" s="5" customFormat="1" ht="15.75">
      <c r="A1030" s="179">
        <v>25</v>
      </c>
      <c r="B1030" s="160" t="str">
        <f t="shared" si="52"/>
        <v>Katni</v>
      </c>
      <c r="C1030" s="221">
        <v>439.3</v>
      </c>
      <c r="D1030" s="221">
        <v>1.3399999999999999</v>
      </c>
      <c r="E1030" s="221">
        <v>208.18055122408884</v>
      </c>
      <c r="F1030" s="221">
        <f t="shared" si="53"/>
        <v>209.52055122408885</v>
      </c>
      <c r="G1030" s="222">
        <f t="shared" si="54"/>
        <v>0.4769418420762323</v>
      </c>
      <c r="H1030" s="57"/>
    </row>
    <row r="1031" spans="1:8" s="5" customFormat="1" ht="15.75">
      <c r="A1031" s="179">
        <v>26</v>
      </c>
      <c r="B1031" s="160" t="str">
        <f t="shared" si="52"/>
        <v>Khandwa</v>
      </c>
      <c r="C1031" s="221">
        <v>422.7</v>
      </c>
      <c r="D1031" s="221">
        <v>2.25</v>
      </c>
      <c r="E1031" s="221">
        <v>408.14689283772555</v>
      </c>
      <c r="F1031" s="221">
        <f t="shared" si="53"/>
        <v>410.39689283772555</v>
      </c>
      <c r="G1031" s="222">
        <f t="shared" si="54"/>
        <v>0.9708939977235049</v>
      </c>
      <c r="H1031" s="57"/>
    </row>
    <row r="1032" spans="1:8" s="5" customFormat="1" ht="15.75">
      <c r="A1032" s="179">
        <v>27</v>
      </c>
      <c r="B1032" s="160" t="str">
        <f t="shared" si="52"/>
        <v>Khargone</v>
      </c>
      <c r="C1032" s="221">
        <v>688.7</v>
      </c>
      <c r="D1032" s="221">
        <v>3.79</v>
      </c>
      <c r="E1032" s="221">
        <v>696.8543782502643</v>
      </c>
      <c r="F1032" s="221">
        <f t="shared" si="53"/>
        <v>700.6443782502643</v>
      </c>
      <c r="G1032" s="222">
        <f t="shared" si="54"/>
        <v>1.0173433690289881</v>
      </c>
      <c r="H1032" s="57"/>
    </row>
    <row r="1033" spans="1:8" s="5" customFormat="1" ht="15.75">
      <c r="A1033" s="179">
        <v>28</v>
      </c>
      <c r="B1033" s="160" t="str">
        <f t="shared" si="52"/>
        <v>Mandla</v>
      </c>
      <c r="C1033" s="221">
        <v>560.7</v>
      </c>
      <c r="D1033" s="221">
        <v>2.87</v>
      </c>
      <c r="E1033" s="221">
        <v>531.1873120005663</v>
      </c>
      <c r="F1033" s="221">
        <f t="shared" si="53"/>
        <v>534.0573120005663</v>
      </c>
      <c r="G1033" s="222">
        <f t="shared" si="54"/>
        <v>0.9524831674702448</v>
      </c>
      <c r="H1033" s="57"/>
    </row>
    <row r="1034" spans="1:8" s="5" customFormat="1" ht="15.75">
      <c r="A1034" s="179">
        <v>29</v>
      </c>
      <c r="B1034" s="160" t="str">
        <f t="shared" si="52"/>
        <v>Mandsaur</v>
      </c>
      <c r="C1034" s="221">
        <v>367</v>
      </c>
      <c r="D1034" s="221">
        <v>2.0300000000000002</v>
      </c>
      <c r="E1034" s="221">
        <v>369.3853123745497</v>
      </c>
      <c r="F1034" s="221">
        <f t="shared" si="53"/>
        <v>371.41531237454967</v>
      </c>
      <c r="G1034" s="222">
        <f t="shared" si="54"/>
        <v>1.0120308239088547</v>
      </c>
      <c r="H1034" s="57"/>
    </row>
    <row r="1035" spans="1:8" s="5" customFormat="1" ht="15.75">
      <c r="A1035" s="179">
        <v>30</v>
      </c>
      <c r="B1035" s="160" t="str">
        <f t="shared" si="52"/>
        <v>Morena</v>
      </c>
      <c r="C1035" s="221">
        <v>615.8</v>
      </c>
      <c r="D1035" s="221">
        <v>3.4499999999999997</v>
      </c>
      <c r="E1035" s="221">
        <v>643.481698774571</v>
      </c>
      <c r="F1035" s="221">
        <f t="shared" si="53"/>
        <v>646.931698774571</v>
      </c>
      <c r="G1035" s="222">
        <f t="shared" si="54"/>
        <v>1.0505548859606546</v>
      </c>
      <c r="H1035" s="57"/>
    </row>
    <row r="1036" spans="1:8" s="5" customFormat="1" ht="15.75">
      <c r="A1036" s="179">
        <v>31</v>
      </c>
      <c r="B1036" s="160" t="str">
        <f t="shared" si="52"/>
        <v>Narsinghpur</v>
      </c>
      <c r="C1036" s="221">
        <v>337.4</v>
      </c>
      <c r="D1036" s="221">
        <v>1.83</v>
      </c>
      <c r="E1036" s="221">
        <v>329.2617704059339</v>
      </c>
      <c r="F1036" s="221">
        <f t="shared" si="53"/>
        <v>331.09177040593386</v>
      </c>
      <c r="G1036" s="222">
        <f t="shared" si="54"/>
        <v>0.9813034096204324</v>
      </c>
      <c r="H1036" s="57"/>
    </row>
    <row r="1037" spans="1:8" s="5" customFormat="1" ht="15.75">
      <c r="A1037" s="179">
        <v>32</v>
      </c>
      <c r="B1037" s="160" t="str">
        <f t="shared" si="52"/>
        <v>Neemuch</v>
      </c>
      <c r="C1037" s="221">
        <v>246.1</v>
      </c>
      <c r="D1037" s="221">
        <v>1.3399999999999999</v>
      </c>
      <c r="E1037" s="221">
        <v>241.53810072282027</v>
      </c>
      <c r="F1037" s="221">
        <f t="shared" si="53"/>
        <v>242.87810072282028</v>
      </c>
      <c r="G1037" s="222">
        <f t="shared" si="54"/>
        <v>0.9869081703487211</v>
      </c>
      <c r="H1037" s="57"/>
    </row>
    <row r="1038" spans="1:8" s="5" customFormat="1" ht="15.75">
      <c r="A1038" s="179">
        <v>33</v>
      </c>
      <c r="B1038" s="160" t="str">
        <f t="shared" si="52"/>
        <v>Panna</v>
      </c>
      <c r="C1038" s="221">
        <v>496.5</v>
      </c>
      <c r="D1038" s="221">
        <v>2.63</v>
      </c>
      <c r="E1038" s="221">
        <v>477.64161597457485</v>
      </c>
      <c r="F1038" s="221">
        <f t="shared" si="53"/>
        <v>480.27161597457484</v>
      </c>
      <c r="G1038" s="222">
        <f t="shared" si="54"/>
        <v>0.9673144329800097</v>
      </c>
      <c r="H1038" s="57"/>
    </row>
    <row r="1039" spans="1:8" s="5" customFormat="1" ht="15.75">
      <c r="A1039" s="179">
        <v>34</v>
      </c>
      <c r="B1039" s="160" t="str">
        <f t="shared" si="52"/>
        <v>Raisen</v>
      </c>
      <c r="C1039" s="221">
        <v>486.6</v>
      </c>
      <c r="D1039" s="221">
        <v>2.7700000000000005</v>
      </c>
      <c r="E1039" s="221">
        <v>507.62793330189254</v>
      </c>
      <c r="F1039" s="221">
        <f t="shared" si="53"/>
        <v>510.3979333018925</v>
      </c>
      <c r="G1039" s="222">
        <f t="shared" si="54"/>
        <v>1.0489065624782008</v>
      </c>
      <c r="H1039" s="57"/>
    </row>
    <row r="1040" spans="1:8" s="5" customFormat="1" ht="15.75">
      <c r="A1040" s="179">
        <v>35</v>
      </c>
      <c r="B1040" s="160" t="str">
        <f t="shared" si="52"/>
        <v>Rajgarh</v>
      </c>
      <c r="C1040" s="221">
        <v>525.2</v>
      </c>
      <c r="D1040" s="221">
        <v>3.0999999999999996</v>
      </c>
      <c r="E1040" s="221">
        <v>566.8326079369871</v>
      </c>
      <c r="F1040" s="221">
        <f t="shared" si="53"/>
        <v>569.9326079369871</v>
      </c>
      <c r="G1040" s="222">
        <f t="shared" si="54"/>
        <v>1.0851725208244232</v>
      </c>
      <c r="H1040" s="57"/>
    </row>
    <row r="1041" spans="1:8" s="5" customFormat="1" ht="15.75">
      <c r="A1041" s="179">
        <v>36</v>
      </c>
      <c r="B1041" s="160" t="str">
        <f t="shared" si="52"/>
        <v>Ratlam</v>
      </c>
      <c r="C1041" s="221">
        <v>440.6</v>
      </c>
      <c r="D1041" s="221">
        <v>2.1100000000000003</v>
      </c>
      <c r="E1041" s="221">
        <v>394.7306561522704</v>
      </c>
      <c r="F1041" s="221">
        <f t="shared" si="53"/>
        <v>396.8406561522704</v>
      </c>
      <c r="G1041" s="222">
        <f t="shared" si="54"/>
        <v>0.9006823789202687</v>
      </c>
      <c r="H1041" s="57"/>
    </row>
    <row r="1042" spans="1:8" s="5" customFormat="1" ht="15.75">
      <c r="A1042" s="179">
        <v>37</v>
      </c>
      <c r="B1042" s="160" t="str">
        <f t="shared" si="52"/>
        <v>Rewa</v>
      </c>
      <c r="C1042" s="221">
        <v>902.1</v>
      </c>
      <c r="D1042" s="221">
        <v>4.27</v>
      </c>
      <c r="E1042" s="221">
        <v>781.7804062063711</v>
      </c>
      <c r="F1042" s="221">
        <f t="shared" si="53"/>
        <v>786.0504062063711</v>
      </c>
      <c r="G1042" s="222">
        <f t="shared" si="54"/>
        <v>0.8713561758190568</v>
      </c>
      <c r="H1042" s="57"/>
    </row>
    <row r="1043" spans="1:8" s="5" customFormat="1" ht="15.75">
      <c r="A1043" s="179">
        <v>38</v>
      </c>
      <c r="B1043" s="160" t="str">
        <f t="shared" si="52"/>
        <v>Sagar</v>
      </c>
      <c r="C1043" s="221">
        <v>759.2</v>
      </c>
      <c r="D1043" s="221">
        <v>4.1</v>
      </c>
      <c r="E1043" s="221">
        <v>739.9566709703267</v>
      </c>
      <c r="F1043" s="221">
        <f t="shared" si="53"/>
        <v>744.0566709703268</v>
      </c>
      <c r="G1043" s="222">
        <f t="shared" si="54"/>
        <v>0.9800535708249825</v>
      </c>
      <c r="H1043" s="57"/>
    </row>
    <row r="1044" spans="1:8" s="5" customFormat="1" ht="15.75">
      <c r="A1044" s="179">
        <v>39</v>
      </c>
      <c r="B1044" s="160" t="str">
        <f t="shared" si="52"/>
        <v>Satna</v>
      </c>
      <c r="C1044" s="221">
        <v>755.4</v>
      </c>
      <c r="D1044" s="221">
        <v>3.6900000000000004</v>
      </c>
      <c r="E1044" s="221">
        <v>674.1259782147363</v>
      </c>
      <c r="F1044" s="221">
        <f t="shared" si="53"/>
        <v>677.8159782147363</v>
      </c>
      <c r="G1044" s="222">
        <f t="shared" si="54"/>
        <v>0.8972941199559655</v>
      </c>
      <c r="H1044" s="57"/>
    </row>
    <row r="1045" spans="1:8" s="5" customFormat="1" ht="15.75">
      <c r="A1045" s="179">
        <v>40</v>
      </c>
      <c r="B1045" s="160" t="str">
        <f t="shared" si="52"/>
        <v>Sehore</v>
      </c>
      <c r="C1045" s="221">
        <v>416.5</v>
      </c>
      <c r="D1045" s="221">
        <v>2.36</v>
      </c>
      <c r="E1045" s="221">
        <v>425.3888726546144</v>
      </c>
      <c r="F1045" s="221">
        <f t="shared" si="53"/>
        <v>427.7488726546144</v>
      </c>
      <c r="G1045" s="222">
        <f t="shared" si="54"/>
        <v>1.0270080976101186</v>
      </c>
      <c r="H1045" s="57"/>
    </row>
    <row r="1046" spans="1:8" s="5" customFormat="1" ht="15.75">
      <c r="A1046" s="179">
        <v>41</v>
      </c>
      <c r="B1046" s="160" t="str">
        <f t="shared" si="52"/>
        <v>Seoni</v>
      </c>
      <c r="C1046" s="221">
        <v>583</v>
      </c>
      <c r="D1046" s="221">
        <v>3.24</v>
      </c>
      <c r="E1046" s="221">
        <v>589.0262571968465</v>
      </c>
      <c r="F1046" s="221">
        <f t="shared" si="53"/>
        <v>592.2662571968465</v>
      </c>
      <c r="G1046" s="222">
        <f t="shared" si="54"/>
        <v>1.0158940946772668</v>
      </c>
      <c r="H1046" s="57"/>
    </row>
    <row r="1047" spans="1:8" s="5" customFormat="1" ht="15.75">
      <c r="A1047" s="179">
        <v>42</v>
      </c>
      <c r="B1047" s="160" t="str">
        <f t="shared" si="52"/>
        <v>Shahdol</v>
      </c>
      <c r="C1047" s="221">
        <v>475.5</v>
      </c>
      <c r="D1047" s="221">
        <v>2.34</v>
      </c>
      <c r="E1047" s="221">
        <v>435.0877456205008</v>
      </c>
      <c r="F1047" s="221">
        <f t="shared" si="53"/>
        <v>437.4277456205008</v>
      </c>
      <c r="G1047" s="222">
        <f t="shared" si="54"/>
        <v>0.9199321674458482</v>
      </c>
      <c r="H1047" s="57"/>
    </row>
    <row r="1048" spans="1:8" s="5" customFormat="1" ht="15.75">
      <c r="A1048" s="179">
        <v>43</v>
      </c>
      <c r="B1048" s="160" t="str">
        <f t="shared" si="52"/>
        <v>Shajapur</v>
      </c>
      <c r="C1048" s="221">
        <v>202.1</v>
      </c>
      <c r="D1048" s="221">
        <v>1.15</v>
      </c>
      <c r="E1048" s="221">
        <v>207.04216077743456</v>
      </c>
      <c r="F1048" s="221">
        <f t="shared" si="53"/>
        <v>208.19216077743457</v>
      </c>
      <c r="G1048" s="222">
        <f t="shared" si="54"/>
        <v>1.0301442888542036</v>
      </c>
      <c r="H1048" s="57"/>
    </row>
    <row r="1049" spans="1:8" s="5" customFormat="1" ht="15.75">
      <c r="A1049" s="179">
        <v>44</v>
      </c>
      <c r="B1049" s="160" t="str">
        <f t="shared" si="52"/>
        <v>Sheopur</v>
      </c>
      <c r="C1049" s="221">
        <v>284.7</v>
      </c>
      <c r="D1049" s="221">
        <v>3.8299999999999996</v>
      </c>
      <c r="E1049" s="221">
        <v>705.1353487740205</v>
      </c>
      <c r="F1049" s="221">
        <f t="shared" si="53"/>
        <v>708.9653487740205</v>
      </c>
      <c r="G1049" s="222">
        <f t="shared" si="54"/>
        <v>2.4902189981525136</v>
      </c>
      <c r="H1049" s="57"/>
    </row>
    <row r="1050" spans="1:8" s="5" customFormat="1" ht="15.75">
      <c r="A1050" s="179">
        <v>45</v>
      </c>
      <c r="B1050" s="160" t="str">
        <f t="shared" si="52"/>
        <v>Shivpuri</v>
      </c>
      <c r="C1050" s="221">
        <v>754.3</v>
      </c>
      <c r="D1050" s="221">
        <v>1.52</v>
      </c>
      <c r="E1050" s="221">
        <v>285.53390692612396</v>
      </c>
      <c r="F1050" s="221">
        <f t="shared" si="53"/>
        <v>287.05390692612394</v>
      </c>
      <c r="G1050" s="222">
        <f t="shared" si="54"/>
        <v>0.3805566842451597</v>
      </c>
      <c r="H1050" s="57"/>
    </row>
    <row r="1051" spans="1:8" s="5" customFormat="1" ht="15.75">
      <c r="A1051" s="179">
        <v>46</v>
      </c>
      <c r="B1051" s="160" t="str">
        <f t="shared" si="52"/>
        <v>Sidhi</v>
      </c>
      <c r="C1051" s="221">
        <v>523.7</v>
      </c>
      <c r="D1051" s="221">
        <v>2.9000000000000004</v>
      </c>
      <c r="E1051" s="221">
        <v>538.0562974541128</v>
      </c>
      <c r="F1051" s="221">
        <f t="shared" si="53"/>
        <v>540.9562974541128</v>
      </c>
      <c r="G1051" s="222">
        <f t="shared" si="54"/>
        <v>1.0329507302923673</v>
      </c>
      <c r="H1051" s="57"/>
    </row>
    <row r="1052" spans="1:8" s="5" customFormat="1" ht="15.75">
      <c r="A1052" s="179">
        <v>47</v>
      </c>
      <c r="B1052" s="160" t="str">
        <f t="shared" si="52"/>
        <v>Singroli</v>
      </c>
      <c r="C1052" s="221">
        <v>483</v>
      </c>
      <c r="D1052" s="221">
        <v>2.63</v>
      </c>
      <c r="E1052" s="221">
        <v>482.4261862391677</v>
      </c>
      <c r="F1052" s="221">
        <f t="shared" si="53"/>
        <v>485.0561862391677</v>
      </c>
      <c r="G1052" s="222">
        <f t="shared" si="54"/>
        <v>1.0042571143668069</v>
      </c>
      <c r="H1052" s="57"/>
    </row>
    <row r="1053" spans="1:8" s="5" customFormat="1" ht="15.75">
      <c r="A1053" s="179">
        <v>48</v>
      </c>
      <c r="B1053" s="160" t="str">
        <f t="shared" si="52"/>
        <v>Tikamgarh</v>
      </c>
      <c r="C1053" s="221">
        <v>619.9</v>
      </c>
      <c r="D1053" s="221">
        <v>3.2199999999999998</v>
      </c>
      <c r="E1053" s="221">
        <v>589.5762252737798</v>
      </c>
      <c r="F1053" s="221">
        <f t="shared" si="53"/>
        <v>592.7962252737798</v>
      </c>
      <c r="G1053" s="222">
        <f t="shared" si="54"/>
        <v>0.9562771822451682</v>
      </c>
      <c r="H1053" s="57"/>
    </row>
    <row r="1054" spans="1:8" s="5" customFormat="1" ht="15.75">
      <c r="A1054" s="179">
        <v>49</v>
      </c>
      <c r="B1054" s="160" t="str">
        <f t="shared" si="52"/>
        <v>Ujjain</v>
      </c>
      <c r="C1054" s="221">
        <v>462.7</v>
      </c>
      <c r="D1054" s="221">
        <v>2.45</v>
      </c>
      <c r="E1054" s="221">
        <v>436.8848945955792</v>
      </c>
      <c r="F1054" s="221">
        <f t="shared" si="53"/>
        <v>439.3348945955792</v>
      </c>
      <c r="G1054" s="222">
        <f t="shared" si="54"/>
        <v>0.9495026898542883</v>
      </c>
      <c r="H1054" s="57"/>
    </row>
    <row r="1055" spans="1:8" s="5" customFormat="1" ht="15.75">
      <c r="A1055" s="179">
        <v>50</v>
      </c>
      <c r="B1055" s="160" t="str">
        <f t="shared" si="52"/>
        <v>Umaria</v>
      </c>
      <c r="C1055" s="221">
        <v>277.4</v>
      </c>
      <c r="D1055" s="221">
        <v>1.5299999999999998</v>
      </c>
      <c r="E1055" s="221">
        <v>274.8559413533533</v>
      </c>
      <c r="F1055" s="221">
        <f t="shared" si="53"/>
        <v>276.38594135335325</v>
      </c>
      <c r="G1055" s="222">
        <f t="shared" si="54"/>
        <v>0.996344417279572</v>
      </c>
      <c r="H1055" s="57"/>
    </row>
    <row r="1056" spans="1:8" s="5" customFormat="1" ht="15.75">
      <c r="A1056" s="179">
        <v>51</v>
      </c>
      <c r="B1056" s="160" t="str">
        <f t="shared" si="52"/>
        <v>Vidisha</v>
      </c>
      <c r="C1056" s="221">
        <v>587.3</v>
      </c>
      <c r="D1056" s="221">
        <v>3.1500000000000004</v>
      </c>
      <c r="E1056" s="221">
        <v>566.6861124880769</v>
      </c>
      <c r="F1056" s="221">
        <f t="shared" si="53"/>
        <v>569.8361124880769</v>
      </c>
      <c r="G1056" s="222">
        <f t="shared" si="54"/>
        <v>0.9702641111664855</v>
      </c>
      <c r="H1056" s="57"/>
    </row>
    <row r="1057" spans="1:8" s="5" customFormat="1" ht="15">
      <c r="A1057" s="409" t="s">
        <v>3</v>
      </c>
      <c r="B1057" s="410"/>
      <c r="C1057" s="321">
        <f>SUM(C1006:C1056)</f>
        <v>24236.500000000004</v>
      </c>
      <c r="D1057" s="321">
        <f>SUM(D1006:D1056)</f>
        <v>132.65</v>
      </c>
      <c r="E1057" s="321">
        <f>SUM(E1006:E1056)</f>
        <v>24235.779999999995</v>
      </c>
      <c r="F1057" s="321">
        <f>SUM(F1006:F1056)</f>
        <v>24368.430000000004</v>
      </c>
      <c r="G1057" s="322">
        <f t="shared" si="54"/>
        <v>1.00544344274132</v>
      </c>
      <c r="H1057" s="57"/>
    </row>
    <row r="1058" spans="1:11" s="5" customFormat="1" ht="15">
      <c r="A1058" s="215" t="s">
        <v>127</v>
      </c>
      <c r="B1058" s="219"/>
      <c r="C1058" s="219"/>
      <c r="D1058" s="219"/>
      <c r="E1058" s="219"/>
      <c r="F1058" s="219"/>
      <c r="G1058" s="217"/>
      <c r="H1058" s="57"/>
      <c r="J1058" s="213">
        <v>3302.6089685</v>
      </c>
      <c r="K1058" s="214">
        <f>J1058-D1057</f>
        <v>3169.9589685</v>
      </c>
    </row>
    <row r="1059" spans="1:8" s="5" customFormat="1" ht="15">
      <c r="A1059" s="220" t="s">
        <v>269</v>
      </c>
      <c r="B1059" s="217"/>
      <c r="C1059" s="217"/>
      <c r="D1059" s="217"/>
      <c r="E1059" s="219"/>
      <c r="F1059" s="217"/>
      <c r="G1059" s="217" t="s">
        <v>8</v>
      </c>
      <c r="H1059" s="57"/>
    </row>
    <row r="1060" spans="1:8" s="5" customFormat="1" ht="63.75">
      <c r="A1060" s="323" t="s">
        <v>23</v>
      </c>
      <c r="B1060" s="323" t="s">
        <v>24</v>
      </c>
      <c r="C1060" s="315" t="s">
        <v>139</v>
      </c>
      <c r="D1060" s="315" t="s">
        <v>128</v>
      </c>
      <c r="E1060" s="315" t="s">
        <v>129</v>
      </c>
      <c r="F1060" s="323" t="s">
        <v>47</v>
      </c>
      <c r="G1060" s="323" t="s">
        <v>288</v>
      </c>
      <c r="H1060" s="323" t="s">
        <v>253</v>
      </c>
    </row>
    <row r="1061" spans="1:8" s="5" customFormat="1" ht="15">
      <c r="A1061" s="223">
        <v>1</v>
      </c>
      <c r="B1061" s="224" t="str">
        <f aca="true" t="shared" si="55" ref="B1061:B1111">B43</f>
        <v>Agar Malwa</v>
      </c>
      <c r="C1061" s="225">
        <f aca="true" t="shared" si="56" ref="C1061:C1111">C1006</f>
        <v>145</v>
      </c>
      <c r="D1061" s="225">
        <f aca="true" t="shared" si="57" ref="D1061:D1110">F1006</f>
        <v>150.23367165701302</v>
      </c>
      <c r="E1061" s="226">
        <v>137.4</v>
      </c>
      <c r="F1061" s="227">
        <f>E1061/C1061</f>
        <v>0.9475862068965517</v>
      </c>
      <c r="G1061" s="226">
        <f>D1061-E1061</f>
        <v>12.833671657013014</v>
      </c>
      <c r="H1061" s="222">
        <f>G1061/C1061</f>
        <v>0.0885080803931932</v>
      </c>
    </row>
    <row r="1062" spans="1:8" s="5" customFormat="1" ht="15">
      <c r="A1062" s="223">
        <v>2</v>
      </c>
      <c r="B1062" s="224" t="str">
        <f t="shared" si="55"/>
        <v>Alirajpur</v>
      </c>
      <c r="C1062" s="225">
        <f t="shared" si="56"/>
        <v>384.8</v>
      </c>
      <c r="D1062" s="225">
        <f t="shared" si="57"/>
        <v>342.27137176771373</v>
      </c>
      <c r="E1062" s="226">
        <v>312.70000000000005</v>
      </c>
      <c r="F1062" s="227">
        <f aca="true" t="shared" si="58" ref="F1062:F1112">E1062/C1062</f>
        <v>0.8126299376299377</v>
      </c>
      <c r="G1062" s="226">
        <f aca="true" t="shared" si="59" ref="G1062:G1110">D1062-E1062</f>
        <v>29.571371767713686</v>
      </c>
      <c r="H1062" s="222">
        <f aca="true" t="shared" si="60" ref="H1062:H1110">G1062/C1062</f>
        <v>0.07684867923002517</v>
      </c>
    </row>
    <row r="1063" spans="1:8" s="5" customFormat="1" ht="15">
      <c r="A1063" s="223">
        <v>3</v>
      </c>
      <c r="B1063" s="224" t="str">
        <f t="shared" si="55"/>
        <v>Anooppur</v>
      </c>
      <c r="C1063" s="225">
        <f t="shared" si="56"/>
        <v>324.6</v>
      </c>
      <c r="D1063" s="225">
        <f t="shared" si="57"/>
        <v>435.91969761060363</v>
      </c>
      <c r="E1063" s="226">
        <v>397.1</v>
      </c>
      <c r="F1063" s="227">
        <f t="shared" si="58"/>
        <v>1.2233518176216882</v>
      </c>
      <c r="G1063" s="226">
        <f t="shared" si="59"/>
        <v>38.81969761060361</v>
      </c>
      <c r="H1063" s="222">
        <f t="shared" si="60"/>
        <v>0.11959241408072585</v>
      </c>
    </row>
    <row r="1064" spans="1:8" s="5" customFormat="1" ht="15">
      <c r="A1064" s="223">
        <v>4</v>
      </c>
      <c r="B1064" s="224" t="str">
        <f t="shared" si="55"/>
        <v>Ashoknagar</v>
      </c>
      <c r="C1064" s="225">
        <f t="shared" si="56"/>
        <v>361.4</v>
      </c>
      <c r="D1064" s="225">
        <f t="shared" si="57"/>
        <v>798.2684901693801</v>
      </c>
      <c r="E1064" s="226">
        <v>726</v>
      </c>
      <c r="F1064" s="227">
        <f t="shared" si="58"/>
        <v>2.0088544548976204</v>
      </c>
      <c r="G1064" s="226">
        <f t="shared" si="59"/>
        <v>72.26849016938013</v>
      </c>
      <c r="H1064" s="222">
        <f t="shared" si="60"/>
        <v>0.19996815210121785</v>
      </c>
    </row>
    <row r="1065" spans="1:8" s="5" customFormat="1" ht="15">
      <c r="A1065" s="223">
        <v>5</v>
      </c>
      <c r="B1065" s="224" t="str">
        <f t="shared" si="55"/>
        <v>Badwani</v>
      </c>
      <c r="C1065" s="225">
        <f t="shared" si="56"/>
        <v>663.6</v>
      </c>
      <c r="D1065" s="225">
        <f t="shared" si="57"/>
        <v>626.0215802958661</v>
      </c>
      <c r="E1065" s="226">
        <v>571.2</v>
      </c>
      <c r="F1065" s="227">
        <f t="shared" si="58"/>
        <v>0.8607594936708861</v>
      </c>
      <c r="G1065" s="226">
        <f t="shared" si="59"/>
        <v>54.821580295866056</v>
      </c>
      <c r="H1065" s="222">
        <f t="shared" si="60"/>
        <v>0.08261238742595849</v>
      </c>
    </row>
    <row r="1066" spans="1:8" s="5" customFormat="1" ht="15">
      <c r="A1066" s="223">
        <v>6</v>
      </c>
      <c r="B1066" s="224" t="str">
        <f t="shared" si="55"/>
        <v>Balaghat</v>
      </c>
      <c r="C1066" s="225">
        <f t="shared" si="56"/>
        <v>609.7</v>
      </c>
      <c r="D1066" s="225">
        <f t="shared" si="57"/>
        <v>607.681862986503</v>
      </c>
      <c r="E1066" s="226">
        <v>555.8</v>
      </c>
      <c r="F1066" s="227">
        <f t="shared" si="58"/>
        <v>0.9115958668197472</v>
      </c>
      <c r="G1066" s="226">
        <f t="shared" si="59"/>
        <v>51.88186298650305</v>
      </c>
      <c r="H1066" s="222">
        <f t="shared" si="60"/>
        <v>0.08509408395358872</v>
      </c>
    </row>
    <row r="1067" spans="1:8" s="5" customFormat="1" ht="15">
      <c r="A1067" s="223">
        <v>7</v>
      </c>
      <c r="B1067" s="224" t="str">
        <f t="shared" si="55"/>
        <v>Betul</v>
      </c>
      <c r="C1067" s="225">
        <f t="shared" si="56"/>
        <v>587.8</v>
      </c>
      <c r="D1067" s="225">
        <f t="shared" si="57"/>
        <v>610.3817525902833</v>
      </c>
      <c r="E1067" s="226">
        <v>558.4000000000001</v>
      </c>
      <c r="F1067" s="227">
        <f t="shared" si="58"/>
        <v>0.9499829874106841</v>
      </c>
      <c r="G1067" s="226">
        <f t="shared" si="59"/>
        <v>51.981752590283236</v>
      </c>
      <c r="H1067" s="222">
        <f t="shared" si="60"/>
        <v>0.08843442087492895</v>
      </c>
    </row>
    <row r="1068" spans="1:8" s="5" customFormat="1" ht="15">
      <c r="A1068" s="223">
        <v>8</v>
      </c>
      <c r="B1068" s="224" t="str">
        <f t="shared" si="55"/>
        <v>Bhind</v>
      </c>
      <c r="C1068" s="225">
        <f t="shared" si="56"/>
        <v>439.2</v>
      </c>
      <c r="D1068" s="225">
        <f t="shared" si="57"/>
        <v>428.4253361804579</v>
      </c>
      <c r="E1068" s="226">
        <v>391.70000000000005</v>
      </c>
      <c r="F1068" s="227">
        <f t="shared" si="58"/>
        <v>0.891848816029144</v>
      </c>
      <c r="G1068" s="226">
        <f t="shared" si="59"/>
        <v>36.72533618045787</v>
      </c>
      <c r="H1068" s="222">
        <f t="shared" si="60"/>
        <v>0.083618707150405</v>
      </c>
    </row>
    <row r="1069" spans="1:8" s="5" customFormat="1" ht="15">
      <c r="A1069" s="223">
        <v>9</v>
      </c>
      <c r="B1069" s="224" t="str">
        <f t="shared" si="55"/>
        <v>Bhopal</v>
      </c>
      <c r="C1069" s="225">
        <f t="shared" si="56"/>
        <v>336.7</v>
      </c>
      <c r="D1069" s="225">
        <f t="shared" si="57"/>
        <v>317.52695952359926</v>
      </c>
      <c r="E1069" s="226">
        <v>290.2</v>
      </c>
      <c r="F1069" s="227">
        <f t="shared" si="58"/>
        <v>0.8618948618948619</v>
      </c>
      <c r="G1069" s="226">
        <f t="shared" si="59"/>
        <v>27.32695952359927</v>
      </c>
      <c r="H1069" s="222">
        <f t="shared" si="60"/>
        <v>0.08116115094624078</v>
      </c>
    </row>
    <row r="1070" spans="1:8" s="5" customFormat="1" ht="15">
      <c r="A1070" s="223">
        <v>10</v>
      </c>
      <c r="B1070" s="224" t="str">
        <f t="shared" si="55"/>
        <v>Burhanpur</v>
      </c>
      <c r="C1070" s="225">
        <f t="shared" si="56"/>
        <v>208.6</v>
      </c>
      <c r="D1070" s="225">
        <f t="shared" si="57"/>
        <v>201.1094094782216</v>
      </c>
      <c r="E1070" s="226">
        <v>183.8</v>
      </c>
      <c r="F1070" s="227">
        <f t="shared" si="58"/>
        <v>0.8811121764141899</v>
      </c>
      <c r="G1070" s="226">
        <f t="shared" si="59"/>
        <v>17.309409478221596</v>
      </c>
      <c r="H1070" s="222">
        <f t="shared" si="60"/>
        <v>0.08297895243634514</v>
      </c>
    </row>
    <row r="1071" spans="1:8" s="5" customFormat="1" ht="15">
      <c r="A1071" s="223">
        <v>11</v>
      </c>
      <c r="B1071" s="224" t="str">
        <f t="shared" si="55"/>
        <v>Chhatarpur</v>
      </c>
      <c r="C1071" s="225">
        <f t="shared" si="56"/>
        <v>688.3</v>
      </c>
      <c r="D1071" s="225">
        <f t="shared" si="57"/>
        <v>698.1969978178342</v>
      </c>
      <c r="E1071" s="226">
        <v>638.4</v>
      </c>
      <c r="F1071" s="227">
        <f t="shared" si="58"/>
        <v>0.9275025424960047</v>
      </c>
      <c r="G1071" s="226">
        <f t="shared" si="59"/>
        <v>59.79699781783427</v>
      </c>
      <c r="H1071" s="222">
        <f t="shared" si="60"/>
        <v>0.08687635888106097</v>
      </c>
    </row>
    <row r="1072" spans="1:8" s="5" customFormat="1" ht="15">
      <c r="A1072" s="223">
        <v>12</v>
      </c>
      <c r="B1072" s="224" t="str">
        <f t="shared" si="55"/>
        <v>Chhindwara</v>
      </c>
      <c r="C1072" s="225">
        <f t="shared" si="56"/>
        <v>763.2</v>
      </c>
      <c r="D1072" s="225">
        <f t="shared" si="57"/>
        <v>775.9598717971314</v>
      </c>
      <c r="E1072" s="226">
        <v>709.7</v>
      </c>
      <c r="F1072" s="227">
        <f t="shared" si="58"/>
        <v>0.9299004192872118</v>
      </c>
      <c r="G1072" s="226">
        <f t="shared" si="59"/>
        <v>66.25987179713138</v>
      </c>
      <c r="H1072" s="222">
        <f t="shared" si="60"/>
        <v>0.08681849030022455</v>
      </c>
    </row>
    <row r="1073" spans="1:8" s="5" customFormat="1" ht="15">
      <c r="A1073" s="223">
        <v>13</v>
      </c>
      <c r="B1073" s="224" t="str">
        <f t="shared" si="55"/>
        <v>Damoh</v>
      </c>
      <c r="C1073" s="225">
        <f t="shared" si="56"/>
        <v>481.9</v>
      </c>
      <c r="D1073" s="225">
        <f t="shared" si="57"/>
        <v>486.85563021682674</v>
      </c>
      <c r="E1073" s="226">
        <v>445.2</v>
      </c>
      <c r="F1073" s="227">
        <f t="shared" si="58"/>
        <v>0.9238431209794563</v>
      </c>
      <c r="G1073" s="226">
        <f t="shared" si="59"/>
        <v>41.65563021682675</v>
      </c>
      <c r="H1073" s="222">
        <f t="shared" si="60"/>
        <v>0.08644040302308933</v>
      </c>
    </row>
    <row r="1074" spans="1:8" s="5" customFormat="1" ht="15">
      <c r="A1074" s="223">
        <v>14</v>
      </c>
      <c r="B1074" s="224" t="str">
        <f t="shared" si="55"/>
        <v>Datia</v>
      </c>
      <c r="C1074" s="225">
        <f t="shared" si="56"/>
        <v>260.4</v>
      </c>
      <c r="D1074" s="225">
        <f t="shared" si="57"/>
        <v>264.1506534994176</v>
      </c>
      <c r="E1074" s="226">
        <v>241.7</v>
      </c>
      <c r="F1074" s="227">
        <f t="shared" si="58"/>
        <v>0.9281874039938557</v>
      </c>
      <c r="G1074" s="226">
        <f t="shared" si="59"/>
        <v>22.450653499417626</v>
      </c>
      <c r="H1074" s="222">
        <f t="shared" si="60"/>
        <v>0.08621602726350856</v>
      </c>
    </row>
    <row r="1075" spans="1:8" s="5" customFormat="1" ht="15">
      <c r="A1075" s="223">
        <v>15</v>
      </c>
      <c r="B1075" s="224" t="str">
        <f t="shared" si="55"/>
        <v>Dewas</v>
      </c>
      <c r="C1075" s="225">
        <f t="shared" si="56"/>
        <v>458.6</v>
      </c>
      <c r="D1075" s="225">
        <f t="shared" si="57"/>
        <v>434.1295320889595</v>
      </c>
      <c r="E1075" s="226">
        <v>397.1</v>
      </c>
      <c r="F1075" s="227">
        <f t="shared" si="58"/>
        <v>0.8658962058438726</v>
      </c>
      <c r="G1075" s="226">
        <f t="shared" si="59"/>
        <v>37.029532088959456</v>
      </c>
      <c r="H1075" s="222">
        <f t="shared" si="60"/>
        <v>0.08074472762529318</v>
      </c>
    </row>
    <row r="1076" spans="1:8" s="5" customFormat="1" ht="15">
      <c r="A1076" s="223">
        <v>16</v>
      </c>
      <c r="B1076" s="224" t="str">
        <f t="shared" si="55"/>
        <v>Dhar</v>
      </c>
      <c r="C1076" s="225">
        <f t="shared" si="56"/>
        <v>726.8</v>
      </c>
      <c r="D1076" s="225">
        <f t="shared" si="57"/>
        <v>764.5269863161556</v>
      </c>
      <c r="E1076" s="226">
        <v>698.0999999999999</v>
      </c>
      <c r="F1076" s="227">
        <f t="shared" si="58"/>
        <v>0.9605118326912493</v>
      </c>
      <c r="G1076" s="226">
        <f t="shared" si="59"/>
        <v>66.42698631615565</v>
      </c>
      <c r="H1076" s="222">
        <f t="shared" si="60"/>
        <v>0.09139651391876122</v>
      </c>
    </row>
    <row r="1077" spans="1:8" s="5" customFormat="1" ht="15">
      <c r="A1077" s="223">
        <v>17</v>
      </c>
      <c r="B1077" s="224" t="str">
        <f t="shared" si="55"/>
        <v>Dindori</v>
      </c>
      <c r="C1077" s="225">
        <f t="shared" si="56"/>
        <v>392.8</v>
      </c>
      <c r="D1077" s="225">
        <f t="shared" si="57"/>
        <v>562.370616384746</v>
      </c>
      <c r="E1077" s="226">
        <v>516.6</v>
      </c>
      <c r="F1077" s="227">
        <f t="shared" si="58"/>
        <v>1.315173116089613</v>
      </c>
      <c r="G1077" s="226">
        <f t="shared" si="59"/>
        <v>45.77061638474595</v>
      </c>
      <c r="H1077" s="222">
        <f t="shared" si="60"/>
        <v>0.11652397246625751</v>
      </c>
    </row>
    <row r="1078" spans="1:8" s="5" customFormat="1" ht="15">
      <c r="A1078" s="223">
        <v>18</v>
      </c>
      <c r="B1078" s="224" t="str">
        <f t="shared" si="55"/>
        <v>Guna</v>
      </c>
      <c r="C1078" s="225">
        <f t="shared" si="56"/>
        <v>464.2</v>
      </c>
      <c r="D1078" s="225">
        <f t="shared" si="57"/>
        <v>492.7161032281867</v>
      </c>
      <c r="E1078" s="226">
        <v>450.2</v>
      </c>
      <c r="F1078" s="227">
        <f t="shared" si="58"/>
        <v>0.96984058595433</v>
      </c>
      <c r="G1078" s="226">
        <f t="shared" si="59"/>
        <v>42.516103228186694</v>
      </c>
      <c r="H1078" s="222">
        <f t="shared" si="60"/>
        <v>0.0915900543476663</v>
      </c>
    </row>
    <row r="1079" spans="1:8" s="5" customFormat="1" ht="15">
      <c r="A1079" s="223">
        <v>19</v>
      </c>
      <c r="B1079" s="224" t="str">
        <f t="shared" si="55"/>
        <v>Gwalior</v>
      </c>
      <c r="C1079" s="225">
        <f t="shared" si="56"/>
        <v>381.2</v>
      </c>
      <c r="D1079" s="225">
        <f t="shared" si="57"/>
        <v>374.9130420900466</v>
      </c>
      <c r="E1079" s="226">
        <v>343.29999999999995</v>
      </c>
      <c r="F1079" s="227">
        <f t="shared" si="58"/>
        <v>0.9005771248688351</v>
      </c>
      <c r="G1079" s="226">
        <f t="shared" si="59"/>
        <v>31.613042090046633</v>
      </c>
      <c r="H1079" s="222">
        <f t="shared" si="60"/>
        <v>0.08293033077137102</v>
      </c>
    </row>
    <row r="1080" spans="1:8" s="5" customFormat="1" ht="15">
      <c r="A1080" s="223">
        <v>20</v>
      </c>
      <c r="B1080" s="224" t="str">
        <f t="shared" si="55"/>
        <v>Harda</v>
      </c>
      <c r="C1080" s="225">
        <f t="shared" si="56"/>
        <v>178.3</v>
      </c>
      <c r="D1080" s="225">
        <f t="shared" si="57"/>
        <v>184.94260668123385</v>
      </c>
      <c r="E1080" s="226">
        <v>169.3</v>
      </c>
      <c r="F1080" s="227">
        <f t="shared" si="58"/>
        <v>0.9495232753785754</v>
      </c>
      <c r="G1080" s="226">
        <f t="shared" si="59"/>
        <v>15.642606681233843</v>
      </c>
      <c r="H1080" s="222">
        <f t="shared" si="60"/>
        <v>0.08773194997887741</v>
      </c>
    </row>
    <row r="1081" spans="1:8" s="5" customFormat="1" ht="15">
      <c r="A1081" s="223">
        <v>21</v>
      </c>
      <c r="B1081" s="224" t="str">
        <f t="shared" si="55"/>
        <v>Hoshangabad</v>
      </c>
      <c r="C1081" s="225">
        <f t="shared" si="56"/>
        <v>358.6</v>
      </c>
      <c r="D1081" s="225">
        <f t="shared" si="57"/>
        <v>351.48861103789767</v>
      </c>
      <c r="E1081" s="226">
        <v>321.70000000000005</v>
      </c>
      <c r="F1081" s="227">
        <f t="shared" si="58"/>
        <v>0.8970998326826548</v>
      </c>
      <c r="G1081" s="226">
        <f t="shared" si="59"/>
        <v>29.788611037897624</v>
      </c>
      <c r="H1081" s="222">
        <f t="shared" si="60"/>
        <v>0.0830691886165578</v>
      </c>
    </row>
    <row r="1082" spans="1:8" s="5" customFormat="1" ht="15">
      <c r="A1082" s="223">
        <v>22</v>
      </c>
      <c r="B1082" s="224" t="str">
        <f t="shared" si="55"/>
        <v>Indore</v>
      </c>
      <c r="C1082" s="225">
        <f t="shared" si="56"/>
        <v>381.8</v>
      </c>
      <c r="D1082" s="225">
        <f t="shared" si="57"/>
        <v>339.85109260323554</v>
      </c>
      <c r="E1082" s="226">
        <v>311.2</v>
      </c>
      <c r="F1082" s="227">
        <f t="shared" si="58"/>
        <v>0.8150864326872708</v>
      </c>
      <c r="G1082" s="226">
        <f t="shared" si="59"/>
        <v>28.651092603235554</v>
      </c>
      <c r="H1082" s="222">
        <f t="shared" si="60"/>
        <v>0.07504214930129793</v>
      </c>
    </row>
    <row r="1083" spans="1:8" s="5" customFormat="1" ht="15">
      <c r="A1083" s="223">
        <v>23</v>
      </c>
      <c r="B1083" s="224" t="str">
        <f t="shared" si="55"/>
        <v>Jabalpur</v>
      </c>
      <c r="C1083" s="225">
        <f t="shared" si="56"/>
        <v>511.8</v>
      </c>
      <c r="D1083" s="225">
        <f t="shared" si="57"/>
        <v>490.7088856539719</v>
      </c>
      <c r="E1083" s="226">
        <v>448.79999999999995</v>
      </c>
      <c r="F1083" s="227">
        <f t="shared" si="58"/>
        <v>0.8769050410316529</v>
      </c>
      <c r="G1083" s="226">
        <f t="shared" si="59"/>
        <v>41.908885653971936</v>
      </c>
      <c r="H1083" s="222">
        <f t="shared" si="60"/>
        <v>0.08188527872991781</v>
      </c>
    </row>
    <row r="1084" spans="1:8" s="5" customFormat="1" ht="15">
      <c r="A1084" s="223">
        <v>24</v>
      </c>
      <c r="B1084" s="224" t="str">
        <f t="shared" si="55"/>
        <v>Jhabua</v>
      </c>
      <c r="C1084" s="225">
        <f t="shared" si="56"/>
        <v>413.8</v>
      </c>
      <c r="D1084" s="225">
        <f t="shared" si="57"/>
        <v>451.45740362342485</v>
      </c>
      <c r="E1084" s="226">
        <v>411.7</v>
      </c>
      <c r="F1084" s="227">
        <f t="shared" si="58"/>
        <v>0.9949250845819235</v>
      </c>
      <c r="G1084" s="226">
        <f t="shared" si="59"/>
        <v>39.757403623424864</v>
      </c>
      <c r="H1084" s="222">
        <f t="shared" si="60"/>
        <v>0.0960787907767638</v>
      </c>
    </row>
    <row r="1085" spans="1:8" s="5" customFormat="1" ht="15">
      <c r="A1085" s="223">
        <v>25</v>
      </c>
      <c r="B1085" s="224" t="str">
        <f t="shared" si="55"/>
        <v>Katni</v>
      </c>
      <c r="C1085" s="225">
        <f t="shared" si="56"/>
        <v>439.3</v>
      </c>
      <c r="D1085" s="225">
        <f t="shared" si="57"/>
        <v>209.52055122408885</v>
      </c>
      <c r="E1085" s="226">
        <v>193.7</v>
      </c>
      <c r="F1085" s="227">
        <f t="shared" si="58"/>
        <v>0.44092875028454354</v>
      </c>
      <c r="G1085" s="226">
        <f t="shared" si="59"/>
        <v>15.82055122408886</v>
      </c>
      <c r="H1085" s="222">
        <f t="shared" si="60"/>
        <v>0.03601309179168873</v>
      </c>
    </row>
    <row r="1086" spans="1:8" s="5" customFormat="1" ht="15">
      <c r="A1086" s="223">
        <v>26</v>
      </c>
      <c r="B1086" s="224" t="str">
        <f t="shared" si="55"/>
        <v>Khandwa</v>
      </c>
      <c r="C1086" s="225">
        <f t="shared" si="56"/>
        <v>422.7</v>
      </c>
      <c r="D1086" s="225">
        <f t="shared" si="57"/>
        <v>410.39689283772555</v>
      </c>
      <c r="E1086" s="226">
        <v>375.3</v>
      </c>
      <c r="F1086" s="227">
        <f t="shared" si="58"/>
        <v>0.8878637331440739</v>
      </c>
      <c r="G1086" s="226">
        <f t="shared" si="59"/>
        <v>35.096892837725534</v>
      </c>
      <c r="H1086" s="222">
        <f t="shared" si="60"/>
        <v>0.08303026457943112</v>
      </c>
    </row>
    <row r="1087" spans="1:8" s="5" customFormat="1" ht="15">
      <c r="A1087" s="223">
        <v>27</v>
      </c>
      <c r="B1087" s="224" t="str">
        <f t="shared" si="55"/>
        <v>Khargone</v>
      </c>
      <c r="C1087" s="225">
        <f t="shared" si="56"/>
        <v>688.7</v>
      </c>
      <c r="D1087" s="225">
        <f t="shared" si="57"/>
        <v>700.6443782502643</v>
      </c>
      <c r="E1087" s="226">
        <v>640.1</v>
      </c>
      <c r="F1087" s="227">
        <f t="shared" si="58"/>
        <v>0.9294322636852039</v>
      </c>
      <c r="G1087" s="226">
        <f t="shared" si="59"/>
        <v>60.54437825026423</v>
      </c>
      <c r="H1087" s="222">
        <f t="shared" si="60"/>
        <v>0.08791110534378427</v>
      </c>
    </row>
    <row r="1088" spans="1:8" s="5" customFormat="1" ht="15">
      <c r="A1088" s="223">
        <v>28</v>
      </c>
      <c r="B1088" s="224" t="str">
        <f t="shared" si="55"/>
        <v>Mandla</v>
      </c>
      <c r="C1088" s="225">
        <f t="shared" si="56"/>
        <v>560.7</v>
      </c>
      <c r="D1088" s="225">
        <f t="shared" si="57"/>
        <v>534.0573120005663</v>
      </c>
      <c r="E1088" s="226">
        <v>487.79999999999995</v>
      </c>
      <c r="F1088" s="227">
        <f t="shared" si="58"/>
        <v>0.8699839486356339</v>
      </c>
      <c r="G1088" s="226">
        <f t="shared" si="59"/>
        <v>46.257312000566344</v>
      </c>
      <c r="H1088" s="222">
        <f t="shared" si="60"/>
        <v>0.08249921883461092</v>
      </c>
    </row>
    <row r="1089" spans="1:8" s="5" customFormat="1" ht="15">
      <c r="A1089" s="223">
        <v>29</v>
      </c>
      <c r="B1089" s="224" t="str">
        <f t="shared" si="55"/>
        <v>Mandsaur</v>
      </c>
      <c r="C1089" s="225">
        <f t="shared" si="56"/>
        <v>367</v>
      </c>
      <c r="D1089" s="225">
        <f t="shared" si="57"/>
        <v>371.41531237454967</v>
      </c>
      <c r="E1089" s="226">
        <v>339.7</v>
      </c>
      <c r="F1089" s="227">
        <f t="shared" si="58"/>
        <v>0.9256130790190735</v>
      </c>
      <c r="G1089" s="226">
        <f t="shared" si="59"/>
        <v>31.715312374549683</v>
      </c>
      <c r="H1089" s="222">
        <f t="shared" si="60"/>
        <v>0.08641774488978116</v>
      </c>
    </row>
    <row r="1090" spans="1:8" s="5" customFormat="1" ht="15">
      <c r="A1090" s="223">
        <v>30</v>
      </c>
      <c r="B1090" s="224" t="str">
        <f t="shared" si="55"/>
        <v>Morena</v>
      </c>
      <c r="C1090" s="225">
        <f t="shared" si="56"/>
        <v>615.8</v>
      </c>
      <c r="D1090" s="225">
        <f t="shared" si="57"/>
        <v>646.931698774571</v>
      </c>
      <c r="E1090" s="226">
        <v>590.6</v>
      </c>
      <c r="F1090" s="227">
        <f t="shared" si="58"/>
        <v>0.9590776226047419</v>
      </c>
      <c r="G1090" s="226">
        <f t="shared" si="59"/>
        <v>56.33169877457101</v>
      </c>
      <c r="H1090" s="222">
        <f t="shared" si="60"/>
        <v>0.09147726335591265</v>
      </c>
    </row>
    <row r="1091" spans="1:8" s="5" customFormat="1" ht="15">
      <c r="A1091" s="223">
        <v>31</v>
      </c>
      <c r="B1091" s="224" t="str">
        <f t="shared" si="55"/>
        <v>Narsinghpur</v>
      </c>
      <c r="C1091" s="225">
        <f t="shared" si="56"/>
        <v>337.4</v>
      </c>
      <c r="D1091" s="225">
        <f t="shared" si="57"/>
        <v>331.09177040593386</v>
      </c>
      <c r="E1091" s="226">
        <v>302.9</v>
      </c>
      <c r="F1091" s="227">
        <f t="shared" si="58"/>
        <v>0.8977474807350326</v>
      </c>
      <c r="G1091" s="226">
        <f t="shared" si="59"/>
        <v>28.19177040593388</v>
      </c>
      <c r="H1091" s="222">
        <f t="shared" si="60"/>
        <v>0.08355592888539977</v>
      </c>
    </row>
    <row r="1092" spans="1:8" s="5" customFormat="1" ht="15">
      <c r="A1092" s="223">
        <v>32</v>
      </c>
      <c r="B1092" s="224" t="str">
        <f t="shared" si="55"/>
        <v>Neemuch</v>
      </c>
      <c r="C1092" s="225">
        <f t="shared" si="56"/>
        <v>246.1</v>
      </c>
      <c r="D1092" s="225">
        <f t="shared" si="57"/>
        <v>242.87810072282028</v>
      </c>
      <c r="E1092" s="226">
        <v>222.20000000000002</v>
      </c>
      <c r="F1092" s="227">
        <f t="shared" si="58"/>
        <v>0.9028850060950834</v>
      </c>
      <c r="G1092" s="226">
        <f t="shared" si="59"/>
        <v>20.67810072282026</v>
      </c>
      <c r="H1092" s="222">
        <f t="shared" si="60"/>
        <v>0.0840231642536378</v>
      </c>
    </row>
    <row r="1093" spans="1:8" s="5" customFormat="1" ht="15">
      <c r="A1093" s="223">
        <v>33</v>
      </c>
      <c r="B1093" s="224" t="str">
        <f t="shared" si="55"/>
        <v>Panna</v>
      </c>
      <c r="C1093" s="225">
        <f t="shared" si="56"/>
        <v>496.5</v>
      </c>
      <c r="D1093" s="225">
        <f t="shared" si="57"/>
        <v>480.27161597457484</v>
      </c>
      <c r="E1093" s="226">
        <v>439.20000000000005</v>
      </c>
      <c r="F1093" s="227">
        <f t="shared" si="58"/>
        <v>0.8845921450151059</v>
      </c>
      <c r="G1093" s="226">
        <f t="shared" si="59"/>
        <v>41.0716159745748</v>
      </c>
      <c r="H1093" s="222">
        <f t="shared" si="60"/>
        <v>0.08272228796490393</v>
      </c>
    </row>
    <row r="1094" spans="1:8" s="5" customFormat="1" ht="15">
      <c r="A1094" s="223">
        <v>34</v>
      </c>
      <c r="B1094" s="224" t="str">
        <f t="shared" si="55"/>
        <v>Raisen</v>
      </c>
      <c r="C1094" s="225">
        <f t="shared" si="56"/>
        <v>486.6</v>
      </c>
      <c r="D1094" s="225">
        <f t="shared" si="57"/>
        <v>510.3979333018925</v>
      </c>
      <c r="E1094" s="226">
        <v>466.5</v>
      </c>
      <c r="F1094" s="227">
        <f t="shared" si="58"/>
        <v>0.9586929716399506</v>
      </c>
      <c r="G1094" s="226">
        <f t="shared" si="59"/>
        <v>43.89793330189252</v>
      </c>
      <c r="H1094" s="222">
        <f t="shared" si="60"/>
        <v>0.09021359083825015</v>
      </c>
    </row>
    <row r="1095" spans="1:8" s="5" customFormat="1" ht="15">
      <c r="A1095" s="223">
        <v>35</v>
      </c>
      <c r="B1095" s="224" t="str">
        <f t="shared" si="55"/>
        <v>Rajgarh</v>
      </c>
      <c r="C1095" s="225">
        <f t="shared" si="56"/>
        <v>525.2</v>
      </c>
      <c r="D1095" s="225">
        <f t="shared" si="57"/>
        <v>569.9326079369871</v>
      </c>
      <c r="E1095" s="226">
        <v>521</v>
      </c>
      <c r="F1095" s="227">
        <f t="shared" si="58"/>
        <v>0.9920030464584919</v>
      </c>
      <c r="G1095" s="226">
        <f t="shared" si="59"/>
        <v>48.9326079369871</v>
      </c>
      <c r="H1095" s="222">
        <f t="shared" si="60"/>
        <v>0.09316947436593125</v>
      </c>
    </row>
    <row r="1096" spans="1:8" s="5" customFormat="1" ht="15">
      <c r="A1096" s="223">
        <v>36</v>
      </c>
      <c r="B1096" s="224" t="str">
        <f t="shared" si="55"/>
        <v>Ratlam</v>
      </c>
      <c r="C1096" s="225">
        <f t="shared" si="56"/>
        <v>440.6</v>
      </c>
      <c r="D1096" s="225">
        <f t="shared" si="57"/>
        <v>396.8406561522704</v>
      </c>
      <c r="E1096" s="226">
        <v>362.2</v>
      </c>
      <c r="F1096" s="227">
        <f t="shared" si="58"/>
        <v>0.8220608261461643</v>
      </c>
      <c r="G1096" s="226">
        <f t="shared" si="59"/>
        <v>34.640656152270424</v>
      </c>
      <c r="H1096" s="222">
        <f t="shared" si="60"/>
        <v>0.07862155277410446</v>
      </c>
    </row>
    <row r="1097" spans="1:8" s="5" customFormat="1" ht="15">
      <c r="A1097" s="223">
        <v>37</v>
      </c>
      <c r="B1097" s="224" t="str">
        <f t="shared" si="55"/>
        <v>Rewa</v>
      </c>
      <c r="C1097" s="225">
        <f t="shared" si="56"/>
        <v>902.1</v>
      </c>
      <c r="D1097" s="225">
        <f t="shared" si="57"/>
        <v>786.0504062063711</v>
      </c>
      <c r="E1097" s="226">
        <v>718.5</v>
      </c>
      <c r="F1097" s="227">
        <f t="shared" si="58"/>
        <v>0.796474891918856</v>
      </c>
      <c r="G1097" s="226">
        <f t="shared" si="59"/>
        <v>67.55040620637112</v>
      </c>
      <c r="H1097" s="222">
        <f t="shared" si="60"/>
        <v>0.07488128390020078</v>
      </c>
    </row>
    <row r="1098" spans="1:8" s="5" customFormat="1" ht="15">
      <c r="A1098" s="223">
        <v>38</v>
      </c>
      <c r="B1098" s="224" t="str">
        <f t="shared" si="55"/>
        <v>Sagar</v>
      </c>
      <c r="C1098" s="225">
        <f t="shared" si="56"/>
        <v>759.2</v>
      </c>
      <c r="D1098" s="225">
        <f t="shared" si="57"/>
        <v>744.0566709703268</v>
      </c>
      <c r="E1098" s="226">
        <v>680.8</v>
      </c>
      <c r="F1098" s="227">
        <f t="shared" si="58"/>
        <v>0.8967334035827186</v>
      </c>
      <c r="G1098" s="226">
        <f t="shared" si="59"/>
        <v>63.25667097032681</v>
      </c>
      <c r="H1098" s="222">
        <f t="shared" si="60"/>
        <v>0.08332016724226397</v>
      </c>
    </row>
    <row r="1099" spans="1:8" s="5" customFormat="1" ht="15">
      <c r="A1099" s="223">
        <v>39</v>
      </c>
      <c r="B1099" s="224" t="str">
        <f t="shared" si="55"/>
        <v>Satna</v>
      </c>
      <c r="C1099" s="225">
        <f t="shared" si="56"/>
        <v>755.4</v>
      </c>
      <c r="D1099" s="225">
        <f t="shared" si="57"/>
        <v>677.8159782147363</v>
      </c>
      <c r="E1099" s="226">
        <v>619.6</v>
      </c>
      <c r="F1099" s="227">
        <f t="shared" si="58"/>
        <v>0.8202276939369871</v>
      </c>
      <c r="G1099" s="226">
        <f t="shared" si="59"/>
        <v>58.21597821473631</v>
      </c>
      <c r="H1099" s="222">
        <f t="shared" si="60"/>
        <v>0.07706642601897844</v>
      </c>
    </row>
    <row r="1100" spans="1:8" s="5" customFormat="1" ht="15">
      <c r="A1100" s="223">
        <v>40</v>
      </c>
      <c r="B1100" s="224" t="str">
        <f t="shared" si="55"/>
        <v>Sehore</v>
      </c>
      <c r="C1100" s="225">
        <f t="shared" si="56"/>
        <v>416.5</v>
      </c>
      <c r="D1100" s="225">
        <f t="shared" si="57"/>
        <v>427.7488726546144</v>
      </c>
      <c r="E1100" s="226">
        <v>391.4</v>
      </c>
      <c r="F1100" s="227">
        <f t="shared" si="58"/>
        <v>0.9397358943577431</v>
      </c>
      <c r="G1100" s="226">
        <f t="shared" si="59"/>
        <v>36.34887265461441</v>
      </c>
      <c r="H1100" s="222">
        <f t="shared" si="60"/>
        <v>0.08727220325237553</v>
      </c>
    </row>
    <row r="1101" spans="1:8" s="5" customFormat="1" ht="15">
      <c r="A1101" s="223">
        <v>41</v>
      </c>
      <c r="B1101" s="224" t="str">
        <f t="shared" si="55"/>
        <v>Seoni</v>
      </c>
      <c r="C1101" s="225">
        <f t="shared" si="56"/>
        <v>583</v>
      </c>
      <c r="D1101" s="225">
        <f t="shared" si="57"/>
        <v>592.2662571968465</v>
      </c>
      <c r="E1101" s="226">
        <v>541.5</v>
      </c>
      <c r="F1101" s="227">
        <f t="shared" si="58"/>
        <v>0.9288164665523156</v>
      </c>
      <c r="G1101" s="226">
        <f t="shared" si="59"/>
        <v>50.76625719684648</v>
      </c>
      <c r="H1101" s="222">
        <f t="shared" si="60"/>
        <v>0.08707762812495108</v>
      </c>
    </row>
    <row r="1102" spans="1:8" s="5" customFormat="1" ht="15">
      <c r="A1102" s="223">
        <v>42</v>
      </c>
      <c r="B1102" s="224" t="str">
        <f t="shared" si="55"/>
        <v>Shahdol</v>
      </c>
      <c r="C1102" s="225">
        <f t="shared" si="56"/>
        <v>475.5</v>
      </c>
      <c r="D1102" s="225">
        <f t="shared" si="57"/>
        <v>437.4277456205008</v>
      </c>
      <c r="E1102" s="226">
        <v>399.40000000000003</v>
      </c>
      <c r="F1102" s="227">
        <f t="shared" si="58"/>
        <v>0.8399579390115668</v>
      </c>
      <c r="G1102" s="226">
        <f t="shared" si="59"/>
        <v>38.02774562050075</v>
      </c>
      <c r="H1102" s="222">
        <f t="shared" si="60"/>
        <v>0.07997422843428129</v>
      </c>
    </row>
    <row r="1103" spans="1:8" s="5" customFormat="1" ht="15">
      <c r="A1103" s="223">
        <v>43</v>
      </c>
      <c r="B1103" s="224" t="str">
        <f t="shared" si="55"/>
        <v>Shajapur</v>
      </c>
      <c r="C1103" s="225">
        <f t="shared" si="56"/>
        <v>202.1</v>
      </c>
      <c r="D1103" s="225">
        <f t="shared" si="57"/>
        <v>208.19216077743457</v>
      </c>
      <c r="E1103" s="226">
        <v>190.6</v>
      </c>
      <c r="F1103" s="227">
        <f t="shared" si="58"/>
        <v>0.9430974764967838</v>
      </c>
      <c r="G1103" s="226">
        <f t="shared" si="59"/>
        <v>17.59216077743457</v>
      </c>
      <c r="H1103" s="222">
        <f t="shared" si="60"/>
        <v>0.08704681235741996</v>
      </c>
    </row>
    <row r="1104" spans="1:8" s="5" customFormat="1" ht="15">
      <c r="A1104" s="223">
        <v>44</v>
      </c>
      <c r="B1104" s="224" t="str">
        <f t="shared" si="55"/>
        <v>Sheopur</v>
      </c>
      <c r="C1104" s="225">
        <f t="shared" si="56"/>
        <v>284.7</v>
      </c>
      <c r="D1104" s="225">
        <f t="shared" si="57"/>
        <v>708.9653487740205</v>
      </c>
      <c r="E1104" s="226">
        <v>647.8</v>
      </c>
      <c r="F1104" s="227">
        <f t="shared" si="58"/>
        <v>2.2753775904460833</v>
      </c>
      <c r="G1104" s="226">
        <f t="shared" si="59"/>
        <v>61.16534877402057</v>
      </c>
      <c r="H1104" s="222">
        <f t="shared" si="60"/>
        <v>0.21484140770642984</v>
      </c>
    </row>
    <row r="1105" spans="1:8" s="5" customFormat="1" ht="15">
      <c r="A1105" s="223">
        <v>45</v>
      </c>
      <c r="B1105" s="224" t="str">
        <f t="shared" si="55"/>
        <v>Shivpuri</v>
      </c>
      <c r="C1105" s="225">
        <f t="shared" si="56"/>
        <v>754.3</v>
      </c>
      <c r="D1105" s="225">
        <f t="shared" si="57"/>
        <v>287.05390692612394</v>
      </c>
      <c r="E1105" s="226">
        <v>262.1</v>
      </c>
      <c r="F1105" s="227">
        <f t="shared" si="58"/>
        <v>0.34747447965000666</v>
      </c>
      <c r="G1105" s="226">
        <f t="shared" si="59"/>
        <v>24.95390692612392</v>
      </c>
      <c r="H1105" s="222">
        <f t="shared" si="60"/>
        <v>0.03308220459515302</v>
      </c>
    </row>
    <row r="1106" spans="1:8" s="5" customFormat="1" ht="15">
      <c r="A1106" s="223">
        <v>46</v>
      </c>
      <c r="B1106" s="224" t="str">
        <f t="shared" si="55"/>
        <v>Sidhi</v>
      </c>
      <c r="C1106" s="225">
        <f t="shared" si="56"/>
        <v>523.7</v>
      </c>
      <c r="D1106" s="225">
        <f t="shared" si="57"/>
        <v>540.9562974541128</v>
      </c>
      <c r="E1106" s="226">
        <v>493.9</v>
      </c>
      <c r="F1106" s="227">
        <f t="shared" si="58"/>
        <v>0.9430971930494557</v>
      </c>
      <c r="G1106" s="226">
        <f t="shared" si="59"/>
        <v>47.05629745411284</v>
      </c>
      <c r="H1106" s="222">
        <f t="shared" si="60"/>
        <v>0.08985353724291166</v>
      </c>
    </row>
    <row r="1107" spans="1:8" s="5" customFormat="1" ht="15">
      <c r="A1107" s="223">
        <v>47</v>
      </c>
      <c r="B1107" s="224" t="str">
        <f t="shared" si="55"/>
        <v>Singroli</v>
      </c>
      <c r="C1107" s="225">
        <f t="shared" si="56"/>
        <v>483</v>
      </c>
      <c r="D1107" s="225">
        <f t="shared" si="57"/>
        <v>485.0561862391677</v>
      </c>
      <c r="E1107" s="226">
        <v>443.2</v>
      </c>
      <c r="F1107" s="227">
        <f t="shared" si="58"/>
        <v>0.9175983436853001</v>
      </c>
      <c r="G1107" s="226">
        <f t="shared" si="59"/>
        <v>41.8561862391677</v>
      </c>
      <c r="H1107" s="222">
        <f t="shared" si="60"/>
        <v>0.08665877068150662</v>
      </c>
    </row>
    <row r="1108" spans="1:8" s="5" customFormat="1" ht="15">
      <c r="A1108" s="223">
        <v>48</v>
      </c>
      <c r="B1108" s="224" t="str">
        <f t="shared" si="55"/>
        <v>Tikamgarh</v>
      </c>
      <c r="C1108" s="225">
        <f t="shared" si="56"/>
        <v>619.9</v>
      </c>
      <c r="D1108" s="225">
        <f t="shared" si="57"/>
        <v>592.7962252737798</v>
      </c>
      <c r="E1108" s="226">
        <v>541.9</v>
      </c>
      <c r="F1108" s="227">
        <f t="shared" si="58"/>
        <v>0.874173253750605</v>
      </c>
      <c r="G1108" s="226">
        <f t="shared" si="59"/>
        <v>50.896225273779805</v>
      </c>
      <c r="H1108" s="222">
        <f t="shared" si="60"/>
        <v>0.08210392849456333</v>
      </c>
    </row>
    <row r="1109" spans="1:8" s="5" customFormat="1" ht="15">
      <c r="A1109" s="223">
        <v>49</v>
      </c>
      <c r="B1109" s="224" t="str">
        <f t="shared" si="55"/>
        <v>Ujjain</v>
      </c>
      <c r="C1109" s="225">
        <f t="shared" si="56"/>
        <v>462.7</v>
      </c>
      <c r="D1109" s="225">
        <f t="shared" si="57"/>
        <v>439.3348945955792</v>
      </c>
      <c r="E1109" s="226">
        <v>402.1</v>
      </c>
      <c r="F1109" s="227">
        <f t="shared" si="58"/>
        <v>0.8690296088178086</v>
      </c>
      <c r="G1109" s="226">
        <f t="shared" si="59"/>
        <v>37.23489459557919</v>
      </c>
      <c r="H1109" s="222">
        <f t="shared" si="60"/>
        <v>0.08047308103647978</v>
      </c>
    </row>
    <row r="1110" spans="1:8" s="5" customFormat="1" ht="15">
      <c r="A1110" s="223">
        <v>50</v>
      </c>
      <c r="B1110" s="224" t="str">
        <f t="shared" si="55"/>
        <v>Umaria</v>
      </c>
      <c r="C1110" s="225">
        <f t="shared" si="56"/>
        <v>277.4</v>
      </c>
      <c r="D1110" s="225">
        <f t="shared" si="57"/>
        <v>276.38594135335325</v>
      </c>
      <c r="E1110" s="226">
        <v>252.89999999999998</v>
      </c>
      <c r="F1110" s="227">
        <f t="shared" si="58"/>
        <v>0.9116798846431147</v>
      </c>
      <c r="G1110" s="226">
        <f t="shared" si="59"/>
        <v>23.48594135335327</v>
      </c>
      <c r="H1110" s="222">
        <f t="shared" si="60"/>
        <v>0.08466453263645736</v>
      </c>
    </row>
    <row r="1111" spans="1:8" s="5" customFormat="1" ht="15">
      <c r="A1111" s="223">
        <v>51</v>
      </c>
      <c r="B1111" s="224" t="str">
        <f t="shared" si="55"/>
        <v>Vidisha</v>
      </c>
      <c r="C1111" s="225">
        <f t="shared" si="56"/>
        <v>587.3</v>
      </c>
      <c r="D1111" s="225">
        <f>F1056</f>
        <v>569.8361124880769</v>
      </c>
      <c r="E1111" s="226">
        <v>521.1</v>
      </c>
      <c r="F1111" s="227">
        <f>E1111/C1111</f>
        <v>0.887280776434531</v>
      </c>
      <c r="G1111" s="226">
        <f>D1111-E1111</f>
        <v>48.736112488076856</v>
      </c>
      <c r="H1111" s="222">
        <f>G1111/C1111</f>
        <v>0.08298333473195448</v>
      </c>
    </row>
    <row r="1112" spans="1:10" s="5" customFormat="1" ht="15">
      <c r="A1112" s="316"/>
      <c r="B1112" s="324" t="s">
        <v>3</v>
      </c>
      <c r="C1112" s="321">
        <f>SUM(C1061:C1111)</f>
        <v>24236.500000000004</v>
      </c>
      <c r="D1112" s="321">
        <f>SUM(D1061:D1111)</f>
        <v>24368.430000000004</v>
      </c>
      <c r="E1112" s="321">
        <f>SUM(E1061:E1111)</f>
        <v>22275.300000000003</v>
      </c>
      <c r="F1112" s="325">
        <f t="shared" si="58"/>
        <v>0.9190807253522579</v>
      </c>
      <c r="G1112" s="326">
        <f>D1112-E1112</f>
        <v>2093.130000000001</v>
      </c>
      <c r="H1112" s="322">
        <f>G1112/C1112</f>
        <v>0.08636271738906198</v>
      </c>
      <c r="I1112" s="13">
        <f>E1112/C1112</f>
        <v>0.9190807253522579</v>
      </c>
      <c r="J1112" s="13">
        <f>E1112/C1112</f>
        <v>0.9190807253522579</v>
      </c>
    </row>
    <row r="1113" spans="1:8" ht="12.75">
      <c r="A1113" s="228"/>
      <c r="B1113" s="229"/>
      <c r="C1113" s="184"/>
      <c r="D1113" s="184"/>
      <c r="E1113" s="230"/>
      <c r="F1113" s="174"/>
      <c r="G1113" s="174"/>
      <c r="H1113" s="45"/>
    </row>
    <row r="1114" spans="1:8" ht="12.75">
      <c r="A1114" s="207" t="s">
        <v>206</v>
      </c>
      <c r="B1114" s="174"/>
      <c r="C1114" s="174"/>
      <c r="D1114" s="174"/>
      <c r="E1114" s="174"/>
      <c r="F1114" s="174"/>
      <c r="G1114" s="174"/>
      <c r="H1114" s="45"/>
    </row>
    <row r="1115" spans="1:8" ht="9.75" customHeight="1">
      <c r="A1115" s="207"/>
      <c r="B1115" s="174"/>
      <c r="C1115" s="174"/>
      <c r="D1115" s="174"/>
      <c r="E1115" s="174"/>
      <c r="F1115" s="174"/>
      <c r="G1115" s="174"/>
      <c r="H1115" s="45"/>
    </row>
    <row r="1116" spans="1:8" ht="12.75">
      <c r="A1116" s="207" t="s">
        <v>207</v>
      </c>
      <c r="B1116" s="174"/>
      <c r="C1116" s="174"/>
      <c r="D1116" s="174"/>
      <c r="E1116" s="174"/>
      <c r="F1116" s="174"/>
      <c r="G1116" s="174"/>
      <c r="H1116" s="45"/>
    </row>
    <row r="1117" spans="1:8" ht="12" customHeight="1">
      <c r="A1117" s="121"/>
      <c r="B1117" s="174"/>
      <c r="C1117" s="174"/>
      <c r="D1117" s="174"/>
      <c r="E1117" s="174"/>
      <c r="F1117" s="174"/>
      <c r="G1117" s="174"/>
      <c r="H1117" s="45"/>
    </row>
    <row r="1118" spans="1:8" ht="39" customHeight="1">
      <c r="A1118" s="372" t="s">
        <v>1</v>
      </c>
      <c r="B1118" s="372" t="s">
        <v>2</v>
      </c>
      <c r="C1118" s="301" t="s">
        <v>26</v>
      </c>
      <c r="D1118" s="301" t="s">
        <v>27</v>
      </c>
      <c r="E1118" s="372" t="s">
        <v>49</v>
      </c>
      <c r="F1118" s="232"/>
      <c r="G1118" s="121"/>
      <c r="H1118" s="15"/>
    </row>
    <row r="1119" spans="1:8" ht="12" customHeight="1">
      <c r="A1119" s="196">
        <v>1</v>
      </c>
      <c r="B1119" s="196">
        <v>2</v>
      </c>
      <c r="C1119" s="231">
        <v>3</v>
      </c>
      <c r="D1119" s="231">
        <v>4</v>
      </c>
      <c r="E1119" s="196">
        <v>5</v>
      </c>
      <c r="F1119" s="232"/>
      <c r="G1119" s="121"/>
      <c r="H1119" s="15"/>
    </row>
    <row r="1120" spans="1:8" ht="13.5" customHeight="1">
      <c r="A1120" s="378">
        <v>1</v>
      </c>
      <c r="B1120" s="160" t="str">
        <f aca="true" t="shared" si="61" ref="B1120:B1169">B43</f>
        <v>Agar Malwa</v>
      </c>
      <c r="C1120" s="233">
        <f aca="true" t="shared" si="62" ref="C1120:C1169">E632</f>
        <v>0.5077318265539311</v>
      </c>
      <c r="D1120" s="234">
        <f aca="true" t="shared" si="63" ref="D1120:D1169">E950</f>
        <v>0.687273484244371</v>
      </c>
      <c r="E1120" s="235">
        <f>(D1120-C1120)*100</f>
        <v>17.954165769043982</v>
      </c>
      <c r="F1120" s="236"/>
      <c r="G1120" s="146"/>
      <c r="H1120" s="15"/>
    </row>
    <row r="1121" spans="1:9" ht="13.5" customHeight="1">
      <c r="A1121" s="378">
        <v>2</v>
      </c>
      <c r="B1121" s="160" t="str">
        <f t="shared" si="61"/>
        <v>Alirajpur</v>
      </c>
      <c r="C1121" s="233">
        <f t="shared" si="62"/>
        <v>0.5487768805551061</v>
      </c>
      <c r="D1121" s="234">
        <f t="shared" si="63"/>
        <v>0.7578702811279103</v>
      </c>
      <c r="E1121" s="235">
        <f aca="true" t="shared" si="64" ref="E1121:E1170">(D1121-C1121)*100</f>
        <v>20.909340057280424</v>
      </c>
      <c r="F1121" s="236"/>
      <c r="G1121" s="146"/>
      <c r="H1121" s="15"/>
      <c r="I1121" s="246"/>
    </row>
    <row r="1122" spans="1:8" ht="13.5" customHeight="1">
      <c r="A1122" s="378">
        <v>3</v>
      </c>
      <c r="B1122" s="160" t="str">
        <f t="shared" si="61"/>
        <v>Anooppur</v>
      </c>
      <c r="C1122" s="233">
        <f t="shared" si="62"/>
        <v>0.5587939335579918</v>
      </c>
      <c r="D1122" s="234">
        <f t="shared" si="63"/>
        <v>1.0527043996789913</v>
      </c>
      <c r="E1122" s="235">
        <f t="shared" si="64"/>
        <v>49.391046612099956</v>
      </c>
      <c r="F1122" s="236"/>
      <c r="G1122" s="146"/>
      <c r="H1122" s="15"/>
    </row>
    <row r="1123" spans="1:8" ht="13.5" customHeight="1">
      <c r="A1123" s="378">
        <v>4</v>
      </c>
      <c r="B1123" s="160" t="str">
        <f t="shared" si="61"/>
        <v>Ashoknagar</v>
      </c>
      <c r="C1123" s="233">
        <f t="shared" si="62"/>
        <v>0.5731599980600632</v>
      </c>
      <c r="D1123" s="234">
        <f t="shared" si="63"/>
        <v>1.0424950569801916</v>
      </c>
      <c r="E1123" s="235">
        <f t="shared" si="64"/>
        <v>46.93350589201284</v>
      </c>
      <c r="F1123" s="236"/>
      <c r="G1123" s="146"/>
      <c r="H1123" s="15"/>
    </row>
    <row r="1124" spans="1:8" ht="13.5" customHeight="1">
      <c r="A1124" s="378">
        <v>5</v>
      </c>
      <c r="B1124" s="160" t="str">
        <f t="shared" si="61"/>
        <v>Badwani</v>
      </c>
      <c r="C1124" s="233">
        <f t="shared" si="62"/>
        <v>0.6034361498917785</v>
      </c>
      <c r="D1124" s="234">
        <f t="shared" si="63"/>
        <v>0.7951239454453675</v>
      </c>
      <c r="E1124" s="235">
        <f t="shared" si="64"/>
        <v>19.168779555358896</v>
      </c>
      <c r="F1124" s="236"/>
      <c r="G1124" s="146"/>
      <c r="H1124" s="15"/>
    </row>
    <row r="1125" spans="1:8" ht="13.5" customHeight="1">
      <c r="A1125" s="378">
        <v>6</v>
      </c>
      <c r="B1125" s="160" t="str">
        <f t="shared" si="61"/>
        <v>Balaghat</v>
      </c>
      <c r="C1125" s="233">
        <f t="shared" si="62"/>
        <v>0.6070739018910354</v>
      </c>
      <c r="D1125" s="234">
        <f t="shared" si="63"/>
        <v>1.1048879253666242</v>
      </c>
      <c r="E1125" s="235">
        <f t="shared" si="64"/>
        <v>49.78140234755888</v>
      </c>
      <c r="F1125" s="236"/>
      <c r="G1125" s="146"/>
      <c r="H1125" s="15"/>
    </row>
    <row r="1126" spans="1:8" ht="13.5" customHeight="1">
      <c r="A1126" s="378">
        <v>7</v>
      </c>
      <c r="B1126" s="160" t="str">
        <f t="shared" si="61"/>
        <v>Betul</v>
      </c>
      <c r="C1126" s="233">
        <f t="shared" si="62"/>
        <v>0.6137282379354201</v>
      </c>
      <c r="D1126" s="234">
        <f t="shared" si="63"/>
        <v>0.9320261897045147</v>
      </c>
      <c r="E1126" s="235">
        <f t="shared" si="64"/>
        <v>31.82979517690946</v>
      </c>
      <c r="F1126" s="236"/>
      <c r="G1126" s="146"/>
      <c r="H1126" s="15"/>
    </row>
    <row r="1127" spans="1:8" ht="13.5" customHeight="1">
      <c r="A1127" s="378">
        <v>8</v>
      </c>
      <c r="B1127" s="160" t="str">
        <f t="shared" si="61"/>
        <v>Bhind</v>
      </c>
      <c r="C1127" s="233">
        <f t="shared" si="62"/>
        <v>0.6188428466218835</v>
      </c>
      <c r="D1127" s="234">
        <f t="shared" si="63"/>
        <v>1.01517083603464</v>
      </c>
      <c r="E1127" s="235">
        <f t="shared" si="64"/>
        <v>39.63279894127566</v>
      </c>
      <c r="F1127" s="236"/>
      <c r="G1127" s="146"/>
      <c r="H1127" s="15"/>
    </row>
    <row r="1128" spans="1:8" ht="13.5" customHeight="1">
      <c r="A1128" s="378">
        <v>9</v>
      </c>
      <c r="B1128" s="160" t="str">
        <f t="shared" si="61"/>
        <v>Bhopal</v>
      </c>
      <c r="C1128" s="233">
        <f t="shared" si="62"/>
        <v>0.6271448511762635</v>
      </c>
      <c r="D1128" s="234">
        <f t="shared" si="63"/>
        <v>0.761269044005084</v>
      </c>
      <c r="E1128" s="235">
        <f t="shared" si="64"/>
        <v>13.412419282882048</v>
      </c>
      <c r="F1128" s="236"/>
      <c r="G1128" s="146"/>
      <c r="H1128" s="15"/>
    </row>
    <row r="1129" spans="1:8" ht="13.5" customHeight="1">
      <c r="A1129" s="378">
        <v>10</v>
      </c>
      <c r="B1129" s="160" t="str">
        <f t="shared" si="61"/>
        <v>Burhanpur</v>
      </c>
      <c r="C1129" s="233">
        <f t="shared" si="62"/>
        <v>0.6356550706620542</v>
      </c>
      <c r="D1129" s="234">
        <f t="shared" si="63"/>
        <v>0.9603392908760167</v>
      </c>
      <c r="E1129" s="235">
        <f t="shared" si="64"/>
        <v>32.46842202139625</v>
      </c>
      <c r="F1129" s="236"/>
      <c r="G1129" s="146"/>
      <c r="H1129" s="15"/>
    </row>
    <row r="1130" spans="1:8" ht="13.5" customHeight="1">
      <c r="A1130" s="378">
        <v>11</v>
      </c>
      <c r="B1130" s="160" t="str">
        <f t="shared" si="61"/>
        <v>Chhatarpur</v>
      </c>
      <c r="C1130" s="233">
        <f t="shared" si="62"/>
        <v>0.6557814778012528</v>
      </c>
      <c r="D1130" s="234">
        <f t="shared" si="63"/>
        <v>0.7662521181688257</v>
      </c>
      <c r="E1130" s="235">
        <f t="shared" si="64"/>
        <v>11.04706403675728</v>
      </c>
      <c r="F1130" s="236"/>
      <c r="G1130" s="146"/>
      <c r="H1130" s="15"/>
    </row>
    <row r="1131" spans="1:8" ht="13.5" customHeight="1">
      <c r="A1131" s="378">
        <v>12</v>
      </c>
      <c r="B1131" s="160" t="str">
        <f t="shared" si="61"/>
        <v>Chhindwara</v>
      </c>
      <c r="C1131" s="233">
        <f t="shared" si="62"/>
        <v>0.6598715909720442</v>
      </c>
      <c r="D1131" s="234">
        <f t="shared" si="63"/>
        <v>0.9579327105564035</v>
      </c>
      <c r="E1131" s="235">
        <f t="shared" si="64"/>
        <v>29.80611195843593</v>
      </c>
      <c r="F1131" s="236"/>
      <c r="G1131" s="146"/>
      <c r="H1131" s="15"/>
    </row>
    <row r="1132" spans="1:8" ht="13.5" customHeight="1">
      <c r="A1132" s="378">
        <v>13</v>
      </c>
      <c r="B1132" s="160" t="str">
        <f t="shared" si="61"/>
        <v>Damoh</v>
      </c>
      <c r="C1132" s="233">
        <f t="shared" si="62"/>
        <v>0.6725698318292044</v>
      </c>
      <c r="D1132" s="234">
        <f t="shared" si="63"/>
        <v>0.8338422684980361</v>
      </c>
      <c r="E1132" s="235">
        <f t="shared" si="64"/>
        <v>16.127243666883174</v>
      </c>
      <c r="F1132" s="236"/>
      <c r="G1132" s="146"/>
      <c r="H1132" s="15"/>
    </row>
    <row r="1133" spans="1:8" ht="13.5" customHeight="1">
      <c r="A1133" s="378">
        <v>14</v>
      </c>
      <c r="B1133" s="160" t="str">
        <f t="shared" si="61"/>
        <v>Datia</v>
      </c>
      <c r="C1133" s="233">
        <f t="shared" si="62"/>
        <v>0.6853200253260117</v>
      </c>
      <c r="D1133" s="234">
        <f t="shared" si="63"/>
        <v>0.8632447142519751</v>
      </c>
      <c r="E1133" s="235">
        <f t="shared" si="64"/>
        <v>17.792468892596347</v>
      </c>
      <c r="F1133" s="236"/>
      <c r="G1133" s="146"/>
      <c r="H1133" s="15"/>
    </row>
    <row r="1134" spans="1:8" ht="13.5" customHeight="1">
      <c r="A1134" s="378">
        <v>15</v>
      </c>
      <c r="B1134" s="160" t="str">
        <f t="shared" si="61"/>
        <v>Dewas</v>
      </c>
      <c r="C1134" s="233">
        <f t="shared" si="62"/>
        <v>0.700306640238129</v>
      </c>
      <c r="D1134" s="234">
        <f t="shared" si="63"/>
        <v>0.9894863991139764</v>
      </c>
      <c r="E1134" s="235">
        <f t="shared" si="64"/>
        <v>28.917975887584735</v>
      </c>
      <c r="F1134" s="236"/>
      <c r="G1134" s="146"/>
      <c r="H1134" s="15"/>
    </row>
    <row r="1135" spans="1:8" ht="13.5" customHeight="1">
      <c r="A1135" s="378">
        <v>16</v>
      </c>
      <c r="B1135" s="160" t="str">
        <f t="shared" si="61"/>
        <v>Dhar</v>
      </c>
      <c r="C1135" s="233">
        <f t="shared" si="62"/>
        <v>0.7300234502375194</v>
      </c>
      <c r="D1135" s="234">
        <f t="shared" si="63"/>
        <v>0.9410949093044217</v>
      </c>
      <c r="E1135" s="235">
        <f t="shared" si="64"/>
        <v>21.10714590669024</v>
      </c>
      <c r="F1135" s="236"/>
      <c r="G1135" s="146"/>
      <c r="H1135" s="15"/>
    </row>
    <row r="1136" spans="1:8" ht="13.5" customHeight="1">
      <c r="A1136" s="378">
        <v>17</v>
      </c>
      <c r="B1136" s="160" t="str">
        <f t="shared" si="61"/>
        <v>Dindori</v>
      </c>
      <c r="C1136" s="233">
        <f t="shared" si="62"/>
        <v>0.7449485321776956</v>
      </c>
      <c r="D1136" s="234">
        <f t="shared" si="63"/>
        <v>0.8551922756245243</v>
      </c>
      <c r="E1136" s="235">
        <f t="shared" si="64"/>
        <v>11.024374344682863</v>
      </c>
      <c r="F1136" s="236"/>
      <c r="G1136" s="146"/>
      <c r="H1136" s="15"/>
    </row>
    <row r="1137" spans="1:8" ht="13.5" customHeight="1">
      <c r="A1137" s="378">
        <v>18</v>
      </c>
      <c r="B1137" s="160" t="str">
        <f t="shared" si="61"/>
        <v>Guna</v>
      </c>
      <c r="C1137" s="233">
        <f t="shared" si="62"/>
        <v>0.7525622456591451</v>
      </c>
      <c r="D1137" s="234">
        <f t="shared" si="63"/>
        <v>1.0753330766622882</v>
      </c>
      <c r="E1137" s="235">
        <f t="shared" si="64"/>
        <v>32.27708310031431</v>
      </c>
      <c r="F1137" s="236"/>
      <c r="G1137" s="146"/>
      <c r="H1137" s="15"/>
    </row>
    <row r="1138" spans="1:8" ht="13.5" customHeight="1">
      <c r="A1138" s="378">
        <v>19</v>
      </c>
      <c r="B1138" s="160" t="str">
        <f t="shared" si="61"/>
        <v>Gwalior</v>
      </c>
      <c r="C1138" s="233">
        <f t="shared" si="62"/>
        <v>0.7615727306743717</v>
      </c>
      <c r="D1138" s="234">
        <f t="shared" si="63"/>
        <v>1.0857691892458554</v>
      </c>
      <c r="E1138" s="235">
        <f t="shared" si="64"/>
        <v>32.419645857148375</v>
      </c>
      <c r="F1138" s="236"/>
      <c r="G1138" s="146"/>
      <c r="H1138" s="15"/>
    </row>
    <row r="1139" spans="1:8" ht="13.5" customHeight="1">
      <c r="A1139" s="378">
        <v>20</v>
      </c>
      <c r="B1139" s="160" t="str">
        <f t="shared" si="61"/>
        <v>Harda</v>
      </c>
      <c r="C1139" s="233">
        <f t="shared" si="62"/>
        <v>0.7699562832450636</v>
      </c>
      <c r="D1139" s="234">
        <f t="shared" si="63"/>
        <v>0.9887290208620091</v>
      </c>
      <c r="E1139" s="235">
        <f t="shared" si="64"/>
        <v>21.87727376169455</v>
      </c>
      <c r="F1139" s="236"/>
      <c r="G1139" s="146"/>
      <c r="H1139" s="15"/>
    </row>
    <row r="1140" spans="1:8" ht="13.5" customHeight="1">
      <c r="A1140" s="378">
        <v>21</v>
      </c>
      <c r="B1140" s="160" t="str">
        <f t="shared" si="61"/>
        <v>Hoshangabad</v>
      </c>
      <c r="C1140" s="233">
        <f t="shared" si="62"/>
        <v>0.7772304456537185</v>
      </c>
      <c r="D1140" s="234">
        <f t="shared" si="63"/>
        <v>0.7957936218099475</v>
      </c>
      <c r="E1140" s="235">
        <f t="shared" si="64"/>
        <v>1.8563176156229044</v>
      </c>
      <c r="F1140" s="236"/>
      <c r="G1140" s="146"/>
      <c r="H1140" s="15"/>
    </row>
    <row r="1141" spans="1:8" ht="13.5" customHeight="1">
      <c r="A1141" s="378">
        <v>22</v>
      </c>
      <c r="B1141" s="160" t="str">
        <f t="shared" si="61"/>
        <v>Indore</v>
      </c>
      <c r="C1141" s="233">
        <f t="shared" si="62"/>
        <v>0.7780307844517697</v>
      </c>
      <c r="D1141" s="234">
        <f t="shared" si="63"/>
        <v>1.0170483589057036</v>
      </c>
      <c r="E1141" s="235">
        <f t="shared" si="64"/>
        <v>23.90175744539339</v>
      </c>
      <c r="F1141" s="236"/>
      <c r="G1141" s="146"/>
      <c r="H1141" s="15"/>
    </row>
    <row r="1142" spans="1:8" ht="13.5" customHeight="1">
      <c r="A1142" s="378">
        <v>23</v>
      </c>
      <c r="B1142" s="160" t="str">
        <f t="shared" si="61"/>
        <v>Jabalpur</v>
      </c>
      <c r="C1142" s="233">
        <f t="shared" si="62"/>
        <v>0.7782580405194172</v>
      </c>
      <c r="D1142" s="234">
        <f t="shared" si="63"/>
        <v>0.8445385326101874</v>
      </c>
      <c r="E1142" s="235">
        <f t="shared" si="64"/>
        <v>6.628049209077025</v>
      </c>
      <c r="F1142" s="236"/>
      <c r="G1142" s="146"/>
      <c r="H1142" s="15"/>
    </row>
    <row r="1143" spans="1:8" ht="13.5" customHeight="1">
      <c r="A1143" s="378">
        <v>24</v>
      </c>
      <c r="B1143" s="160" t="str">
        <f t="shared" si="61"/>
        <v>Jhabua</v>
      </c>
      <c r="C1143" s="233">
        <f t="shared" si="62"/>
        <v>0.7783468150813324</v>
      </c>
      <c r="D1143" s="234">
        <f t="shared" si="63"/>
        <v>0.6795162127788209</v>
      </c>
      <c r="E1143" s="235">
        <f t="shared" si="64"/>
        <v>-9.88306023025115</v>
      </c>
      <c r="F1143" s="236"/>
      <c r="G1143" s="146"/>
      <c r="H1143" s="15"/>
    </row>
    <row r="1144" spans="1:8" ht="13.5" customHeight="1">
      <c r="A1144" s="378">
        <v>25</v>
      </c>
      <c r="B1144" s="160" t="str">
        <f t="shared" si="61"/>
        <v>Katni</v>
      </c>
      <c r="C1144" s="233">
        <f t="shared" si="62"/>
        <v>0.7836952656773468</v>
      </c>
      <c r="D1144" s="234">
        <f t="shared" si="63"/>
        <v>0.8189270284403013</v>
      </c>
      <c r="E1144" s="235">
        <f t="shared" si="64"/>
        <v>3.5231762762954477</v>
      </c>
      <c r="F1144" s="236"/>
      <c r="G1144" s="146"/>
      <c r="H1144" s="15"/>
    </row>
    <row r="1145" spans="1:8" ht="13.5" customHeight="1">
      <c r="A1145" s="378">
        <v>26</v>
      </c>
      <c r="B1145" s="160" t="str">
        <f t="shared" si="61"/>
        <v>Khandwa</v>
      </c>
      <c r="C1145" s="233">
        <f t="shared" si="62"/>
        <v>0.7871325981511481</v>
      </c>
      <c r="D1145" s="234">
        <f t="shared" si="63"/>
        <v>0.7346448309755259</v>
      </c>
      <c r="E1145" s="235">
        <f t="shared" si="64"/>
        <v>-5.248776717562221</v>
      </c>
      <c r="F1145" s="236"/>
      <c r="G1145" s="146"/>
      <c r="H1145" s="15"/>
    </row>
    <row r="1146" spans="1:8" ht="13.5" customHeight="1">
      <c r="A1146" s="378">
        <v>27</v>
      </c>
      <c r="B1146" s="160" t="str">
        <f t="shared" si="61"/>
        <v>Khargone</v>
      </c>
      <c r="C1146" s="233">
        <f t="shared" si="62"/>
        <v>0.8049109471489999</v>
      </c>
      <c r="D1146" s="234">
        <f t="shared" si="63"/>
        <v>0.8575150974244472</v>
      </c>
      <c r="E1146" s="235">
        <f t="shared" si="64"/>
        <v>5.260415027544729</v>
      </c>
      <c r="F1146" s="236"/>
      <c r="G1146" s="146"/>
      <c r="H1146" s="15"/>
    </row>
    <row r="1147" spans="1:8" ht="13.5" customHeight="1">
      <c r="A1147" s="378">
        <v>28</v>
      </c>
      <c r="B1147" s="160" t="str">
        <f t="shared" si="61"/>
        <v>Mandla</v>
      </c>
      <c r="C1147" s="233">
        <f t="shared" si="62"/>
        <v>0.8079256219134103</v>
      </c>
      <c r="D1147" s="234">
        <f t="shared" si="63"/>
        <v>0.7492800967597285</v>
      </c>
      <c r="E1147" s="235">
        <f t="shared" si="64"/>
        <v>-5.864552515368182</v>
      </c>
      <c r="F1147" s="236"/>
      <c r="G1147" s="146"/>
      <c r="H1147" s="15"/>
    </row>
    <row r="1148" spans="1:8" ht="13.5" customHeight="1">
      <c r="A1148" s="378">
        <v>29</v>
      </c>
      <c r="B1148" s="160" t="str">
        <f t="shared" si="61"/>
        <v>Mandsaur</v>
      </c>
      <c r="C1148" s="233">
        <f t="shared" si="62"/>
        <v>0.8100797878335829</v>
      </c>
      <c r="D1148" s="234">
        <f t="shared" si="63"/>
        <v>0.7306639584262528</v>
      </c>
      <c r="E1148" s="235">
        <f t="shared" si="64"/>
        <v>-7.941582940733016</v>
      </c>
      <c r="F1148" s="236"/>
      <c r="G1148" s="146"/>
      <c r="H1148" s="15"/>
    </row>
    <row r="1149" spans="1:8" ht="13.5" customHeight="1">
      <c r="A1149" s="378">
        <v>30</v>
      </c>
      <c r="B1149" s="160" t="str">
        <f t="shared" si="61"/>
        <v>Morena</v>
      </c>
      <c r="C1149" s="233">
        <f t="shared" si="62"/>
        <v>0.8175734534370117</v>
      </c>
      <c r="D1149" s="234">
        <f t="shared" si="63"/>
        <v>1.0581675335664682</v>
      </c>
      <c r="E1149" s="235">
        <f t="shared" si="64"/>
        <v>24.05940801294565</v>
      </c>
      <c r="F1149" s="236"/>
      <c r="G1149" s="146"/>
      <c r="H1149" s="15"/>
    </row>
    <row r="1150" spans="1:8" ht="13.5" customHeight="1">
      <c r="A1150" s="378">
        <v>31</v>
      </c>
      <c r="B1150" s="160" t="str">
        <f t="shared" si="61"/>
        <v>Narsinghpur</v>
      </c>
      <c r="C1150" s="233">
        <f t="shared" si="62"/>
        <v>0.8207659692680885</v>
      </c>
      <c r="D1150" s="234">
        <f t="shared" si="63"/>
        <v>0.8643410030460504</v>
      </c>
      <c r="E1150" s="235">
        <f t="shared" si="64"/>
        <v>4.35750337779619</v>
      </c>
      <c r="F1150" s="236"/>
      <c r="G1150" s="146"/>
      <c r="H1150" s="15"/>
    </row>
    <row r="1151" spans="1:8" ht="13.5" customHeight="1">
      <c r="A1151" s="378">
        <v>32</v>
      </c>
      <c r="B1151" s="160" t="str">
        <f t="shared" si="61"/>
        <v>Neemuch</v>
      </c>
      <c r="C1151" s="233">
        <f t="shared" si="62"/>
        <v>0.8377723551886259</v>
      </c>
      <c r="D1151" s="234">
        <f t="shared" si="63"/>
        <v>0.734528518676728</v>
      </c>
      <c r="E1151" s="235">
        <f t="shared" si="64"/>
        <v>-10.324383651189795</v>
      </c>
      <c r="F1151" s="236"/>
      <c r="G1151" s="146"/>
      <c r="H1151" s="15"/>
    </row>
    <row r="1152" spans="1:8" ht="13.5" customHeight="1">
      <c r="A1152" s="378">
        <v>33</v>
      </c>
      <c r="B1152" s="160" t="str">
        <f t="shared" si="61"/>
        <v>Panna</v>
      </c>
      <c r="C1152" s="233">
        <f t="shared" si="62"/>
        <v>0.8530679621902619</v>
      </c>
      <c r="D1152" s="234">
        <f t="shared" si="63"/>
        <v>0.8135582711452795</v>
      </c>
      <c r="E1152" s="235">
        <f t="shared" si="64"/>
        <v>-3.9509691044982476</v>
      </c>
      <c r="F1152" s="236"/>
      <c r="G1152" s="146"/>
      <c r="H1152" s="15"/>
    </row>
    <row r="1153" spans="1:8" ht="13.5" customHeight="1">
      <c r="A1153" s="378">
        <v>34</v>
      </c>
      <c r="B1153" s="160" t="str">
        <f t="shared" si="61"/>
        <v>Raisen</v>
      </c>
      <c r="C1153" s="233">
        <f t="shared" si="62"/>
        <v>0.8582309446736656</v>
      </c>
      <c r="D1153" s="234">
        <f t="shared" si="63"/>
        <v>0.8503599302751698</v>
      </c>
      <c r="E1153" s="235">
        <f t="shared" si="64"/>
        <v>-0.7871014398495801</v>
      </c>
      <c r="F1153" s="236"/>
      <c r="G1153" s="146"/>
      <c r="H1153" s="15"/>
    </row>
    <row r="1154" spans="1:8" ht="13.5" customHeight="1">
      <c r="A1154" s="378">
        <v>35</v>
      </c>
      <c r="B1154" s="160" t="str">
        <f t="shared" si="61"/>
        <v>Rajgarh</v>
      </c>
      <c r="C1154" s="233">
        <f t="shared" si="62"/>
        <v>0.8601856776835672</v>
      </c>
      <c r="D1154" s="234">
        <f t="shared" si="63"/>
        <v>0.6826556621287131</v>
      </c>
      <c r="E1154" s="235">
        <f t="shared" si="64"/>
        <v>-17.753001555485415</v>
      </c>
      <c r="F1154" s="236"/>
      <c r="G1154" s="146"/>
      <c r="H1154" s="15"/>
    </row>
    <row r="1155" spans="1:8" ht="13.5" customHeight="1">
      <c r="A1155" s="378">
        <v>36</v>
      </c>
      <c r="B1155" s="160" t="str">
        <f t="shared" si="61"/>
        <v>Ratlam</v>
      </c>
      <c r="C1155" s="233">
        <f t="shared" si="62"/>
        <v>0.8748019295655187</v>
      </c>
      <c r="D1155" s="234">
        <f t="shared" si="63"/>
        <v>1.0812639978006278</v>
      </c>
      <c r="E1155" s="235">
        <f t="shared" si="64"/>
        <v>20.646206823510905</v>
      </c>
      <c r="F1155" s="236"/>
      <c r="G1155" s="146"/>
      <c r="H1155" s="15"/>
    </row>
    <row r="1156" spans="1:8" ht="13.5" customHeight="1">
      <c r="A1156" s="378">
        <v>37</v>
      </c>
      <c r="B1156" s="160" t="str">
        <f t="shared" si="61"/>
        <v>Rewa</v>
      </c>
      <c r="C1156" s="233">
        <f t="shared" si="62"/>
        <v>0.8910865491993721</v>
      </c>
      <c r="D1156" s="234">
        <f t="shared" si="63"/>
        <v>0.9432418322172303</v>
      </c>
      <c r="E1156" s="235">
        <f t="shared" si="64"/>
        <v>5.215528301785821</v>
      </c>
      <c r="F1156" s="236"/>
      <c r="G1156" s="146"/>
      <c r="H1156" s="15"/>
    </row>
    <row r="1157" spans="1:8" ht="13.5" customHeight="1">
      <c r="A1157" s="378">
        <v>38</v>
      </c>
      <c r="B1157" s="160" t="str">
        <f t="shared" si="61"/>
        <v>Sagar</v>
      </c>
      <c r="C1157" s="233">
        <f t="shared" si="62"/>
        <v>0.8947778487730584</v>
      </c>
      <c r="D1157" s="234">
        <f t="shared" si="63"/>
        <v>1.0330508099578453</v>
      </c>
      <c r="E1157" s="235">
        <f t="shared" si="64"/>
        <v>13.827296118478682</v>
      </c>
      <c r="F1157" s="236"/>
      <c r="G1157" s="146"/>
      <c r="H1157" s="15"/>
    </row>
    <row r="1158" spans="1:8" ht="13.5" customHeight="1">
      <c r="A1158" s="378">
        <v>39</v>
      </c>
      <c r="B1158" s="160" t="str">
        <f t="shared" si="61"/>
        <v>Satna</v>
      </c>
      <c r="C1158" s="233">
        <f t="shared" si="62"/>
        <v>0.907456426423278</v>
      </c>
      <c r="D1158" s="234">
        <f t="shared" si="63"/>
        <v>0.8711227664944343</v>
      </c>
      <c r="E1158" s="235">
        <f t="shared" si="64"/>
        <v>-3.633365992884363</v>
      </c>
      <c r="F1158" s="236"/>
      <c r="G1158" s="146"/>
      <c r="H1158" s="15"/>
    </row>
    <row r="1159" spans="1:8" ht="13.5" customHeight="1">
      <c r="A1159" s="378">
        <v>40</v>
      </c>
      <c r="B1159" s="160" t="str">
        <f t="shared" si="61"/>
        <v>Sehore</v>
      </c>
      <c r="C1159" s="233">
        <f t="shared" si="62"/>
        <v>0.9132484838078433</v>
      </c>
      <c r="D1159" s="234">
        <f t="shared" si="63"/>
        <v>0.7911702195611338</v>
      </c>
      <c r="E1159" s="235">
        <f t="shared" si="64"/>
        <v>-12.207826424670953</v>
      </c>
      <c r="F1159" s="236"/>
      <c r="G1159" s="146"/>
      <c r="H1159" s="15"/>
    </row>
    <row r="1160" spans="1:8" ht="13.5" customHeight="1">
      <c r="A1160" s="378">
        <v>41</v>
      </c>
      <c r="B1160" s="160" t="str">
        <f t="shared" si="61"/>
        <v>Seoni</v>
      </c>
      <c r="C1160" s="233">
        <f t="shared" si="62"/>
        <v>0.9155576797062734</v>
      </c>
      <c r="D1160" s="234">
        <f t="shared" si="63"/>
        <v>0.9696504824586458</v>
      </c>
      <c r="E1160" s="235">
        <f t="shared" si="64"/>
        <v>5.409280275237238</v>
      </c>
      <c r="F1160" s="236"/>
      <c r="G1160" s="146"/>
      <c r="H1160" s="15"/>
    </row>
    <row r="1161" spans="1:8" ht="13.5" customHeight="1">
      <c r="A1161" s="378">
        <v>42</v>
      </c>
      <c r="B1161" s="160" t="str">
        <f t="shared" si="61"/>
        <v>Shahdol</v>
      </c>
      <c r="C1161" s="233">
        <f t="shared" si="62"/>
        <v>0.9231336629916783</v>
      </c>
      <c r="D1161" s="234">
        <f t="shared" si="63"/>
        <v>0.9122788603870042</v>
      </c>
      <c r="E1161" s="235">
        <f t="shared" si="64"/>
        <v>-1.0854802604674085</v>
      </c>
      <c r="F1161" s="236"/>
      <c r="G1161" s="146"/>
      <c r="H1161" s="15"/>
    </row>
    <row r="1162" spans="1:8" ht="13.5" customHeight="1">
      <c r="A1162" s="378">
        <v>43</v>
      </c>
      <c r="B1162" s="160" t="str">
        <f t="shared" si="61"/>
        <v>Shajapur</v>
      </c>
      <c r="C1162" s="233">
        <f t="shared" si="62"/>
        <v>0.9261335177245985</v>
      </c>
      <c r="D1162" s="234">
        <f t="shared" si="63"/>
        <v>0.782729854178659</v>
      </c>
      <c r="E1162" s="235">
        <f t="shared" si="64"/>
        <v>-14.340366354593947</v>
      </c>
      <c r="F1162" s="236"/>
      <c r="G1162" s="146"/>
      <c r="H1162" s="15"/>
    </row>
    <row r="1163" spans="1:8" ht="13.5" customHeight="1">
      <c r="A1163" s="378">
        <v>44</v>
      </c>
      <c r="B1163" s="160" t="str">
        <f t="shared" si="61"/>
        <v>Sheopur</v>
      </c>
      <c r="C1163" s="233">
        <f t="shared" si="62"/>
        <v>0.9371021402492119</v>
      </c>
      <c r="D1163" s="234">
        <f t="shared" si="63"/>
        <v>0.9916309939374385</v>
      </c>
      <c r="E1163" s="235">
        <f t="shared" si="64"/>
        <v>5.452885368822658</v>
      </c>
      <c r="F1163" s="236"/>
      <c r="G1163" s="146"/>
      <c r="H1163" s="15"/>
    </row>
    <row r="1164" spans="1:8" ht="13.5" customHeight="1">
      <c r="A1164" s="378">
        <v>45</v>
      </c>
      <c r="B1164" s="160" t="str">
        <f t="shared" si="61"/>
        <v>Shivpuri</v>
      </c>
      <c r="C1164" s="233">
        <f t="shared" si="62"/>
        <v>0.9471952732495823</v>
      </c>
      <c r="D1164" s="234">
        <f t="shared" si="63"/>
        <v>1.1474055177917197</v>
      </c>
      <c r="E1164" s="235">
        <f t="shared" si="64"/>
        <v>20.021024454213745</v>
      </c>
      <c r="F1164" s="236"/>
      <c r="G1164" s="146"/>
      <c r="H1164" s="15"/>
    </row>
    <row r="1165" spans="1:8" ht="13.5" customHeight="1">
      <c r="A1165" s="378">
        <v>46</v>
      </c>
      <c r="B1165" s="160" t="str">
        <f t="shared" si="61"/>
        <v>Sidhi</v>
      </c>
      <c r="C1165" s="233">
        <f t="shared" si="62"/>
        <v>0.9497926241340173</v>
      </c>
      <c r="D1165" s="234">
        <f t="shared" si="63"/>
        <v>0.8185238883957424</v>
      </c>
      <c r="E1165" s="235">
        <f t="shared" si="64"/>
        <v>-13.126873573827492</v>
      </c>
      <c r="F1165" s="236"/>
      <c r="G1165" s="146"/>
      <c r="H1165" s="15"/>
    </row>
    <row r="1166" spans="1:8" ht="13.5" customHeight="1">
      <c r="A1166" s="378">
        <v>47</v>
      </c>
      <c r="B1166" s="160" t="str">
        <f t="shared" si="61"/>
        <v>Singroli</v>
      </c>
      <c r="C1166" s="233">
        <f t="shared" si="62"/>
        <v>0.9775560711047495</v>
      </c>
      <c r="D1166" s="234">
        <f t="shared" si="63"/>
        <v>0.6329955403709185</v>
      </c>
      <c r="E1166" s="235">
        <f t="shared" si="64"/>
        <v>-34.456053073383096</v>
      </c>
      <c r="F1166" s="236"/>
      <c r="G1166" s="146"/>
      <c r="H1166" s="15"/>
    </row>
    <row r="1167" spans="1:8" ht="13.5" customHeight="1">
      <c r="A1167" s="378">
        <v>48</v>
      </c>
      <c r="B1167" s="160" t="str">
        <f t="shared" si="61"/>
        <v>Tikamgarh</v>
      </c>
      <c r="C1167" s="233">
        <f t="shared" si="62"/>
        <v>0.9854700358217693</v>
      </c>
      <c r="D1167" s="234">
        <f t="shared" si="63"/>
        <v>0.7364950925809713</v>
      </c>
      <c r="E1167" s="235">
        <f t="shared" si="64"/>
        <v>-24.897494324079794</v>
      </c>
      <c r="F1167" s="236"/>
      <c r="G1167" s="146"/>
      <c r="H1167" s="15"/>
    </row>
    <row r="1168" spans="1:8" ht="13.5" customHeight="1">
      <c r="A1168" s="378">
        <v>49</v>
      </c>
      <c r="B1168" s="160" t="str">
        <f t="shared" si="61"/>
        <v>Ujjain</v>
      </c>
      <c r="C1168" s="233">
        <f t="shared" si="62"/>
        <v>0.9863798284169897</v>
      </c>
      <c r="D1168" s="234">
        <f t="shared" si="63"/>
        <v>0.7716140361841463</v>
      </c>
      <c r="E1168" s="235">
        <f t="shared" si="64"/>
        <v>-21.476579223284343</v>
      </c>
      <c r="F1168" s="236"/>
      <c r="G1168" s="146"/>
      <c r="H1168" s="15"/>
    </row>
    <row r="1169" spans="1:8" ht="13.5" customHeight="1">
      <c r="A1169" s="378">
        <v>50</v>
      </c>
      <c r="B1169" s="160" t="str">
        <f t="shared" si="61"/>
        <v>Umaria</v>
      </c>
      <c r="C1169" s="233">
        <f t="shared" si="62"/>
        <v>0.9907060811995622</v>
      </c>
      <c r="D1169" s="234">
        <f t="shared" si="63"/>
        <v>0.9070816045065386</v>
      </c>
      <c r="E1169" s="235">
        <f t="shared" si="64"/>
        <v>-8.362447669302354</v>
      </c>
      <c r="F1169" s="236"/>
      <c r="G1169" s="146"/>
      <c r="H1169" s="15"/>
    </row>
    <row r="1170" spans="1:8" ht="13.5" customHeight="1">
      <c r="A1170" s="327"/>
      <c r="B1170" s="310" t="s">
        <v>135</v>
      </c>
      <c r="C1170" s="303">
        <f>E683</f>
        <v>0.7777775036065309</v>
      </c>
      <c r="D1170" s="303">
        <f>E1001</f>
        <v>0.8796907850073157</v>
      </c>
      <c r="E1170" s="328">
        <f t="shared" si="64"/>
        <v>10.191328140078483</v>
      </c>
      <c r="F1170" s="232"/>
      <c r="G1170" s="121"/>
      <c r="H1170" s="15"/>
    </row>
    <row r="1171" spans="1:8" ht="14.25" customHeight="1">
      <c r="A1171" s="185"/>
      <c r="B1171" s="186"/>
      <c r="C1171" s="187"/>
      <c r="D1171" s="187"/>
      <c r="E1171" s="188"/>
      <c r="F1171" s="184"/>
      <c r="G1171" s="189"/>
      <c r="H1171" s="15"/>
    </row>
    <row r="1172" spans="1:8" ht="18" customHeight="1">
      <c r="A1172" s="2" t="s">
        <v>208</v>
      </c>
      <c r="E1172" s="15"/>
      <c r="F1172" s="15"/>
      <c r="G1172" s="15"/>
      <c r="H1172" s="15"/>
    </row>
    <row r="1173" spans="1:8" ht="6.75" customHeight="1">
      <c r="A1173" s="97"/>
      <c r="E1173" s="15"/>
      <c r="F1173" s="15"/>
      <c r="G1173" s="15"/>
      <c r="H1173" s="15"/>
    </row>
    <row r="1174" spans="1:8" ht="12.75" hidden="1">
      <c r="A1174" s="97"/>
      <c r="E1174" s="15"/>
      <c r="F1174" s="15"/>
      <c r="G1174" s="15"/>
      <c r="H1174" s="15"/>
    </row>
    <row r="1175" spans="1:8" ht="12.75" hidden="1">
      <c r="A1175" s="98"/>
      <c r="B1175" s="98" t="s">
        <v>38</v>
      </c>
      <c r="C1175" s="98"/>
      <c r="D1175" s="98"/>
      <c r="E1175" s="45"/>
      <c r="F1175" s="45"/>
      <c r="G1175" s="45"/>
      <c r="H1175" s="15"/>
    </row>
    <row r="1176" spans="1:8" ht="12.75" hidden="1">
      <c r="A1176" s="98"/>
      <c r="B1176" s="98"/>
      <c r="C1176" s="98"/>
      <c r="D1176" s="98"/>
      <c r="E1176" s="45"/>
      <c r="F1176" s="45"/>
      <c r="G1176" s="45"/>
      <c r="H1176" s="15"/>
    </row>
    <row r="1177" spans="1:8" ht="12.75" hidden="1">
      <c r="A1177" s="98"/>
      <c r="B1177" s="98" t="s">
        <v>39</v>
      </c>
      <c r="E1177" s="46">
        <f>8581264*220*1.5/10000000</f>
        <v>283.181712</v>
      </c>
      <c r="F1177" s="45"/>
      <c r="G1177" s="45"/>
      <c r="H1177" s="15"/>
    </row>
    <row r="1178" spans="1:8" ht="12.75" hidden="1">
      <c r="A1178" s="98"/>
      <c r="B1178" s="98" t="s">
        <v>40</v>
      </c>
      <c r="E1178" s="46">
        <f>8581264*220*1/10000000</f>
        <v>188.787808</v>
      </c>
      <c r="F1178" s="45"/>
      <c r="G1178" s="45"/>
      <c r="H1178" s="15"/>
    </row>
    <row r="1179" spans="1:8" ht="12.75" hidden="1">
      <c r="A1179" s="98"/>
      <c r="B1179" s="99" t="s">
        <v>3</v>
      </c>
      <c r="E1179" s="62">
        <f>E1178+E1177</f>
        <v>471.96952</v>
      </c>
      <c r="F1179" s="45"/>
      <c r="G1179" s="45"/>
      <c r="H1179" s="15"/>
    </row>
    <row r="1180" spans="1:8" ht="12.75" hidden="1">
      <c r="A1180" s="98"/>
      <c r="B1180" s="98" t="s">
        <v>41</v>
      </c>
      <c r="E1180" s="46">
        <v>477.18</v>
      </c>
      <c r="F1180" s="45"/>
      <c r="G1180" s="45"/>
      <c r="H1180" s="15"/>
    </row>
    <row r="1181" spans="1:8" ht="12.75" hidden="1">
      <c r="A1181" s="98"/>
      <c r="B1181" s="99" t="s">
        <v>42</v>
      </c>
      <c r="E1181" s="62">
        <f>E1180-E1179</f>
        <v>5.210480000000018</v>
      </c>
      <c r="F1181" s="45"/>
      <c r="G1181" s="45"/>
      <c r="H1181" s="15"/>
    </row>
    <row r="1182" spans="1:8" ht="12.75" hidden="1">
      <c r="A1182" s="98"/>
      <c r="B1182" s="98"/>
      <c r="C1182" s="100"/>
      <c r="D1182" s="98"/>
      <c r="E1182" s="45"/>
      <c r="F1182" s="45"/>
      <c r="G1182" s="45"/>
      <c r="H1182" s="15"/>
    </row>
    <row r="1183" spans="1:8" ht="12.75" hidden="1">
      <c r="A1183" s="98"/>
      <c r="B1183" s="98"/>
      <c r="C1183" s="100"/>
      <c r="D1183" s="98"/>
      <c r="E1183" s="45"/>
      <c r="F1183" s="45"/>
      <c r="G1183" s="45"/>
      <c r="H1183" s="15"/>
    </row>
    <row r="1184" spans="1:8" ht="12.75" hidden="1">
      <c r="A1184" s="98"/>
      <c r="B1184" s="98"/>
      <c r="C1184" s="100"/>
      <c r="D1184" s="98"/>
      <c r="E1184" s="45"/>
      <c r="F1184" s="45"/>
      <c r="G1184" s="45"/>
      <c r="H1184" s="15"/>
    </row>
    <row r="1185" spans="1:8" ht="7.5" customHeight="1">
      <c r="A1185" s="15"/>
      <c r="B1185" s="15"/>
      <c r="C1185" s="15"/>
      <c r="D1185" s="15"/>
      <c r="E1185" s="15"/>
      <c r="F1185" s="15"/>
      <c r="G1185" s="15"/>
      <c r="H1185" s="15"/>
    </row>
    <row r="1186" spans="1:8" ht="12.75">
      <c r="A1186" s="2" t="s">
        <v>209</v>
      </c>
      <c r="G1186" s="15"/>
      <c r="H1186" s="15"/>
    </row>
    <row r="1187" spans="1:8" ht="30" customHeight="1">
      <c r="A1187" s="276" t="s">
        <v>30</v>
      </c>
      <c r="B1187" s="276"/>
      <c r="C1187" s="304" t="s">
        <v>50</v>
      </c>
      <c r="D1187" s="304" t="s">
        <v>51</v>
      </c>
      <c r="E1187" s="304" t="s">
        <v>28</v>
      </c>
      <c r="F1187" s="304" t="s">
        <v>29</v>
      </c>
      <c r="G1187" s="15"/>
      <c r="H1187" s="15"/>
    </row>
    <row r="1188" spans="1:8" ht="13.5" customHeight="1">
      <c r="A1188" s="80">
        <v>1</v>
      </c>
      <c r="B1188" s="80">
        <v>2</v>
      </c>
      <c r="C1188" s="80">
        <v>3</v>
      </c>
      <c r="D1188" s="80">
        <v>4</v>
      </c>
      <c r="E1188" s="80" t="s">
        <v>56</v>
      </c>
      <c r="F1188" s="80">
        <v>6</v>
      </c>
      <c r="G1188" s="15"/>
      <c r="H1188" s="15"/>
    </row>
    <row r="1189" spans="1:8" ht="27" customHeight="1">
      <c r="A1189" s="373">
        <v>1</v>
      </c>
      <c r="B1189" s="81" t="s">
        <v>246</v>
      </c>
      <c r="C1189" s="333">
        <v>1057</v>
      </c>
      <c r="D1189" s="333">
        <v>1057</v>
      </c>
      <c r="E1189" s="346">
        <f>D1189-C1189</f>
        <v>0</v>
      </c>
      <c r="F1189" s="347">
        <f>E1189/C1189</f>
        <v>0</v>
      </c>
      <c r="G1189" s="21"/>
      <c r="H1189" s="15"/>
    </row>
    <row r="1190" spans="1:8" ht="25.5">
      <c r="A1190" s="373">
        <v>2</v>
      </c>
      <c r="B1190" s="81" t="s">
        <v>272</v>
      </c>
      <c r="C1190" s="334">
        <v>133.31</v>
      </c>
      <c r="D1190" s="334">
        <v>133.31</v>
      </c>
      <c r="E1190" s="348">
        <f>D1190-C1190</f>
        <v>0</v>
      </c>
      <c r="F1190" s="347">
        <f>E1190/C1190</f>
        <v>0</v>
      </c>
      <c r="G1190" s="15"/>
      <c r="H1190" s="15"/>
    </row>
    <row r="1191" spans="1:8" ht="25.5">
      <c r="A1191" s="373">
        <v>3</v>
      </c>
      <c r="B1191" s="81" t="s">
        <v>273</v>
      </c>
      <c r="C1191" s="345">
        <v>911.12</v>
      </c>
      <c r="D1191" s="345">
        <v>911.12</v>
      </c>
      <c r="E1191" s="345">
        <f>D1191-C1191</f>
        <v>0</v>
      </c>
      <c r="F1191" s="347">
        <f>E1191/C1191</f>
        <v>0</v>
      </c>
      <c r="G1191" s="15"/>
      <c r="H1191" s="15"/>
    </row>
    <row r="1192" spans="1:8" ht="15.75" customHeight="1">
      <c r="A1192" s="373">
        <v>4</v>
      </c>
      <c r="B1192" s="87" t="s">
        <v>67</v>
      </c>
      <c r="C1192" s="102">
        <f>C1190+C1191</f>
        <v>1044.43</v>
      </c>
      <c r="D1192" s="102">
        <f>D1190+D1191</f>
        <v>1044.43</v>
      </c>
      <c r="E1192" s="102">
        <f>D1192-C1192</f>
        <v>0</v>
      </c>
      <c r="F1192" s="95">
        <f>E1192/C1192</f>
        <v>0</v>
      </c>
      <c r="G1192" s="15"/>
      <c r="H1192" s="15"/>
    </row>
    <row r="1193" spans="1:8" ht="15.75" customHeight="1">
      <c r="A1193" s="24"/>
      <c r="B1193" s="22"/>
      <c r="C1193" s="73"/>
      <c r="D1193" s="73"/>
      <c r="E1193" s="73"/>
      <c r="F1193" s="73"/>
      <c r="G1193" s="15"/>
      <c r="H1193" s="15"/>
    </row>
    <row r="1194" spans="1:8" s="4" customFormat="1" ht="12.75">
      <c r="A1194" s="137" t="s">
        <v>274</v>
      </c>
      <c r="B1194" s="121"/>
      <c r="C1194" s="121"/>
      <c r="D1194" s="121"/>
      <c r="E1194" s="121"/>
      <c r="F1194" s="121"/>
      <c r="G1194" s="121"/>
      <c r="H1194" s="15"/>
    </row>
    <row r="1195" spans="1:8" ht="12.75">
      <c r="A1195" s="121"/>
      <c r="B1195" s="121"/>
      <c r="C1195" s="121"/>
      <c r="D1195" s="190" t="s">
        <v>8</v>
      </c>
      <c r="E1195" s="394"/>
      <c r="F1195" s="394"/>
      <c r="G1195" s="394"/>
      <c r="H1195" s="15"/>
    </row>
    <row r="1196" spans="1:8" ht="25.5">
      <c r="A1196" s="372" t="s">
        <v>30</v>
      </c>
      <c r="B1196" s="372" t="s">
        <v>60</v>
      </c>
      <c r="C1196" s="372" t="str">
        <f>B1189</f>
        <v>Allocation for 2017-18</v>
      </c>
      <c r="D1196" s="372" t="s">
        <v>33</v>
      </c>
      <c r="E1196" s="372" t="s">
        <v>61</v>
      </c>
      <c r="F1196" s="372" t="s">
        <v>62</v>
      </c>
      <c r="G1196" s="372" t="s">
        <v>63</v>
      </c>
      <c r="H1196" s="15"/>
    </row>
    <row r="1197" spans="1:8" ht="12.75">
      <c r="A1197" s="237">
        <v>1</v>
      </c>
      <c r="B1197" s="237">
        <v>2</v>
      </c>
      <c r="C1197" s="237">
        <v>3</v>
      </c>
      <c r="D1197" s="237">
        <v>4</v>
      </c>
      <c r="E1197" s="237">
        <v>5</v>
      </c>
      <c r="F1197" s="237">
        <v>6</v>
      </c>
      <c r="G1197" s="237">
        <v>7</v>
      </c>
      <c r="H1197" s="15"/>
    </row>
    <row r="1198" spans="1:8" ht="25.5">
      <c r="A1198" s="238">
        <v>1</v>
      </c>
      <c r="B1198" s="239" t="s">
        <v>66</v>
      </c>
      <c r="C1198" s="395">
        <f>C1189</f>
        <v>1057</v>
      </c>
      <c r="D1198" s="395">
        <f>D1192</f>
        <v>1044.43</v>
      </c>
      <c r="E1198" s="395">
        <v>1033.3</v>
      </c>
      <c r="F1198" s="399">
        <f>E1198/C1198</f>
        <v>0.9775780510879848</v>
      </c>
      <c r="G1198" s="402">
        <f>D1198-E1198</f>
        <v>11.13000000000011</v>
      </c>
      <c r="H1198" s="15"/>
    </row>
    <row r="1199" spans="1:8" ht="38.25">
      <c r="A1199" s="238">
        <v>2</v>
      </c>
      <c r="B1199" s="239" t="s">
        <v>64</v>
      </c>
      <c r="C1199" s="396"/>
      <c r="D1199" s="396"/>
      <c r="E1199" s="397"/>
      <c r="F1199" s="400"/>
      <c r="G1199" s="403"/>
      <c r="H1199" s="15"/>
    </row>
    <row r="1200" spans="1:8" ht="25.5">
      <c r="A1200" s="238">
        <v>3</v>
      </c>
      <c r="B1200" s="239" t="s">
        <v>65</v>
      </c>
      <c r="C1200" s="380"/>
      <c r="D1200" s="380"/>
      <c r="E1200" s="398"/>
      <c r="F1200" s="401"/>
      <c r="G1200" s="404"/>
      <c r="H1200" s="15"/>
    </row>
    <row r="1201" spans="1:8" ht="12.75">
      <c r="A1201" s="392" t="s">
        <v>3</v>
      </c>
      <c r="B1201" s="393"/>
      <c r="C1201" s="240">
        <f>SUM(C1198:C1200)</f>
        <v>1057</v>
      </c>
      <c r="D1201" s="240">
        <f>SUM(D1198:D1200)</f>
        <v>1044.43</v>
      </c>
      <c r="E1201" s="240">
        <f>SUM(E1198:E1200)</f>
        <v>1033.3</v>
      </c>
      <c r="F1201" s="241">
        <f>E1201/C1201</f>
        <v>0.9775780510879848</v>
      </c>
      <c r="G1201" s="240">
        <f>D1201-E1201</f>
        <v>11.13000000000011</v>
      </c>
      <c r="H1201" s="15"/>
    </row>
    <row r="1202" spans="1:8" ht="9.75" customHeight="1">
      <c r="A1202" s="15"/>
      <c r="B1202" s="15"/>
      <c r="C1202" s="15"/>
      <c r="D1202" s="15"/>
      <c r="E1202" s="15"/>
      <c r="F1202" s="15"/>
      <c r="G1202" s="15"/>
      <c r="H1202" s="15"/>
    </row>
    <row r="1203" spans="1:8" ht="12.75">
      <c r="A1203" s="2" t="s">
        <v>210</v>
      </c>
      <c r="E1203" s="15"/>
      <c r="F1203" s="15"/>
      <c r="G1203" s="15"/>
      <c r="H1203" s="15"/>
    </row>
    <row r="1204" spans="1:8" ht="6.75" customHeight="1">
      <c r="A1204" s="97"/>
      <c r="E1204" s="15"/>
      <c r="F1204" s="15"/>
      <c r="G1204" s="15"/>
      <c r="H1204" s="15"/>
    </row>
    <row r="1205" spans="1:8" ht="12.75" hidden="1">
      <c r="A1205" s="97"/>
      <c r="E1205" s="15"/>
      <c r="F1205" s="15"/>
      <c r="G1205" s="15"/>
      <c r="H1205" s="15"/>
    </row>
    <row r="1206" spans="1:8" ht="12.75" hidden="1">
      <c r="A1206" s="98"/>
      <c r="B1206" s="98" t="s">
        <v>38</v>
      </c>
      <c r="C1206" s="98"/>
      <c r="D1206" s="98"/>
      <c r="E1206" s="45"/>
      <c r="F1206" s="45"/>
      <c r="G1206" s="45"/>
      <c r="H1206" s="15"/>
    </row>
    <row r="1207" spans="1:8" ht="12.75" hidden="1">
      <c r="A1207" s="98"/>
      <c r="B1207" s="98"/>
      <c r="C1207" s="98"/>
      <c r="D1207" s="98"/>
      <c r="E1207" s="45"/>
      <c r="F1207" s="45"/>
      <c r="G1207" s="45"/>
      <c r="H1207" s="15"/>
    </row>
    <row r="1208" spans="1:8" ht="12.75" hidden="1">
      <c r="A1208" s="98"/>
      <c r="B1208" s="98" t="s">
        <v>39</v>
      </c>
      <c r="E1208" s="46">
        <f>8581264*220*1.5/10000000</f>
        <v>283.181712</v>
      </c>
      <c r="F1208" s="45"/>
      <c r="G1208" s="45"/>
      <c r="H1208" s="15"/>
    </row>
    <row r="1209" spans="1:8" ht="12.75" hidden="1">
      <c r="A1209" s="98"/>
      <c r="B1209" s="98" t="s">
        <v>40</v>
      </c>
      <c r="E1209" s="46">
        <f>8581264*220*1/10000000</f>
        <v>188.787808</v>
      </c>
      <c r="F1209" s="45"/>
      <c r="G1209" s="45"/>
      <c r="H1209" s="15"/>
    </row>
    <row r="1210" spans="1:8" ht="12.75" hidden="1">
      <c r="A1210" s="98"/>
      <c r="B1210" s="99" t="s">
        <v>3</v>
      </c>
      <c r="E1210" s="62">
        <f>E1209+E1208</f>
        <v>471.96952</v>
      </c>
      <c r="F1210" s="45"/>
      <c r="G1210" s="45"/>
      <c r="H1210" s="15"/>
    </row>
    <row r="1211" spans="1:8" ht="12.75" hidden="1">
      <c r="A1211" s="98"/>
      <c r="B1211" s="98" t="s">
        <v>41</v>
      </c>
      <c r="E1211" s="46">
        <v>477.18</v>
      </c>
      <c r="F1211" s="45"/>
      <c r="G1211" s="45"/>
      <c r="H1211" s="15"/>
    </row>
    <row r="1212" spans="1:8" ht="12.75" hidden="1">
      <c r="A1212" s="98"/>
      <c r="B1212" s="99" t="s">
        <v>42</v>
      </c>
      <c r="E1212" s="62">
        <f>E1211-E1210</f>
        <v>5.210480000000018</v>
      </c>
      <c r="F1212" s="45"/>
      <c r="G1212" s="45"/>
      <c r="H1212" s="15"/>
    </row>
    <row r="1213" spans="1:8" ht="12.75" hidden="1">
      <c r="A1213" s="98"/>
      <c r="B1213" s="98"/>
      <c r="C1213" s="100"/>
      <c r="D1213" s="98"/>
      <c r="E1213" s="45"/>
      <c r="F1213" s="45"/>
      <c r="G1213" s="45"/>
      <c r="H1213" s="15"/>
    </row>
    <row r="1214" spans="1:8" ht="12.75" hidden="1">
      <c r="A1214" s="98"/>
      <c r="B1214" s="98"/>
      <c r="C1214" s="100"/>
      <c r="D1214" s="98"/>
      <c r="E1214" s="45"/>
      <c r="F1214" s="45"/>
      <c r="G1214" s="45"/>
      <c r="H1214" s="15"/>
    </row>
    <row r="1215" spans="1:8" ht="12.75" hidden="1">
      <c r="A1215" s="98"/>
      <c r="B1215" s="98"/>
      <c r="C1215" s="100"/>
      <c r="D1215" s="98"/>
      <c r="E1215" s="45"/>
      <c r="F1215" s="45"/>
      <c r="G1215" s="45"/>
      <c r="H1215" s="15"/>
    </row>
    <row r="1216" spans="1:8" ht="7.5" customHeight="1">
      <c r="A1216" s="15"/>
      <c r="B1216" s="15"/>
      <c r="C1216" s="15"/>
      <c r="D1216" s="15"/>
      <c r="E1216" s="15"/>
      <c r="F1216" s="15"/>
      <c r="G1216" s="15"/>
      <c r="H1216" s="15"/>
    </row>
    <row r="1217" spans="1:8" ht="12.75">
      <c r="A1217" s="2" t="s">
        <v>211</v>
      </c>
      <c r="G1217" s="15"/>
      <c r="H1217" s="15"/>
    </row>
    <row r="1218" spans="1:8" ht="30" customHeight="1">
      <c r="A1218" s="276" t="s">
        <v>30</v>
      </c>
      <c r="B1218" s="282"/>
      <c r="C1218" s="304" t="s">
        <v>50</v>
      </c>
      <c r="D1218" s="304" t="s">
        <v>51</v>
      </c>
      <c r="E1218" s="304" t="s">
        <v>28</v>
      </c>
      <c r="F1218" s="304" t="s">
        <v>29</v>
      </c>
      <c r="G1218" s="15"/>
      <c r="H1218" s="15"/>
    </row>
    <row r="1219" spans="1:8" ht="13.5" customHeight="1">
      <c r="A1219" s="80">
        <v>1</v>
      </c>
      <c r="B1219" s="80">
        <v>2</v>
      </c>
      <c r="C1219" s="80">
        <v>3</v>
      </c>
      <c r="D1219" s="80">
        <v>4</v>
      </c>
      <c r="E1219" s="80" t="s">
        <v>56</v>
      </c>
      <c r="F1219" s="80">
        <v>6</v>
      </c>
      <c r="G1219" s="15"/>
      <c r="H1219" s="15"/>
    </row>
    <row r="1220" spans="1:8" ht="27" customHeight="1">
      <c r="A1220" s="373">
        <v>1</v>
      </c>
      <c r="B1220" s="81" t="str">
        <f>B1189</f>
        <v>Allocation for 2017-18</v>
      </c>
      <c r="C1220" s="120">
        <v>1187.19</v>
      </c>
      <c r="D1220" s="120">
        <v>1187.19</v>
      </c>
      <c r="E1220" s="94">
        <f>D1220-C1220</f>
        <v>0</v>
      </c>
      <c r="F1220" s="103">
        <f>E1220/C1220</f>
        <v>0</v>
      </c>
      <c r="G1220" s="15"/>
      <c r="H1220" s="15"/>
    </row>
    <row r="1221" spans="1:8" ht="25.5">
      <c r="A1221" s="373">
        <v>2</v>
      </c>
      <c r="B1221" s="81" t="str">
        <f>B1190</f>
        <v>Opening Balance as on 1.4.2017</v>
      </c>
      <c r="C1221" s="94">
        <v>200.59</v>
      </c>
      <c r="D1221" s="94">
        <v>200.59</v>
      </c>
      <c r="E1221" s="94">
        <f>D1221-C1221</f>
        <v>0</v>
      </c>
      <c r="F1221" s="103">
        <f>E1221/C1221</f>
        <v>0</v>
      </c>
      <c r="G1221" s="15"/>
      <c r="H1221" s="15"/>
    </row>
    <row r="1222" spans="1:8" ht="25.5">
      <c r="A1222" s="373">
        <v>3</v>
      </c>
      <c r="B1222" s="81" t="str">
        <f>B1191</f>
        <v>Releasing during 2017-18</v>
      </c>
      <c r="C1222" s="94">
        <v>815.97</v>
      </c>
      <c r="D1222" s="94">
        <v>815.97</v>
      </c>
      <c r="E1222" s="94">
        <f>D1222-C1222</f>
        <v>0</v>
      </c>
      <c r="F1222" s="103">
        <f>E1222/C1222</f>
        <v>0</v>
      </c>
      <c r="G1222" s="15" t="s">
        <v>194</v>
      </c>
      <c r="H1222" s="15"/>
    </row>
    <row r="1223" spans="1:8" ht="15.75" customHeight="1">
      <c r="A1223" s="373">
        <v>4</v>
      </c>
      <c r="B1223" s="87" t="s">
        <v>67</v>
      </c>
      <c r="C1223" s="102">
        <f>C1221+C1222</f>
        <v>1016.5600000000001</v>
      </c>
      <c r="D1223" s="102">
        <f>D1221+D1222</f>
        <v>1016.5600000000001</v>
      </c>
      <c r="E1223" s="102">
        <f>E1221+E1222</f>
        <v>0</v>
      </c>
      <c r="F1223" s="95">
        <f>E1223/C1223</f>
        <v>0</v>
      </c>
      <c r="G1223" s="15"/>
      <c r="H1223" s="15"/>
    </row>
    <row r="1224" spans="1:8" s="4" customFormat="1" ht="12.75">
      <c r="A1224" s="137" t="s">
        <v>275</v>
      </c>
      <c r="B1224" s="121"/>
      <c r="C1224" s="121"/>
      <c r="D1224" s="121"/>
      <c r="E1224" s="121"/>
      <c r="F1224" s="121"/>
      <c r="G1224" s="121"/>
      <c r="H1224" s="121"/>
    </row>
    <row r="1225" spans="1:8" ht="12.75">
      <c r="A1225" s="121"/>
      <c r="B1225" s="121"/>
      <c r="C1225" s="121"/>
      <c r="D1225" s="190" t="s">
        <v>8</v>
      </c>
      <c r="E1225" s="121"/>
      <c r="F1225" s="242"/>
      <c r="G1225" s="394"/>
      <c r="H1225" s="394"/>
    </row>
    <row r="1226" spans="1:8" ht="51">
      <c r="A1226" s="372" t="str">
        <f>B1220</f>
        <v>Allocation for 2017-18</v>
      </c>
      <c r="B1226" s="372" t="s">
        <v>71</v>
      </c>
      <c r="C1226" s="372" t="s">
        <v>72</v>
      </c>
      <c r="D1226" s="372" t="s">
        <v>73</v>
      </c>
      <c r="E1226" s="372" t="s">
        <v>74</v>
      </c>
      <c r="F1226" s="372" t="s">
        <v>28</v>
      </c>
      <c r="G1226" s="372" t="s">
        <v>62</v>
      </c>
      <c r="H1226" s="372" t="s">
        <v>63</v>
      </c>
    </row>
    <row r="1227" spans="1:8" ht="12.75">
      <c r="A1227" s="243">
        <v>1</v>
      </c>
      <c r="B1227" s="243">
        <v>2</v>
      </c>
      <c r="C1227" s="243">
        <v>3</v>
      </c>
      <c r="D1227" s="243">
        <v>4</v>
      </c>
      <c r="E1227" s="243">
        <v>5</v>
      </c>
      <c r="F1227" s="243" t="s">
        <v>75</v>
      </c>
      <c r="G1227" s="243">
        <v>7</v>
      </c>
      <c r="H1227" s="244" t="s">
        <v>76</v>
      </c>
    </row>
    <row r="1228" spans="1:8" ht="18" customHeight="1">
      <c r="A1228" s="245">
        <f>C1220</f>
        <v>1187.19</v>
      </c>
      <c r="B1228" s="245">
        <f>$C$1223</f>
        <v>1016.5600000000001</v>
      </c>
      <c r="C1228" s="240">
        <f>E621</f>
        <v>117421.918444</v>
      </c>
      <c r="D1228" s="240">
        <f>(C1228*750)/100000</f>
        <v>880.6643883299998</v>
      </c>
      <c r="E1228" s="240">
        <v>880.66</v>
      </c>
      <c r="F1228" s="240">
        <f>D1228-E1228</f>
        <v>0.004388329999869711</v>
      </c>
      <c r="G1228" s="241">
        <f>E1228/A1228</f>
        <v>0.7418020704352294</v>
      </c>
      <c r="H1228" s="240">
        <f>B1228-E1228</f>
        <v>135.9000000000001</v>
      </c>
    </row>
    <row r="1229" spans="1:8" ht="12.75" customHeight="1">
      <c r="A1229" s="185"/>
      <c r="B1229" s="186"/>
      <c r="C1229" s="187"/>
      <c r="D1229" s="187"/>
      <c r="E1229" s="188"/>
      <c r="F1229" s="184"/>
      <c r="G1229" s="189"/>
      <c r="H1229" s="121"/>
    </row>
    <row r="1230" spans="1:8" ht="12.75">
      <c r="A1230" s="137" t="s">
        <v>276</v>
      </c>
      <c r="B1230" s="121"/>
      <c r="C1230" s="121"/>
      <c r="D1230" s="121"/>
      <c r="E1230" s="121"/>
      <c r="F1230" s="121"/>
      <c r="G1230" s="121"/>
      <c r="H1230" s="121"/>
    </row>
    <row r="1231" spans="1:8" ht="6" customHeight="1">
      <c r="A1231" s="14"/>
      <c r="B1231" s="15"/>
      <c r="C1231" s="15"/>
      <c r="D1231" s="15"/>
      <c r="E1231" s="15"/>
      <c r="F1231" s="15"/>
      <c r="G1231" s="15"/>
      <c r="H1231" s="15"/>
    </row>
    <row r="1232" spans="1:8" ht="12.75">
      <c r="A1232" s="105" t="s">
        <v>69</v>
      </c>
      <c r="C1232" s="3"/>
      <c r="D1232" s="3"/>
      <c r="E1232" s="3"/>
      <c r="F1232" s="39"/>
      <c r="G1232" s="39"/>
      <c r="H1232" s="15"/>
    </row>
    <row r="1233" spans="1:8" ht="5.25" customHeight="1">
      <c r="A1233" s="2"/>
      <c r="F1233" s="15"/>
      <c r="G1233" s="15"/>
      <c r="H1233" s="15"/>
    </row>
    <row r="1234" spans="1:8" ht="13.5" customHeight="1">
      <c r="A1234" s="106" t="s">
        <v>212</v>
      </c>
      <c r="B1234" s="107"/>
      <c r="C1234" s="107"/>
      <c r="D1234" s="107"/>
      <c r="E1234" s="107"/>
      <c r="F1234" s="74"/>
      <c r="G1234" s="15"/>
      <c r="H1234" s="15"/>
    </row>
    <row r="1235" spans="1:8" ht="13.5" customHeight="1">
      <c r="A1235" s="106"/>
      <c r="B1235" s="107"/>
      <c r="C1235" s="107"/>
      <c r="D1235" s="107"/>
      <c r="E1235" s="107"/>
      <c r="F1235" s="74"/>
      <c r="G1235" s="15"/>
      <c r="H1235" s="15"/>
    </row>
    <row r="1236" spans="1:8" ht="12.75">
      <c r="A1236" s="388" t="s">
        <v>112</v>
      </c>
      <c r="B1236" s="388"/>
      <c r="C1236" s="388"/>
      <c r="D1236" s="388"/>
      <c r="E1236" s="388"/>
      <c r="F1236" s="15"/>
      <c r="G1236" s="15"/>
      <c r="H1236" s="15"/>
    </row>
    <row r="1237" spans="1:8" ht="25.5">
      <c r="A1237" s="298" t="s">
        <v>14</v>
      </c>
      <c r="B1237" s="298" t="s">
        <v>6</v>
      </c>
      <c r="C1237" s="298" t="s">
        <v>7</v>
      </c>
      <c r="D1237" s="298" t="s">
        <v>18</v>
      </c>
      <c r="E1237" s="298" t="s">
        <v>16</v>
      </c>
      <c r="F1237" s="15"/>
      <c r="G1237" s="63"/>
      <c r="H1237" s="15"/>
    </row>
    <row r="1238" spans="1:8" ht="13.5" customHeight="1">
      <c r="A1238" s="389" t="s">
        <v>134</v>
      </c>
      <c r="B1238" s="373" t="s">
        <v>133</v>
      </c>
      <c r="C1238" s="108"/>
      <c r="D1238" s="109">
        <v>23232</v>
      </c>
      <c r="E1238" s="109">
        <v>13939.08</v>
      </c>
      <c r="F1238" s="15"/>
      <c r="G1238" s="64"/>
      <c r="H1238" s="15"/>
    </row>
    <row r="1239" spans="1:8" ht="13.5" customHeight="1">
      <c r="A1239" s="390"/>
      <c r="B1239" s="373" t="s">
        <v>0</v>
      </c>
      <c r="C1239" s="101"/>
      <c r="D1239" s="110">
        <v>44599</v>
      </c>
      <c r="E1239" s="111">
        <v>26759.4</v>
      </c>
      <c r="F1239" s="15"/>
      <c r="G1239" s="64"/>
      <c r="H1239" s="15"/>
    </row>
    <row r="1240" spans="1:8" ht="13.5" customHeight="1">
      <c r="A1240" s="390"/>
      <c r="B1240" s="373" t="s">
        <v>11</v>
      </c>
      <c r="C1240" s="101" t="s">
        <v>111</v>
      </c>
      <c r="D1240" s="112">
        <v>29268</v>
      </c>
      <c r="E1240" s="94">
        <v>17560.8</v>
      </c>
      <c r="F1240" s="15"/>
      <c r="G1240" s="64"/>
      <c r="H1240" s="15"/>
    </row>
    <row r="1241" spans="1:8" ht="13.5" customHeight="1">
      <c r="A1241" s="390"/>
      <c r="B1241" s="373" t="s">
        <v>68</v>
      </c>
      <c r="C1241" s="101"/>
      <c r="D1241" s="112">
        <v>0</v>
      </c>
      <c r="E1241" s="94">
        <v>0</v>
      </c>
      <c r="F1241" s="15"/>
      <c r="G1241" s="64"/>
      <c r="H1241" s="15"/>
    </row>
    <row r="1242" spans="1:8" ht="13.5" customHeight="1">
      <c r="A1242" s="390"/>
      <c r="B1242" s="373" t="s">
        <v>144</v>
      </c>
      <c r="C1242" s="101"/>
      <c r="D1242" s="112">
        <v>0</v>
      </c>
      <c r="E1242" s="94">
        <v>0</v>
      </c>
      <c r="F1242" s="15"/>
      <c r="G1242" s="64"/>
      <c r="H1242" s="15"/>
    </row>
    <row r="1243" spans="1:8" ht="13.5" customHeight="1">
      <c r="A1243" s="390"/>
      <c r="B1243" s="373" t="s">
        <v>132</v>
      </c>
      <c r="C1243" s="101"/>
      <c r="D1243" s="112">
        <v>1363</v>
      </c>
      <c r="E1243" s="94">
        <v>1574</v>
      </c>
      <c r="F1243" s="15"/>
      <c r="G1243" s="64"/>
      <c r="H1243" s="15"/>
    </row>
    <row r="1244" spans="1:8" ht="13.5" customHeight="1">
      <c r="A1244" s="390"/>
      <c r="B1244" s="373" t="s">
        <v>145</v>
      </c>
      <c r="C1244" s="101"/>
      <c r="D1244" s="112">
        <v>2289</v>
      </c>
      <c r="E1244" s="94">
        <v>2643.795</v>
      </c>
      <c r="F1244" s="15"/>
      <c r="G1244" s="64"/>
      <c r="H1244" s="15"/>
    </row>
    <row r="1245" spans="1:8" ht="13.5" customHeight="1">
      <c r="A1245" s="390"/>
      <c r="B1245" s="373" t="s">
        <v>277</v>
      </c>
      <c r="C1245" s="101"/>
      <c r="D1245" s="112">
        <v>2650</v>
      </c>
      <c r="E1245" s="94">
        <v>3670.77</v>
      </c>
      <c r="F1245" s="15"/>
      <c r="G1245" s="64"/>
      <c r="H1245" s="15"/>
    </row>
    <row r="1246" spans="1:8" ht="15.75" customHeight="1">
      <c r="A1246" s="391"/>
      <c r="B1246" s="113" t="s">
        <v>17</v>
      </c>
      <c r="C1246" s="87"/>
      <c r="D1246" s="88">
        <f>SUM(D1238:D1245)</f>
        <v>103401</v>
      </c>
      <c r="E1246" s="102">
        <f>SUM(E1238:E1245)</f>
        <v>66147.845</v>
      </c>
      <c r="F1246" s="15"/>
      <c r="G1246" s="8"/>
      <c r="H1246" s="15"/>
    </row>
    <row r="1247" spans="1:8" ht="13.5" customHeight="1">
      <c r="A1247" s="337"/>
      <c r="B1247" s="11"/>
      <c r="C1247" s="11"/>
      <c r="E1247" s="11"/>
      <c r="F1247" s="74"/>
      <c r="G1247" s="15"/>
      <c r="H1247" s="15"/>
    </row>
    <row r="1248" spans="1:9" ht="13.5" customHeight="1">
      <c r="A1248" s="264"/>
      <c r="B1248" s="265"/>
      <c r="C1248" s="265"/>
      <c r="D1248" s="265"/>
      <c r="E1248" s="265"/>
      <c r="F1248" s="265"/>
      <c r="G1248" s="121"/>
      <c r="H1248" s="15"/>
      <c r="I1248" s="1">
        <v>0</v>
      </c>
    </row>
    <row r="1249" spans="1:8" ht="12.75">
      <c r="A1249" s="137" t="s">
        <v>213</v>
      </c>
      <c r="B1249" s="121"/>
      <c r="C1249" s="121"/>
      <c r="D1249" s="121"/>
      <c r="E1249" s="121"/>
      <c r="F1249" s="121"/>
      <c r="G1249" s="121"/>
      <c r="H1249" s="15"/>
    </row>
    <row r="1250" spans="1:8" ht="12.75">
      <c r="A1250" s="379" t="s">
        <v>10</v>
      </c>
      <c r="B1250" s="381" t="s">
        <v>20</v>
      </c>
      <c r="C1250" s="382"/>
      <c r="D1250" s="383" t="s">
        <v>22</v>
      </c>
      <c r="E1250" s="383"/>
      <c r="F1250" s="384" t="s">
        <v>19</v>
      </c>
      <c r="G1250" s="384"/>
      <c r="H1250" s="15"/>
    </row>
    <row r="1251" spans="1:8" ht="12.75">
      <c r="A1251" s="380"/>
      <c r="B1251" s="374" t="s">
        <v>5</v>
      </c>
      <c r="C1251" s="375" t="s">
        <v>21</v>
      </c>
      <c r="D1251" s="373" t="s">
        <v>5</v>
      </c>
      <c r="E1251" s="373" t="s">
        <v>21</v>
      </c>
      <c r="F1251" s="378" t="s">
        <v>5</v>
      </c>
      <c r="G1251" s="378" t="s">
        <v>21</v>
      </c>
      <c r="H1251" s="15"/>
    </row>
    <row r="1252" spans="1:8" ht="12.75">
      <c r="A1252" s="208" t="s">
        <v>278</v>
      </c>
      <c r="B1252" s="124">
        <f>D1246</f>
        <v>103401</v>
      </c>
      <c r="C1252" s="180">
        <f>E1246</f>
        <v>66147.845</v>
      </c>
      <c r="D1252" s="124">
        <f>D1246</f>
        <v>103401</v>
      </c>
      <c r="E1252" s="180">
        <v>68595.03</v>
      </c>
      <c r="F1252" s="143">
        <f>(D1252-B1252)/B1252</f>
        <v>0</v>
      </c>
      <c r="G1252" s="143">
        <f>(E1252-C1252)/C1252</f>
        <v>0.03699568746343887</v>
      </c>
      <c r="H1252" s="15"/>
    </row>
    <row r="1253" spans="1:8" ht="6.75" customHeight="1">
      <c r="A1253" s="266"/>
      <c r="B1253" s="266"/>
      <c r="C1253" s="266"/>
      <c r="D1253" s="266"/>
      <c r="E1253" s="121"/>
      <c r="F1253" s="121"/>
      <c r="G1253" s="121"/>
      <c r="H1253" s="15"/>
    </row>
    <row r="1254" spans="1:8" ht="12.75">
      <c r="A1254" s="137" t="s">
        <v>279</v>
      </c>
      <c r="B1254" s="121"/>
      <c r="C1254" s="121"/>
      <c r="D1254" s="121"/>
      <c r="E1254" s="121"/>
      <c r="F1254" s="121"/>
      <c r="G1254" s="121"/>
      <c r="H1254" s="15"/>
    </row>
    <row r="1255" spans="1:8" ht="26.25" customHeight="1">
      <c r="A1255" s="385" t="s">
        <v>280</v>
      </c>
      <c r="B1255" s="386"/>
      <c r="C1255" s="387" t="s">
        <v>281</v>
      </c>
      <c r="D1255" s="387"/>
      <c r="E1255" s="387" t="s">
        <v>4</v>
      </c>
      <c r="F1255" s="387"/>
      <c r="G1255" s="121"/>
      <c r="H1255" s="15"/>
    </row>
    <row r="1256" spans="1:8" ht="12.75">
      <c r="A1256" s="196" t="s">
        <v>5</v>
      </c>
      <c r="B1256" s="196" t="s">
        <v>13</v>
      </c>
      <c r="C1256" s="196" t="s">
        <v>5</v>
      </c>
      <c r="D1256" s="196" t="s">
        <v>13</v>
      </c>
      <c r="E1256" s="196" t="s">
        <v>5</v>
      </c>
      <c r="F1256" s="196" t="s">
        <v>9</v>
      </c>
      <c r="G1256" s="121"/>
      <c r="H1256" s="15"/>
    </row>
    <row r="1257" spans="1:8" ht="12.75">
      <c r="A1257" s="378">
        <v>1</v>
      </c>
      <c r="B1257" s="378">
        <v>2</v>
      </c>
      <c r="C1257" s="378">
        <v>3</v>
      </c>
      <c r="D1257" s="378">
        <v>4</v>
      </c>
      <c r="E1257" s="378">
        <v>5</v>
      </c>
      <c r="F1257" s="378">
        <v>6</v>
      </c>
      <c r="G1257" s="121"/>
      <c r="H1257" s="15"/>
    </row>
    <row r="1258" spans="1:8" ht="15.75" customHeight="1">
      <c r="A1258" s="260">
        <f>B1252</f>
        <v>103401</v>
      </c>
      <c r="B1258" s="261">
        <f>C1252</f>
        <v>66147.845</v>
      </c>
      <c r="C1258" s="267">
        <v>93657</v>
      </c>
      <c r="D1258" s="268">
        <v>56301.57</v>
      </c>
      <c r="E1258" s="269">
        <f>C1258/A1258</f>
        <v>0.9057649345751008</v>
      </c>
      <c r="F1258" s="269">
        <f>D1258/B1258</f>
        <v>0.8511474561264997</v>
      </c>
      <c r="G1258" s="121"/>
      <c r="H1258" s="15"/>
    </row>
    <row r="1259" spans="1:8" ht="12.75" customHeight="1">
      <c r="A1259" s="50"/>
      <c r="B1259" s="51"/>
      <c r="C1259" s="52"/>
      <c r="D1259" s="52"/>
      <c r="E1259" s="53"/>
      <c r="F1259" s="49"/>
      <c r="G1259" s="54"/>
      <c r="H1259" s="15"/>
    </row>
    <row r="1260" spans="1:8" ht="12.75">
      <c r="A1260" s="105" t="s">
        <v>70</v>
      </c>
      <c r="F1260" s="15"/>
      <c r="G1260" s="75"/>
      <c r="H1260" s="15"/>
    </row>
    <row r="1261" spans="1:8" ht="6.75" customHeight="1">
      <c r="A1261" s="2"/>
      <c r="F1261" s="15"/>
      <c r="G1261" s="15"/>
      <c r="H1261" s="15"/>
    </row>
    <row r="1262" spans="1:8" ht="9" customHeight="1">
      <c r="A1262" s="106" t="s">
        <v>214</v>
      </c>
      <c r="F1262" s="15"/>
      <c r="G1262" s="15"/>
      <c r="H1262" s="15"/>
    </row>
    <row r="1263" spans="1:8" ht="13.5" customHeight="1">
      <c r="A1263" s="114"/>
      <c r="B1263" s="115"/>
      <c r="C1263" s="107"/>
      <c r="D1263" s="107"/>
      <c r="E1263" s="107"/>
      <c r="F1263" s="74"/>
      <c r="G1263" s="15"/>
      <c r="H1263" s="15"/>
    </row>
    <row r="1264" spans="1:8" ht="12.75">
      <c r="A1264" s="388" t="s">
        <v>113</v>
      </c>
      <c r="B1264" s="388"/>
      <c r="C1264" s="388"/>
      <c r="D1264" s="388"/>
      <c r="E1264" s="388"/>
      <c r="F1264" s="15"/>
      <c r="G1264" s="15"/>
      <c r="H1264" s="15"/>
    </row>
    <row r="1265" spans="1:8" ht="25.5">
      <c r="A1265" s="298" t="s">
        <v>14</v>
      </c>
      <c r="B1265" s="298" t="s">
        <v>6</v>
      </c>
      <c r="C1265" s="298" t="s">
        <v>7</v>
      </c>
      <c r="D1265" s="298" t="s">
        <v>18</v>
      </c>
      <c r="E1265" s="298" t="s">
        <v>16</v>
      </c>
      <c r="F1265" s="15"/>
      <c r="G1265" s="63"/>
      <c r="H1265" s="15"/>
    </row>
    <row r="1266" spans="1:8" ht="13.5" customHeight="1">
      <c r="A1266" s="389" t="s">
        <v>134</v>
      </c>
      <c r="B1266" s="373" t="s">
        <v>133</v>
      </c>
      <c r="C1266" s="116"/>
      <c r="D1266" s="117">
        <v>57963</v>
      </c>
      <c r="E1266" s="108">
        <v>2898.17</v>
      </c>
      <c r="F1266" s="15"/>
      <c r="G1266" s="340"/>
      <c r="H1266" s="15"/>
    </row>
    <row r="1267" spans="1:8" ht="13.5" customHeight="1">
      <c r="A1267" s="390"/>
      <c r="B1267" s="373" t="s">
        <v>0</v>
      </c>
      <c r="C1267" s="373"/>
      <c r="D1267" s="118">
        <v>33267</v>
      </c>
      <c r="E1267" s="112">
        <v>1663.35</v>
      </c>
      <c r="F1267" s="15"/>
      <c r="G1267" s="341"/>
      <c r="H1267" s="15"/>
    </row>
    <row r="1268" spans="1:8" ht="13.5" customHeight="1">
      <c r="A1268" s="390"/>
      <c r="B1268" s="373" t="s">
        <v>11</v>
      </c>
      <c r="C1268" s="373"/>
      <c r="D1268" s="118">
        <v>5869</v>
      </c>
      <c r="E1268" s="94">
        <v>293.45</v>
      </c>
      <c r="F1268" s="15"/>
      <c r="G1268" s="341"/>
      <c r="H1268" s="15"/>
    </row>
    <row r="1269" spans="1:8" ht="13.5" customHeight="1">
      <c r="A1269" s="390"/>
      <c r="B1269" s="373" t="s">
        <v>68</v>
      </c>
      <c r="C1269" s="373"/>
      <c r="D1269" s="118">
        <v>10432</v>
      </c>
      <c r="E1269" s="94">
        <v>521.6</v>
      </c>
      <c r="F1269" s="15"/>
      <c r="G1269" s="341"/>
      <c r="H1269" s="15"/>
    </row>
    <row r="1270" spans="1:8" ht="13.5" customHeight="1">
      <c r="A1270" s="390"/>
      <c r="B1270" s="373" t="s">
        <v>144</v>
      </c>
      <c r="C1270" s="373"/>
      <c r="D1270" s="118">
        <v>0</v>
      </c>
      <c r="E1270" s="94">
        <v>0</v>
      </c>
      <c r="F1270" s="15"/>
      <c r="G1270" s="64"/>
      <c r="H1270" s="15"/>
    </row>
    <row r="1271" spans="1:8" ht="13.5" customHeight="1">
      <c r="A1271" s="390"/>
      <c r="B1271" s="373" t="s">
        <v>146</v>
      </c>
      <c r="C1271" s="373"/>
      <c r="D1271" s="118">
        <v>0</v>
      </c>
      <c r="E1271" s="94">
        <v>0</v>
      </c>
      <c r="F1271" s="15"/>
      <c r="G1271" s="36"/>
      <c r="H1271" s="15"/>
    </row>
    <row r="1272" spans="1:8" ht="13.5" customHeight="1">
      <c r="A1272" s="390"/>
      <c r="B1272" s="373" t="s">
        <v>132</v>
      </c>
      <c r="C1272" s="373"/>
      <c r="D1272" s="118">
        <v>0</v>
      </c>
      <c r="E1272" s="94">
        <v>0</v>
      </c>
      <c r="F1272" s="15"/>
      <c r="G1272" s="64"/>
      <c r="H1272" s="15"/>
    </row>
    <row r="1273" spans="1:8" ht="13.5" customHeight="1">
      <c r="A1273" s="390"/>
      <c r="B1273" s="373" t="s">
        <v>145</v>
      </c>
      <c r="C1273" s="373"/>
      <c r="D1273" s="118">
        <v>0</v>
      </c>
      <c r="E1273" s="94">
        <v>0</v>
      </c>
      <c r="F1273" s="15"/>
      <c r="G1273" s="36"/>
      <c r="H1273" s="15"/>
    </row>
    <row r="1274" spans="1:8" ht="13.5" customHeight="1">
      <c r="A1274" s="390"/>
      <c r="B1274" s="389" t="s">
        <v>199</v>
      </c>
      <c r="C1274" s="373" t="s">
        <v>217</v>
      </c>
      <c r="D1274" s="118">
        <v>9176</v>
      </c>
      <c r="E1274" s="94">
        <v>458.8</v>
      </c>
      <c r="F1274" s="15"/>
      <c r="G1274" s="36"/>
      <c r="H1274" s="15"/>
    </row>
    <row r="1275" spans="1:8" ht="13.5" customHeight="1">
      <c r="A1275" s="390"/>
      <c r="B1275" s="391"/>
      <c r="C1275" s="373" t="s">
        <v>219</v>
      </c>
      <c r="D1275" s="118">
        <v>39136</v>
      </c>
      <c r="E1275" s="94">
        <v>1956.8</v>
      </c>
      <c r="F1275" s="352" t="s">
        <v>284</v>
      </c>
      <c r="G1275" s="36">
        <f>D1275+D1277</f>
        <v>88503</v>
      </c>
      <c r="H1275" s="15"/>
    </row>
    <row r="1276" spans="1:8" ht="13.5" customHeight="1">
      <c r="A1276" s="390"/>
      <c r="B1276" s="389" t="s">
        <v>218</v>
      </c>
      <c r="C1276" s="373" t="s">
        <v>217</v>
      </c>
      <c r="D1276" s="118">
        <v>2565</v>
      </c>
      <c r="E1276" s="94">
        <f>D1276*5000/100000</f>
        <v>128.25</v>
      </c>
      <c r="F1276" s="352" t="s">
        <v>285</v>
      </c>
      <c r="G1276" s="36">
        <f>D1278-G1275</f>
        <v>119272</v>
      </c>
      <c r="H1276" s="15"/>
    </row>
    <row r="1277" spans="1:8" ht="13.5" customHeight="1">
      <c r="A1277" s="390"/>
      <c r="B1277" s="391"/>
      <c r="C1277" s="373" t="s">
        <v>219</v>
      </c>
      <c r="D1277" s="118">
        <v>49367</v>
      </c>
      <c r="E1277" s="94">
        <f>D1277*5000/100000</f>
        <v>2468.35</v>
      </c>
      <c r="F1277" s="15"/>
      <c r="G1277" s="36"/>
      <c r="H1277" s="15"/>
    </row>
    <row r="1278" spans="1:8" ht="15.75" customHeight="1">
      <c r="A1278" s="391"/>
      <c r="B1278" s="113" t="s">
        <v>17</v>
      </c>
      <c r="C1278" s="119"/>
      <c r="D1278" s="88">
        <f>SUM(D1266:D1277)</f>
        <v>207775</v>
      </c>
      <c r="E1278" s="102">
        <f>SUM(E1266:E1277)</f>
        <v>10388.77</v>
      </c>
      <c r="F1278" s="15"/>
      <c r="G1278" s="77"/>
      <c r="H1278" s="77"/>
    </row>
    <row r="1279" spans="1:8" ht="13.5" customHeight="1">
      <c r="A1279" s="10"/>
      <c r="B1279" s="76"/>
      <c r="C1279" s="74"/>
      <c r="D1279" s="78"/>
      <c r="E1279" s="74"/>
      <c r="F1279" s="74"/>
      <c r="G1279" s="75"/>
      <c r="H1279" s="15"/>
    </row>
    <row r="1280" spans="1:8" ht="12.75">
      <c r="A1280" s="137" t="s">
        <v>215</v>
      </c>
      <c r="B1280" s="121"/>
      <c r="C1280" s="121"/>
      <c r="D1280" s="121"/>
      <c r="E1280" s="121"/>
      <c r="F1280" s="121"/>
      <c r="G1280" s="121"/>
      <c r="H1280" s="15"/>
    </row>
    <row r="1281" spans="1:8" ht="12.75">
      <c r="A1281" s="379" t="s">
        <v>10</v>
      </c>
      <c r="B1281" s="381" t="s">
        <v>20</v>
      </c>
      <c r="C1281" s="382"/>
      <c r="D1281" s="383" t="s">
        <v>22</v>
      </c>
      <c r="E1281" s="383"/>
      <c r="F1281" s="384" t="s">
        <v>19</v>
      </c>
      <c r="G1281" s="384"/>
      <c r="H1281" s="15"/>
    </row>
    <row r="1282" spans="1:8" ht="12.75">
      <c r="A1282" s="380"/>
      <c r="B1282" s="374" t="s">
        <v>5</v>
      </c>
      <c r="C1282" s="375" t="s">
        <v>21</v>
      </c>
      <c r="D1282" s="373" t="s">
        <v>5</v>
      </c>
      <c r="E1282" s="373" t="s">
        <v>21</v>
      </c>
      <c r="F1282" s="378" t="s">
        <v>5</v>
      </c>
      <c r="G1282" s="378" t="s">
        <v>21</v>
      </c>
      <c r="H1282" s="15"/>
    </row>
    <row r="1283" spans="1:8" ht="12.75">
      <c r="A1283" s="258" t="s">
        <v>278</v>
      </c>
      <c r="B1283" s="162">
        <f>D1278</f>
        <v>207775</v>
      </c>
      <c r="C1283" s="202">
        <f>E1278</f>
        <v>10388.77</v>
      </c>
      <c r="D1283" s="83">
        <f>D1278</f>
        <v>207775</v>
      </c>
      <c r="E1283" s="96">
        <f>E1278</f>
        <v>10388.77</v>
      </c>
      <c r="F1283" s="263">
        <f>(D1283-B1283)/B1283</f>
        <v>0</v>
      </c>
      <c r="G1283" s="263">
        <f>(E1283-C1283)/C1283</f>
        <v>0</v>
      </c>
      <c r="H1283" s="15"/>
    </row>
    <row r="1284" spans="1:8" ht="9" customHeight="1">
      <c r="A1284" s="121"/>
      <c r="B1284" s="121"/>
      <c r="C1284" s="121"/>
      <c r="D1284" s="121"/>
      <c r="E1284" s="121"/>
      <c r="F1284" s="121"/>
      <c r="G1284" s="121"/>
      <c r="H1284" s="15"/>
    </row>
    <row r="1285" spans="1:8" ht="12.75">
      <c r="A1285" s="137" t="s">
        <v>282</v>
      </c>
      <c r="B1285" s="121"/>
      <c r="C1285" s="121"/>
      <c r="D1285" s="121"/>
      <c r="E1285" s="121"/>
      <c r="F1285" s="121"/>
      <c r="G1285" s="259"/>
      <c r="H1285" s="15"/>
    </row>
    <row r="1286" spans="1:8" ht="26.25" customHeight="1">
      <c r="A1286" s="385" t="s">
        <v>283</v>
      </c>
      <c r="B1286" s="386"/>
      <c r="C1286" s="387" t="s">
        <v>281</v>
      </c>
      <c r="D1286" s="387"/>
      <c r="E1286" s="387" t="s">
        <v>4</v>
      </c>
      <c r="F1286" s="387"/>
      <c r="G1286" s="121"/>
      <c r="H1286" s="15"/>
    </row>
    <row r="1287" spans="1:8" ht="12.75">
      <c r="A1287" s="196" t="s">
        <v>5</v>
      </c>
      <c r="B1287" s="196" t="s">
        <v>13</v>
      </c>
      <c r="C1287" s="196" t="s">
        <v>5</v>
      </c>
      <c r="D1287" s="196" t="s">
        <v>13</v>
      </c>
      <c r="E1287" s="196" t="s">
        <v>5</v>
      </c>
      <c r="F1287" s="196" t="s">
        <v>9</v>
      </c>
      <c r="G1287" s="121"/>
      <c r="H1287" s="15"/>
    </row>
    <row r="1288" spans="1:8" ht="12.75">
      <c r="A1288" s="378">
        <v>1</v>
      </c>
      <c r="B1288" s="378">
        <v>2</v>
      </c>
      <c r="C1288" s="378">
        <v>3</v>
      </c>
      <c r="D1288" s="378">
        <v>4</v>
      </c>
      <c r="E1288" s="378">
        <v>5</v>
      </c>
      <c r="F1288" s="378">
        <v>6</v>
      </c>
      <c r="G1288" s="121"/>
      <c r="H1288" s="15"/>
    </row>
    <row r="1289" spans="1:8" ht="15.75" customHeight="1">
      <c r="A1289" s="260">
        <f>B1283</f>
        <v>207775</v>
      </c>
      <c r="B1289" s="261">
        <f>C1283</f>
        <v>10388.77</v>
      </c>
      <c r="C1289" s="124">
        <v>200294</v>
      </c>
      <c r="D1289" s="262">
        <v>10014.7</v>
      </c>
      <c r="E1289" s="263">
        <f>C1289/A1289</f>
        <v>0.963994705811575</v>
      </c>
      <c r="F1289" s="263">
        <f>D1289/B1289</f>
        <v>0.9639928499716521</v>
      </c>
      <c r="G1289" s="121"/>
      <c r="H1289" s="15"/>
    </row>
    <row r="1290" spans="1:8" ht="12.75" customHeight="1">
      <c r="A1290" s="50"/>
      <c r="B1290" s="51"/>
      <c r="C1290" s="52"/>
      <c r="D1290" s="52"/>
      <c r="E1290" s="53"/>
      <c r="F1290" s="49"/>
      <c r="G1290" s="54"/>
      <c r="H1290" s="15"/>
    </row>
    <row r="1294" spans="3:7" ht="12.75">
      <c r="C1294" s="3"/>
      <c r="D1294" s="3"/>
      <c r="E1294" s="3"/>
      <c r="F1294" s="3"/>
      <c r="G1294" s="3"/>
    </row>
    <row r="1296" ht="12.75">
      <c r="C1296" s="363">
        <f>A1289-C1289</f>
        <v>7481</v>
      </c>
    </row>
    <row r="1299" spans="4:8" ht="12.75">
      <c r="D1299" s="1">
        <v>66827794</v>
      </c>
      <c r="E1299" s="1">
        <v>39825918</v>
      </c>
      <c r="F1299" s="1">
        <v>22</v>
      </c>
      <c r="G1299" s="1">
        <f>D1299/F1299</f>
        <v>3037627</v>
      </c>
      <c r="H1299" s="1">
        <f>E1299/F1299</f>
        <v>1810269</v>
      </c>
    </row>
    <row r="1300" spans="4:8" ht="12.75">
      <c r="D1300" s="1">
        <v>251806711</v>
      </c>
      <c r="E1300" s="1">
        <v>154835993</v>
      </c>
      <c r="F1300" s="1">
        <v>73</v>
      </c>
      <c r="G1300" s="1">
        <f>D1300/F1300</f>
        <v>3449407</v>
      </c>
      <c r="H1300" s="1">
        <f>E1300/F1300</f>
        <v>2121041</v>
      </c>
    </row>
    <row r="1301" spans="4:8" ht="12.75">
      <c r="D1301" s="1">
        <v>208073324</v>
      </c>
      <c r="E1301" s="1">
        <v>146321494</v>
      </c>
      <c r="F1301" s="1">
        <v>67</v>
      </c>
      <c r="G1301" s="1">
        <f>D1301/F1301</f>
        <v>3105572</v>
      </c>
      <c r="H1301" s="363">
        <f>E1301/F1301</f>
        <v>2183902.895522388</v>
      </c>
    </row>
    <row r="1302" spans="4:8" ht="12.75">
      <c r="D1302" s="1">
        <v>234526808</v>
      </c>
      <c r="E1302" s="1">
        <v>135980863</v>
      </c>
      <c r="F1302" s="1">
        <v>73</v>
      </c>
      <c r="G1302" s="1">
        <f>D1302/F1302</f>
        <v>3212696</v>
      </c>
      <c r="H1302" s="363">
        <f>E1302/F1302</f>
        <v>1862751.5479452056</v>
      </c>
    </row>
    <row r="1303" spans="4:8" ht="12.75">
      <c r="D1303" s="1">
        <f>SUM(D1299:D1302)</f>
        <v>761234637</v>
      </c>
      <c r="E1303" s="1">
        <f>SUM(E1299:E1302)</f>
        <v>476964268</v>
      </c>
      <c r="F1303" s="1">
        <f>SUM(F1299:F1302)</f>
        <v>235</v>
      </c>
      <c r="G1303" s="1">
        <f>SUM(G1299:G1302)</f>
        <v>12805302</v>
      </c>
      <c r="H1303" s="1">
        <f>SUM(H1299:H1302)</f>
        <v>7977964.443467593</v>
      </c>
    </row>
    <row r="1305" spans="6:7" ht="12.75">
      <c r="F1305" s="363">
        <f>D1303/235</f>
        <v>3239296.3276595743</v>
      </c>
      <c r="G1305" s="363">
        <f>E1303/235</f>
        <v>2029635.1829787234</v>
      </c>
    </row>
    <row r="1307" spans="6:7" ht="12.75">
      <c r="F1307" s="363">
        <f>D1303/220</f>
        <v>3460157.440909091</v>
      </c>
      <c r="G1307" s="363">
        <f>E1303/220</f>
        <v>2168019.4</v>
      </c>
    </row>
  </sheetData>
  <sheetProtection/>
  <mergeCells count="58">
    <mergeCell ref="A1:H1"/>
    <mergeCell ref="A2:H2"/>
    <mergeCell ref="A3:H3"/>
    <mergeCell ref="A5:H5"/>
    <mergeCell ref="A7:H7"/>
    <mergeCell ref="A9:H9"/>
    <mergeCell ref="A13:B13"/>
    <mergeCell ref="P18:P19"/>
    <mergeCell ref="Q18:Q19"/>
    <mergeCell ref="R18:R19"/>
    <mergeCell ref="A20:B20"/>
    <mergeCell ref="A21:D21"/>
    <mergeCell ref="A27:D27"/>
    <mergeCell ref="A28:D28"/>
    <mergeCell ref="A34:G34"/>
    <mergeCell ref="C35:D35"/>
    <mergeCell ref="C36:D36"/>
    <mergeCell ref="C37:D37"/>
    <mergeCell ref="C38:D38"/>
    <mergeCell ref="A39:C39"/>
    <mergeCell ref="A40:G40"/>
    <mergeCell ref="A96:H96"/>
    <mergeCell ref="A152:G152"/>
    <mergeCell ref="A209:G209"/>
    <mergeCell ref="A266:G266"/>
    <mergeCell ref="A323:G323"/>
    <mergeCell ref="A379:H379"/>
    <mergeCell ref="F685:H685"/>
    <mergeCell ref="I686:J686"/>
    <mergeCell ref="A1057:B1057"/>
    <mergeCell ref="E1195:G1195"/>
    <mergeCell ref="C1198:C1200"/>
    <mergeCell ref="D1198:D1200"/>
    <mergeCell ref="E1198:E1200"/>
    <mergeCell ref="F1198:F1200"/>
    <mergeCell ref="G1198:G1200"/>
    <mergeCell ref="A1201:B1201"/>
    <mergeCell ref="G1225:H1225"/>
    <mergeCell ref="A1236:E1236"/>
    <mergeCell ref="A1238:A1246"/>
    <mergeCell ref="A1250:A1251"/>
    <mergeCell ref="B1250:C1250"/>
    <mergeCell ref="D1250:E1250"/>
    <mergeCell ref="F1250:G1250"/>
    <mergeCell ref="A1255:B1255"/>
    <mergeCell ref="C1255:D1255"/>
    <mergeCell ref="E1255:F1255"/>
    <mergeCell ref="A1264:E1264"/>
    <mergeCell ref="A1266:A1278"/>
    <mergeCell ref="B1274:B1275"/>
    <mergeCell ref="B1276:B1277"/>
    <mergeCell ref="A1281:A1282"/>
    <mergeCell ref="B1281:C1281"/>
    <mergeCell ref="D1281:E1281"/>
    <mergeCell ref="F1281:G1281"/>
    <mergeCell ref="A1286:B1286"/>
    <mergeCell ref="C1286:D1286"/>
    <mergeCell ref="E1286:F1286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81" r:id="rId2"/>
  <rowBreaks count="22" manualBreakCount="22">
    <brk id="38" max="8" man="1"/>
    <brk id="95" max="8" man="1"/>
    <brk id="151" max="8" man="1"/>
    <brk id="208" max="8" man="1"/>
    <brk id="264" max="8" man="1"/>
    <brk id="322" max="8" man="1"/>
    <brk id="378" max="8" man="1"/>
    <brk id="443" max="8" man="1"/>
    <brk id="504" max="8" man="1"/>
    <brk id="559" max="8" man="1"/>
    <brk id="622" max="8" man="1"/>
    <brk id="683" max="8" man="1"/>
    <brk id="741" max="8" man="1"/>
    <brk id="814" max="8" man="1"/>
    <brk id="882" max="8" man="1"/>
    <brk id="943" max="8" man="1"/>
    <brk id="944" max="8" man="1"/>
    <brk id="1001" max="8" man="1"/>
    <brk id="1057" max="8" man="1"/>
    <brk id="1113" max="8" man="1"/>
    <brk id="1184" max="8" man="1"/>
    <brk id="124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7"/>
  <sheetViews>
    <sheetView view="pageBreakPreview" zoomScale="120" zoomScaleSheetLayoutView="120" zoomScalePageLayoutView="0" workbookViewId="0" topLeftCell="A439">
      <selection activeCell="G680" sqref="G680"/>
    </sheetView>
  </sheetViews>
  <sheetFormatPr defaultColWidth="9.140625" defaultRowHeight="12.75"/>
  <cols>
    <col min="1" max="1" width="18.57421875" style="1" customWidth="1"/>
    <col min="2" max="2" width="18.421875" style="1" customWidth="1"/>
    <col min="3" max="3" width="17.7109375" style="1" customWidth="1"/>
    <col min="4" max="4" width="12.8515625" style="1" customWidth="1"/>
    <col min="5" max="6" width="12.28125" style="1" customWidth="1"/>
    <col min="7" max="7" width="12.8515625" style="1" customWidth="1"/>
    <col min="8" max="8" width="11.57421875" style="1" customWidth="1"/>
    <col min="9" max="9" width="11.00390625" style="1" hidden="1" customWidth="1"/>
    <col min="10" max="10" width="13.421875" style="1" hidden="1" customWidth="1"/>
    <col min="11" max="11" width="10.7109375" style="1" hidden="1" customWidth="1"/>
    <col min="12" max="12" width="9.7109375" style="1" hidden="1" customWidth="1"/>
    <col min="13" max="13" width="11.28125" style="1" hidden="1" customWidth="1"/>
    <col min="14" max="14" width="0" style="1" hidden="1" customWidth="1"/>
    <col min="15" max="16384" width="9.140625" style="1" customWidth="1"/>
  </cols>
  <sheetData>
    <row r="1" spans="1:8" ht="12.75">
      <c r="A1" s="423" t="s">
        <v>53</v>
      </c>
      <c r="B1" s="424"/>
      <c r="C1" s="424"/>
      <c r="D1" s="424"/>
      <c r="E1" s="424"/>
      <c r="F1" s="424"/>
      <c r="G1" s="424"/>
      <c r="H1" s="425"/>
    </row>
    <row r="2" spans="1:8" ht="12.75">
      <c r="A2" s="426" t="s">
        <v>12</v>
      </c>
      <c r="B2" s="427"/>
      <c r="C2" s="427"/>
      <c r="D2" s="427"/>
      <c r="E2" s="427"/>
      <c r="F2" s="427"/>
      <c r="G2" s="427"/>
      <c r="H2" s="428"/>
    </row>
    <row r="3" spans="1:8" ht="12.75">
      <c r="A3" s="426" t="s">
        <v>220</v>
      </c>
      <c r="B3" s="427"/>
      <c r="C3" s="427"/>
      <c r="D3" s="427"/>
      <c r="E3" s="427"/>
      <c r="F3" s="427"/>
      <c r="G3" s="427"/>
      <c r="H3" s="428"/>
    </row>
    <row r="4" spans="1:8" ht="5.25" customHeight="1">
      <c r="A4" s="133"/>
      <c r="B4" s="134"/>
      <c r="C4" s="134"/>
      <c r="D4" s="134"/>
      <c r="E4" s="134"/>
      <c r="F4" s="134"/>
      <c r="G4" s="135"/>
      <c r="H4" s="136"/>
    </row>
    <row r="5" spans="1:8" ht="15.75">
      <c r="A5" s="429" t="s">
        <v>114</v>
      </c>
      <c r="B5" s="430"/>
      <c r="C5" s="430"/>
      <c r="D5" s="430"/>
      <c r="E5" s="430"/>
      <c r="F5" s="430"/>
      <c r="G5" s="430"/>
      <c r="H5" s="431"/>
    </row>
    <row r="6" spans="1:8" ht="5.25" customHeight="1">
      <c r="A6" s="137"/>
      <c r="B6" s="137"/>
      <c r="C6" s="137"/>
      <c r="D6" s="137"/>
      <c r="E6" s="137"/>
      <c r="F6" s="137"/>
      <c r="G6" s="121"/>
      <c r="H6" s="121"/>
    </row>
    <row r="7" spans="1:8" ht="12.75">
      <c r="A7" s="432" t="s">
        <v>55</v>
      </c>
      <c r="B7" s="432"/>
      <c r="C7" s="432"/>
      <c r="D7" s="432"/>
      <c r="E7" s="432"/>
      <c r="F7" s="432"/>
      <c r="G7" s="432"/>
      <c r="H7" s="432"/>
    </row>
    <row r="8" spans="1:8" ht="4.5" customHeight="1">
      <c r="A8" s="121"/>
      <c r="B8" s="121"/>
      <c r="C8" s="121"/>
      <c r="D8" s="121"/>
      <c r="E8" s="121"/>
      <c r="F8" s="121"/>
      <c r="G8" s="121"/>
      <c r="H8" s="121"/>
    </row>
    <row r="9" spans="1:8" ht="12.75">
      <c r="A9" s="432" t="s">
        <v>222</v>
      </c>
      <c r="B9" s="432"/>
      <c r="C9" s="432"/>
      <c r="D9" s="432"/>
      <c r="E9" s="432"/>
      <c r="F9" s="432"/>
      <c r="G9" s="432"/>
      <c r="H9" s="432"/>
    </row>
    <row r="10" spans="1:8" ht="6.75" customHeight="1">
      <c r="A10" s="121"/>
      <c r="B10" s="121"/>
      <c r="C10" s="121"/>
      <c r="D10" s="121"/>
      <c r="E10" s="121"/>
      <c r="F10" s="121"/>
      <c r="G10" s="121"/>
      <c r="H10" s="121"/>
    </row>
    <row r="11" spans="1:8" ht="12.75">
      <c r="A11" s="138" t="s">
        <v>82</v>
      </c>
      <c r="B11" s="138"/>
      <c r="C11" s="138"/>
      <c r="D11" s="138"/>
      <c r="E11" s="138"/>
      <c r="F11" s="138"/>
      <c r="G11" s="138"/>
      <c r="H11" s="138"/>
    </row>
    <row r="12" spans="1:8" ht="12.75">
      <c r="A12" s="138"/>
      <c r="B12" s="138"/>
      <c r="C12" s="138"/>
      <c r="D12" s="138"/>
      <c r="E12" s="138"/>
      <c r="F12" s="138"/>
      <c r="G12" s="138"/>
      <c r="H12" s="138"/>
    </row>
    <row r="13" spans="1:8" ht="12.75" customHeight="1">
      <c r="A13" s="405" t="s">
        <v>83</v>
      </c>
      <c r="B13" s="405"/>
      <c r="C13" s="139"/>
      <c r="D13" s="140"/>
      <c r="E13" s="140"/>
      <c r="F13" s="138"/>
      <c r="G13" s="138"/>
      <c r="H13" s="138"/>
    </row>
    <row r="14" spans="1:8" ht="6.75" customHeight="1">
      <c r="A14" s="19"/>
      <c r="B14" s="19"/>
      <c r="C14" s="17"/>
      <c r="D14" s="18"/>
      <c r="E14" s="18"/>
      <c r="F14" s="16"/>
      <c r="G14" s="16"/>
      <c r="H14" s="16"/>
    </row>
    <row r="15" spans="1:8" ht="64.5" customHeight="1">
      <c r="A15" s="297" t="s">
        <v>81</v>
      </c>
      <c r="B15" s="298" t="s">
        <v>221</v>
      </c>
      <c r="C15" s="298" t="s">
        <v>223</v>
      </c>
      <c r="D15" s="298" t="s">
        <v>28</v>
      </c>
      <c r="E15" s="297" t="s">
        <v>78</v>
      </c>
      <c r="F15" s="16"/>
      <c r="G15" s="16"/>
      <c r="H15" s="16"/>
    </row>
    <row r="16" spans="1:8" ht="14.25" customHeight="1">
      <c r="A16" s="79">
        <v>1</v>
      </c>
      <c r="B16" s="80">
        <v>2</v>
      </c>
      <c r="C16" s="80">
        <v>3</v>
      </c>
      <c r="D16" s="80" t="s">
        <v>86</v>
      </c>
      <c r="E16" s="79" t="s">
        <v>87</v>
      </c>
      <c r="F16" s="16"/>
      <c r="G16" s="16"/>
      <c r="H16" s="16"/>
    </row>
    <row r="17" spans="1:8" ht="13.5" thickBot="1">
      <c r="A17" s="81" t="s">
        <v>15</v>
      </c>
      <c r="B17" s="82">
        <f>3713140+7266</f>
        <v>3720406</v>
      </c>
      <c r="C17" s="83">
        <f>D206</f>
        <v>3212695.64</v>
      </c>
      <c r="D17" s="84">
        <f>C17-B17</f>
        <v>-507710.35999999987</v>
      </c>
      <c r="E17" s="85">
        <f>D17/B17</f>
        <v>-0.13646638565790933</v>
      </c>
      <c r="F17" s="20"/>
      <c r="G17" s="20"/>
      <c r="H17" s="16"/>
    </row>
    <row r="18" spans="1:18" ht="12.75">
      <c r="A18" s="81" t="s">
        <v>84</v>
      </c>
      <c r="B18" s="82">
        <f>2310995</f>
        <v>2310995</v>
      </c>
      <c r="C18" s="86">
        <f>D263</f>
        <v>2046827.2599999998</v>
      </c>
      <c r="D18" s="84">
        <f>C18-B18</f>
        <v>-264167.7400000002</v>
      </c>
      <c r="E18" s="85">
        <f>D18/B18</f>
        <v>-0.11430909197120731</v>
      </c>
      <c r="F18" s="16"/>
      <c r="G18" s="16"/>
      <c r="H18" s="16"/>
      <c r="P18" s="418">
        <v>4490218</v>
      </c>
      <c r="Q18" s="418">
        <v>2842728</v>
      </c>
      <c r="R18" s="420">
        <v>7332946</v>
      </c>
    </row>
    <row r="19" spans="1:18" ht="13.5" thickBot="1">
      <c r="A19" s="277" t="s">
        <v>3</v>
      </c>
      <c r="B19" s="278">
        <f>SUM(B17:B18)</f>
        <v>6031401</v>
      </c>
      <c r="C19" s="279">
        <f>SUM(C17:C18)</f>
        <v>5259522.9</v>
      </c>
      <c r="D19" s="280">
        <f>C19-B19</f>
        <v>-771878.0999999996</v>
      </c>
      <c r="E19" s="281">
        <f>D19/B19</f>
        <v>-0.1279765845447848</v>
      </c>
      <c r="F19" s="15"/>
      <c r="G19" s="15"/>
      <c r="H19" s="15"/>
      <c r="P19" s="419"/>
      <c r="Q19" s="419"/>
      <c r="R19" s="421"/>
    </row>
    <row r="20" spans="1:18" ht="20.25" customHeight="1">
      <c r="A20" s="422" t="s">
        <v>286</v>
      </c>
      <c r="B20" s="422"/>
      <c r="C20" s="89"/>
      <c r="D20" s="90"/>
      <c r="E20" s="91"/>
      <c r="F20" s="15"/>
      <c r="G20" s="15"/>
      <c r="H20" s="15"/>
      <c r="P20" s="365">
        <v>3212696</v>
      </c>
      <c r="Q20" s="367">
        <v>2046827</v>
      </c>
      <c r="R20" s="367">
        <v>5259523</v>
      </c>
    </row>
    <row r="21" spans="1:18" ht="15.75" customHeight="1" thickBot="1">
      <c r="A21" s="405" t="s">
        <v>85</v>
      </c>
      <c r="B21" s="405"/>
      <c r="C21" s="405"/>
      <c r="D21" s="405"/>
      <c r="E21" s="121"/>
      <c r="F21" s="15"/>
      <c r="G21" s="15"/>
      <c r="H21" s="15"/>
      <c r="P21" s="366"/>
      <c r="Q21" s="368"/>
      <c r="R21" s="368"/>
    </row>
    <row r="22" spans="1:8" ht="5.25" customHeight="1">
      <c r="A22" s="358"/>
      <c r="B22" s="358"/>
      <c r="C22" s="358"/>
      <c r="D22" s="358"/>
      <c r="E22" s="121"/>
      <c r="F22" s="15"/>
      <c r="G22" s="15"/>
      <c r="H22" s="15"/>
    </row>
    <row r="23" spans="1:8" ht="15" customHeight="1">
      <c r="A23" s="123" t="s">
        <v>100</v>
      </c>
      <c r="B23" s="124">
        <v>220</v>
      </c>
      <c r="C23" s="124">
        <v>220</v>
      </c>
      <c r="D23" s="125">
        <f>C23-B23</f>
        <v>0</v>
      </c>
      <c r="E23" s="126">
        <f>D23/B23</f>
        <v>0</v>
      </c>
      <c r="F23" s="15"/>
      <c r="G23" s="15"/>
      <c r="H23" s="15"/>
    </row>
    <row r="24" spans="1:18" ht="15" customHeight="1">
      <c r="A24" s="123" t="s">
        <v>101</v>
      </c>
      <c r="B24" s="124">
        <v>220</v>
      </c>
      <c r="C24" s="124">
        <v>220</v>
      </c>
      <c r="D24" s="125">
        <f>C24-B24</f>
        <v>0</v>
      </c>
      <c r="E24" s="126">
        <f>D24/B24</f>
        <v>0</v>
      </c>
      <c r="F24" s="15"/>
      <c r="G24" s="15"/>
      <c r="H24" s="15"/>
      <c r="P24" s="369">
        <f>P20/P18</f>
        <v>0.7154877558283361</v>
      </c>
      <c r="Q24" s="369">
        <f>Q20/Q18</f>
        <v>0.7200221055268038</v>
      </c>
      <c r="R24" s="369">
        <f>R20/R18</f>
        <v>0.7172455654248647</v>
      </c>
    </row>
    <row r="25" spans="1:8" ht="17.25" customHeight="1">
      <c r="A25" s="283" t="s">
        <v>147</v>
      </c>
      <c r="B25" s="284">
        <f>(B23+B24)/2</f>
        <v>220</v>
      </c>
      <c r="C25" s="284">
        <f>(C23+C24)/2</f>
        <v>220</v>
      </c>
      <c r="D25" s="285">
        <f>C25-B25</f>
        <v>0</v>
      </c>
      <c r="E25" s="286">
        <f>D25/B25</f>
        <v>0</v>
      </c>
      <c r="F25" s="15"/>
      <c r="G25" s="15"/>
      <c r="H25" s="15"/>
    </row>
    <row r="26" spans="1:8" ht="17.25" customHeight="1">
      <c r="A26" s="129" t="s">
        <v>131</v>
      </c>
      <c r="B26" s="130"/>
      <c r="C26" s="130"/>
      <c r="D26" s="131"/>
      <c r="E26" s="128"/>
      <c r="F26" s="15"/>
      <c r="G26" s="15"/>
      <c r="H26" s="15"/>
    </row>
    <row r="27" spans="1:8" ht="15" customHeight="1">
      <c r="A27" s="405" t="s">
        <v>88</v>
      </c>
      <c r="B27" s="405"/>
      <c r="C27" s="405"/>
      <c r="D27" s="405"/>
      <c r="E27" s="132"/>
      <c r="F27" s="15"/>
      <c r="G27" s="15"/>
      <c r="H27" s="15"/>
    </row>
    <row r="28" spans="1:8" ht="16.5" customHeight="1">
      <c r="A28" s="413" t="s">
        <v>230</v>
      </c>
      <c r="B28" s="413"/>
      <c r="C28" s="413"/>
      <c r="D28" s="413"/>
      <c r="E28" s="132"/>
      <c r="F28" s="15"/>
      <c r="G28" s="15"/>
      <c r="H28" s="15"/>
    </row>
    <row r="29" spans="1:8" ht="40.5" customHeight="1">
      <c r="A29" s="355" t="s">
        <v>81</v>
      </c>
      <c r="B29" s="355" t="s">
        <v>196</v>
      </c>
      <c r="C29" s="355" t="s">
        <v>197</v>
      </c>
      <c r="D29" s="355" t="s">
        <v>79</v>
      </c>
      <c r="E29" s="329" t="s">
        <v>78</v>
      </c>
      <c r="F29" s="121"/>
      <c r="G29" s="121"/>
      <c r="H29" s="15"/>
    </row>
    <row r="30" spans="1:8" ht="12.75">
      <c r="A30" s="152" t="s">
        <v>100</v>
      </c>
      <c r="B30" s="124">
        <f>(B17*B23)</f>
        <v>818489320</v>
      </c>
      <c r="C30" s="124">
        <f>C17*C23</f>
        <v>706793040.8000001</v>
      </c>
      <c r="D30" s="125">
        <f>C30-B30</f>
        <v>-111696279.19999993</v>
      </c>
      <c r="E30" s="251">
        <f>D30/B30</f>
        <v>-0.13646638565790928</v>
      </c>
      <c r="F30" s="121"/>
      <c r="G30" s="259"/>
      <c r="H30" s="15"/>
    </row>
    <row r="31" spans="1:8" ht="12.75">
      <c r="A31" s="152" t="s">
        <v>102</v>
      </c>
      <c r="B31" s="124">
        <f>(B18*B24)</f>
        <v>508418900</v>
      </c>
      <c r="C31" s="124">
        <v>450907633.2</v>
      </c>
      <c r="D31" s="252">
        <f>C31-B31</f>
        <v>-57511266.80000001</v>
      </c>
      <c r="E31" s="251">
        <f>D31/B31</f>
        <v>-0.11311787740384949</v>
      </c>
      <c r="F31" s="121"/>
      <c r="G31" s="259"/>
      <c r="H31" s="15"/>
    </row>
    <row r="32" spans="1:8" ht="12.75">
      <c r="A32" s="152" t="s">
        <v>103</v>
      </c>
      <c r="B32" s="127">
        <f>SUM(B30:B31)</f>
        <v>1326908220</v>
      </c>
      <c r="C32" s="127">
        <f>SUM(C30:C31)</f>
        <v>1157700674</v>
      </c>
      <c r="D32" s="127">
        <f>SUM(D30:D31)</f>
        <v>-169207545.99999994</v>
      </c>
      <c r="E32" s="251">
        <f>D32/B32</f>
        <v>-0.1275201581010629</v>
      </c>
      <c r="F32" s="121"/>
      <c r="G32" s="259">
        <f>G31-C31</f>
        <v>-450907633.2</v>
      </c>
      <c r="H32" s="15"/>
    </row>
    <row r="33" spans="1:8" ht="12.75">
      <c r="A33" s="354"/>
      <c r="B33" s="354"/>
      <c r="C33" s="354"/>
      <c r="D33" s="354"/>
      <c r="E33" s="132"/>
      <c r="F33" s="121"/>
      <c r="G33" s="121"/>
      <c r="H33" s="15"/>
    </row>
    <row r="34" spans="1:8" ht="12.75" customHeight="1" thickBot="1">
      <c r="A34" s="414" t="s">
        <v>231</v>
      </c>
      <c r="B34" s="414"/>
      <c r="C34" s="414"/>
      <c r="D34" s="414"/>
      <c r="E34" s="414"/>
      <c r="F34" s="414"/>
      <c r="G34" s="414"/>
      <c r="H34" s="15"/>
    </row>
    <row r="35" spans="1:11" ht="51" customHeight="1">
      <c r="A35" s="357" t="s">
        <v>81</v>
      </c>
      <c r="B35" s="357" t="s">
        <v>232</v>
      </c>
      <c r="C35" s="415" t="s">
        <v>233</v>
      </c>
      <c r="D35" s="415"/>
      <c r="E35" s="357" t="s">
        <v>289</v>
      </c>
      <c r="F35" s="121"/>
      <c r="G35" s="121"/>
      <c r="H35" s="15"/>
      <c r="J35" s="270"/>
      <c r="K35" s="271"/>
    </row>
    <row r="36" spans="1:8" ht="21" customHeight="1">
      <c r="A36" s="149" t="s">
        <v>104</v>
      </c>
      <c r="B36" s="149">
        <f>(B17*220)</f>
        <v>818489320</v>
      </c>
      <c r="C36" s="416">
        <f>C30</f>
        <v>706793040.8000001</v>
      </c>
      <c r="D36" s="417"/>
      <c r="E36" s="148">
        <f>C36/B36</f>
        <v>0.8635336143420907</v>
      </c>
      <c r="F36" s="121"/>
      <c r="G36" s="121"/>
      <c r="H36" s="15"/>
    </row>
    <row r="37" spans="1:8" ht="21" customHeight="1">
      <c r="A37" s="149" t="s">
        <v>105</v>
      </c>
      <c r="B37" s="149">
        <f>(B18*220)</f>
        <v>508418900</v>
      </c>
      <c r="C37" s="416">
        <f>C31</f>
        <v>450907633.2</v>
      </c>
      <c r="D37" s="417"/>
      <c r="E37" s="148">
        <f>C37/B37</f>
        <v>0.8868821225961505</v>
      </c>
      <c r="F37" s="121"/>
      <c r="G37" s="121"/>
      <c r="H37" s="15"/>
    </row>
    <row r="38" spans="1:8" ht="18" customHeight="1">
      <c r="A38" s="152" t="s">
        <v>80</v>
      </c>
      <c r="B38" s="153">
        <f>SUM(B36:B37)</f>
        <v>1326908220</v>
      </c>
      <c r="C38" s="411">
        <f>SUM(C36:C37)</f>
        <v>1157700674</v>
      </c>
      <c r="D38" s="411"/>
      <c r="E38" s="272">
        <f>C38/B38</f>
        <v>0.872479841898937</v>
      </c>
      <c r="F38" s="121"/>
      <c r="G38" s="146"/>
      <c r="H38" s="15"/>
    </row>
    <row r="39" spans="1:8" ht="18" customHeight="1">
      <c r="A39" s="412" t="s">
        <v>92</v>
      </c>
      <c r="B39" s="412"/>
      <c r="C39" s="412"/>
      <c r="D39" s="144"/>
      <c r="E39" s="145"/>
      <c r="F39" s="121"/>
      <c r="G39" s="146"/>
      <c r="H39" s="15"/>
    </row>
    <row r="40" spans="1:8" ht="18" customHeight="1">
      <c r="A40" s="405" t="s">
        <v>234</v>
      </c>
      <c r="B40" s="405"/>
      <c r="C40" s="405"/>
      <c r="D40" s="405"/>
      <c r="E40" s="405"/>
      <c r="F40" s="405"/>
      <c r="G40" s="405"/>
      <c r="H40" s="15"/>
    </row>
    <row r="41" spans="1:12" ht="41.25" customHeight="1">
      <c r="A41" s="355" t="s">
        <v>30</v>
      </c>
      <c r="B41" s="355" t="s">
        <v>89</v>
      </c>
      <c r="C41" s="355" t="s">
        <v>235</v>
      </c>
      <c r="D41" s="355" t="s">
        <v>90</v>
      </c>
      <c r="E41" s="295" t="s">
        <v>142</v>
      </c>
      <c r="F41" s="355" t="s">
        <v>143</v>
      </c>
      <c r="G41" s="15"/>
      <c r="L41" s="7"/>
    </row>
    <row r="42" spans="1:7" ht="12.75" customHeight="1">
      <c r="A42" s="149">
        <v>1</v>
      </c>
      <c r="B42" s="149">
        <v>2</v>
      </c>
      <c r="C42" s="149">
        <v>3</v>
      </c>
      <c r="D42" s="149">
        <v>4</v>
      </c>
      <c r="E42" s="149" t="s">
        <v>198</v>
      </c>
      <c r="F42" s="150">
        <v>6</v>
      </c>
      <c r="G42" s="15"/>
    </row>
    <row r="43" spans="1:7" ht="12.75" customHeight="1">
      <c r="A43" s="151">
        <v>1</v>
      </c>
      <c r="B43" s="339" t="s">
        <v>216</v>
      </c>
      <c r="C43" s="141">
        <v>658</v>
      </c>
      <c r="D43" s="141">
        <v>652</v>
      </c>
      <c r="E43" s="142">
        <f aca="true" t="shared" si="0" ref="E43:E94">C43-D43</f>
        <v>6</v>
      </c>
      <c r="F43" s="143">
        <f aca="true" t="shared" si="1" ref="F43:F94">E43/C43</f>
        <v>0.00911854103343465</v>
      </c>
      <c r="G43" s="15"/>
    </row>
    <row r="44" spans="1:7" ht="12.75" customHeight="1">
      <c r="A44" s="151">
        <v>2</v>
      </c>
      <c r="B44" s="339" t="s">
        <v>148</v>
      </c>
      <c r="C44" s="141">
        <v>1941</v>
      </c>
      <c r="D44" s="141">
        <v>1941</v>
      </c>
      <c r="E44" s="142">
        <f t="shared" si="0"/>
        <v>0</v>
      </c>
      <c r="F44" s="143">
        <f t="shared" si="1"/>
        <v>0</v>
      </c>
      <c r="G44" s="15"/>
    </row>
    <row r="45" spans="1:7" ht="12.75" customHeight="1">
      <c r="A45" s="151">
        <v>3</v>
      </c>
      <c r="B45" s="339" t="s">
        <v>149</v>
      </c>
      <c r="C45" s="141">
        <v>1164</v>
      </c>
      <c r="D45" s="141">
        <v>1164</v>
      </c>
      <c r="E45" s="142">
        <f t="shared" si="0"/>
        <v>0</v>
      </c>
      <c r="F45" s="143">
        <f t="shared" si="1"/>
        <v>0</v>
      </c>
      <c r="G45" s="15"/>
    </row>
    <row r="46" spans="1:7" ht="12.75" customHeight="1">
      <c r="A46" s="151">
        <v>4</v>
      </c>
      <c r="B46" s="339" t="s">
        <v>150</v>
      </c>
      <c r="C46" s="141">
        <v>1130</v>
      </c>
      <c r="D46" s="141">
        <v>1114</v>
      </c>
      <c r="E46" s="142">
        <f t="shared" si="0"/>
        <v>16</v>
      </c>
      <c r="F46" s="143">
        <f t="shared" si="1"/>
        <v>0.01415929203539823</v>
      </c>
      <c r="G46" s="15"/>
    </row>
    <row r="47" spans="1:7" ht="12.75" customHeight="1">
      <c r="A47" s="151">
        <v>5</v>
      </c>
      <c r="B47" s="339" t="s">
        <v>151</v>
      </c>
      <c r="C47" s="141">
        <v>2333</v>
      </c>
      <c r="D47" s="141">
        <v>2333</v>
      </c>
      <c r="E47" s="142">
        <f t="shared" si="0"/>
        <v>0</v>
      </c>
      <c r="F47" s="143">
        <f t="shared" si="1"/>
        <v>0</v>
      </c>
      <c r="G47" s="15"/>
    </row>
    <row r="48" spans="1:7" ht="12.75" customHeight="1">
      <c r="A48" s="151">
        <v>6</v>
      </c>
      <c r="B48" s="339" t="s">
        <v>152</v>
      </c>
      <c r="C48" s="141">
        <v>1975</v>
      </c>
      <c r="D48" s="141">
        <v>1975</v>
      </c>
      <c r="E48" s="142">
        <f t="shared" si="0"/>
        <v>0</v>
      </c>
      <c r="F48" s="143">
        <f t="shared" si="1"/>
        <v>0</v>
      </c>
      <c r="G48" s="15"/>
    </row>
    <row r="49" spans="1:7" ht="12.75" customHeight="1">
      <c r="A49" s="151">
        <v>7</v>
      </c>
      <c r="B49" s="339" t="s">
        <v>153</v>
      </c>
      <c r="C49" s="141">
        <v>1995</v>
      </c>
      <c r="D49" s="141">
        <v>1995</v>
      </c>
      <c r="E49" s="142">
        <f t="shared" si="0"/>
        <v>0</v>
      </c>
      <c r="F49" s="143">
        <f t="shared" si="1"/>
        <v>0</v>
      </c>
      <c r="G49" s="15"/>
    </row>
    <row r="50" spans="1:7" ht="12.75" customHeight="1">
      <c r="A50" s="151">
        <v>8</v>
      </c>
      <c r="B50" s="339" t="s">
        <v>154</v>
      </c>
      <c r="C50" s="141">
        <v>1829</v>
      </c>
      <c r="D50" s="141">
        <v>1829</v>
      </c>
      <c r="E50" s="142">
        <f t="shared" si="0"/>
        <v>0</v>
      </c>
      <c r="F50" s="143">
        <f t="shared" si="1"/>
        <v>0</v>
      </c>
      <c r="G50" s="15"/>
    </row>
    <row r="51" spans="1:7" ht="12.75" customHeight="1">
      <c r="A51" s="151">
        <v>9</v>
      </c>
      <c r="B51" s="339" t="s">
        <v>155</v>
      </c>
      <c r="C51" s="141">
        <v>1123</v>
      </c>
      <c r="D51" s="141">
        <v>1123</v>
      </c>
      <c r="E51" s="142">
        <f t="shared" si="0"/>
        <v>0</v>
      </c>
      <c r="F51" s="143">
        <f t="shared" si="1"/>
        <v>0</v>
      </c>
      <c r="G51" s="15"/>
    </row>
    <row r="52" spans="1:7" ht="12.75" customHeight="1">
      <c r="A52" s="151">
        <v>10</v>
      </c>
      <c r="B52" s="339" t="s">
        <v>156</v>
      </c>
      <c r="C52" s="141">
        <v>520</v>
      </c>
      <c r="D52" s="141">
        <v>520</v>
      </c>
      <c r="E52" s="142">
        <f t="shared" si="0"/>
        <v>0</v>
      </c>
      <c r="F52" s="143">
        <f t="shared" si="1"/>
        <v>0</v>
      </c>
      <c r="G52" s="15"/>
    </row>
    <row r="53" spans="1:7" ht="12.75" customHeight="1">
      <c r="A53" s="151">
        <v>11</v>
      </c>
      <c r="B53" s="339" t="s">
        <v>157</v>
      </c>
      <c r="C53" s="141">
        <v>1913</v>
      </c>
      <c r="D53" s="141">
        <v>1913</v>
      </c>
      <c r="E53" s="142">
        <f t="shared" si="0"/>
        <v>0</v>
      </c>
      <c r="F53" s="143">
        <f t="shared" si="1"/>
        <v>0</v>
      </c>
      <c r="G53" s="15"/>
    </row>
    <row r="54" spans="1:7" ht="12.75" customHeight="1">
      <c r="A54" s="151">
        <v>12</v>
      </c>
      <c r="B54" s="339" t="s">
        <v>158</v>
      </c>
      <c r="C54" s="141">
        <v>2648</v>
      </c>
      <c r="D54" s="141">
        <v>2648</v>
      </c>
      <c r="E54" s="142">
        <f t="shared" si="0"/>
        <v>0</v>
      </c>
      <c r="F54" s="143">
        <f t="shared" si="1"/>
        <v>0</v>
      </c>
      <c r="G54" s="15"/>
    </row>
    <row r="55" spans="1:7" ht="12.75" customHeight="1">
      <c r="A55" s="151">
        <v>13</v>
      </c>
      <c r="B55" s="339" t="s">
        <v>159</v>
      </c>
      <c r="C55" s="141">
        <v>1486</v>
      </c>
      <c r="D55" s="141">
        <v>1486</v>
      </c>
      <c r="E55" s="142">
        <f t="shared" si="0"/>
        <v>0</v>
      </c>
      <c r="F55" s="143">
        <f t="shared" si="1"/>
        <v>0</v>
      </c>
      <c r="G55" s="15"/>
    </row>
    <row r="56" spans="1:7" ht="12.75" customHeight="1">
      <c r="A56" s="151">
        <v>14</v>
      </c>
      <c r="B56" s="339" t="s">
        <v>160</v>
      </c>
      <c r="C56" s="141">
        <v>802</v>
      </c>
      <c r="D56" s="141">
        <v>802</v>
      </c>
      <c r="E56" s="142">
        <f t="shared" si="0"/>
        <v>0</v>
      </c>
      <c r="F56" s="143">
        <f t="shared" si="1"/>
        <v>0</v>
      </c>
      <c r="G56" s="15"/>
    </row>
    <row r="57" spans="1:7" ht="12.75" customHeight="1">
      <c r="A57" s="151">
        <v>15</v>
      </c>
      <c r="B57" s="339" t="s">
        <v>161</v>
      </c>
      <c r="C57" s="141">
        <v>1461</v>
      </c>
      <c r="D57" s="141">
        <v>1461</v>
      </c>
      <c r="E57" s="142">
        <f t="shared" si="0"/>
        <v>0</v>
      </c>
      <c r="F57" s="143">
        <f t="shared" si="1"/>
        <v>0</v>
      </c>
      <c r="G57" s="15"/>
    </row>
    <row r="58" spans="1:7" ht="12.75" customHeight="1">
      <c r="A58" s="151">
        <v>16</v>
      </c>
      <c r="B58" s="339" t="s">
        <v>162</v>
      </c>
      <c r="C58" s="141">
        <v>3090</v>
      </c>
      <c r="D58" s="141">
        <v>3090</v>
      </c>
      <c r="E58" s="142">
        <f t="shared" si="0"/>
        <v>0</v>
      </c>
      <c r="F58" s="143">
        <f t="shared" si="1"/>
        <v>0</v>
      </c>
      <c r="G58" s="15"/>
    </row>
    <row r="59" spans="1:7" ht="12.75" customHeight="1">
      <c r="A59" s="151">
        <v>17</v>
      </c>
      <c r="B59" s="339" t="s">
        <v>163</v>
      </c>
      <c r="C59" s="141">
        <v>1389</v>
      </c>
      <c r="D59" s="141">
        <v>1389</v>
      </c>
      <c r="E59" s="142">
        <f t="shared" si="0"/>
        <v>0</v>
      </c>
      <c r="F59" s="143">
        <f t="shared" si="1"/>
        <v>0</v>
      </c>
      <c r="G59" s="15"/>
    </row>
    <row r="60" spans="1:7" ht="12.75" customHeight="1">
      <c r="A60" s="151">
        <v>18</v>
      </c>
      <c r="B60" s="339" t="s">
        <v>164</v>
      </c>
      <c r="C60" s="141">
        <v>1683</v>
      </c>
      <c r="D60" s="141">
        <v>1673</v>
      </c>
      <c r="E60" s="142">
        <f t="shared" si="0"/>
        <v>10</v>
      </c>
      <c r="F60" s="143">
        <f t="shared" si="1"/>
        <v>0.0059417706476530005</v>
      </c>
      <c r="G60" s="15"/>
    </row>
    <row r="61" spans="1:7" ht="12.75" customHeight="1">
      <c r="A61" s="151">
        <v>19</v>
      </c>
      <c r="B61" s="339" t="s">
        <v>165</v>
      </c>
      <c r="C61" s="141">
        <v>1308</v>
      </c>
      <c r="D61" s="141">
        <v>1308</v>
      </c>
      <c r="E61" s="142">
        <f t="shared" si="0"/>
        <v>0</v>
      </c>
      <c r="F61" s="143">
        <f t="shared" si="1"/>
        <v>0</v>
      </c>
      <c r="G61" s="15"/>
    </row>
    <row r="62" spans="1:7" ht="12.75" customHeight="1">
      <c r="A62" s="151">
        <v>20</v>
      </c>
      <c r="B62" s="339" t="s">
        <v>166</v>
      </c>
      <c r="C62" s="141">
        <v>539</v>
      </c>
      <c r="D62" s="141">
        <v>539</v>
      </c>
      <c r="E62" s="142">
        <f t="shared" si="0"/>
        <v>0</v>
      </c>
      <c r="F62" s="143">
        <f t="shared" si="1"/>
        <v>0</v>
      </c>
      <c r="G62" s="15"/>
    </row>
    <row r="63" spans="1:7" ht="12.75" customHeight="1">
      <c r="A63" s="151">
        <v>21</v>
      </c>
      <c r="B63" s="339" t="s">
        <v>167</v>
      </c>
      <c r="C63" s="141">
        <v>1141</v>
      </c>
      <c r="D63" s="141">
        <v>1141</v>
      </c>
      <c r="E63" s="142">
        <f t="shared" si="0"/>
        <v>0</v>
      </c>
      <c r="F63" s="143">
        <f t="shared" si="1"/>
        <v>0</v>
      </c>
      <c r="G63" s="15"/>
    </row>
    <row r="64" spans="1:7" ht="12.75" customHeight="1">
      <c r="A64" s="151">
        <v>22</v>
      </c>
      <c r="B64" s="339" t="s">
        <v>168</v>
      </c>
      <c r="C64" s="141">
        <v>1059</v>
      </c>
      <c r="D64" s="141">
        <v>1059</v>
      </c>
      <c r="E64" s="142">
        <f t="shared" si="0"/>
        <v>0</v>
      </c>
      <c r="F64" s="143">
        <f t="shared" si="1"/>
        <v>0</v>
      </c>
      <c r="G64" s="15"/>
    </row>
    <row r="65" spans="1:7" ht="12.75" customHeight="1">
      <c r="A65" s="151">
        <v>23</v>
      </c>
      <c r="B65" s="339" t="s">
        <v>169</v>
      </c>
      <c r="C65" s="141">
        <v>1689</v>
      </c>
      <c r="D65" s="141">
        <v>1689</v>
      </c>
      <c r="E65" s="142">
        <f t="shared" si="0"/>
        <v>0</v>
      </c>
      <c r="F65" s="143">
        <f t="shared" si="1"/>
        <v>0</v>
      </c>
      <c r="G65" s="15"/>
    </row>
    <row r="66" spans="1:7" ht="12.75" customHeight="1">
      <c r="A66" s="151">
        <v>24</v>
      </c>
      <c r="B66" s="339" t="s">
        <v>224</v>
      </c>
      <c r="C66" s="141">
        <v>2024</v>
      </c>
      <c r="D66" s="141">
        <v>2024</v>
      </c>
      <c r="E66" s="142">
        <f t="shared" si="0"/>
        <v>0</v>
      </c>
      <c r="F66" s="143">
        <f t="shared" si="1"/>
        <v>0</v>
      </c>
      <c r="G66" s="15"/>
    </row>
    <row r="67" spans="1:7" ht="12.75" customHeight="1">
      <c r="A67" s="151">
        <v>25</v>
      </c>
      <c r="B67" s="339" t="s">
        <v>170</v>
      </c>
      <c r="C67" s="141">
        <v>1309</v>
      </c>
      <c r="D67" s="141">
        <v>1309</v>
      </c>
      <c r="E67" s="142">
        <f t="shared" si="0"/>
        <v>0</v>
      </c>
      <c r="F67" s="143">
        <f t="shared" si="1"/>
        <v>0</v>
      </c>
      <c r="G67" s="15"/>
    </row>
    <row r="68" spans="1:7" ht="12.75" customHeight="1">
      <c r="A68" s="151">
        <v>26</v>
      </c>
      <c r="B68" s="339" t="s">
        <v>171</v>
      </c>
      <c r="C68" s="141">
        <v>1128</v>
      </c>
      <c r="D68" s="141">
        <v>1128</v>
      </c>
      <c r="E68" s="142">
        <f t="shared" si="0"/>
        <v>0</v>
      </c>
      <c r="F68" s="143">
        <f t="shared" si="1"/>
        <v>0</v>
      </c>
      <c r="G68" s="15"/>
    </row>
    <row r="69" spans="1:7" ht="12.75" customHeight="1">
      <c r="A69" s="151">
        <v>27</v>
      </c>
      <c r="B69" s="339" t="s">
        <v>172</v>
      </c>
      <c r="C69" s="141">
        <v>2488</v>
      </c>
      <c r="D69" s="141">
        <v>2471</v>
      </c>
      <c r="E69" s="142">
        <f t="shared" si="0"/>
        <v>17</v>
      </c>
      <c r="F69" s="143">
        <f t="shared" si="1"/>
        <v>0.006832797427652733</v>
      </c>
      <c r="G69" s="15"/>
    </row>
    <row r="70" spans="1:7" ht="12.75" customHeight="1">
      <c r="A70" s="151">
        <v>28</v>
      </c>
      <c r="B70" s="339" t="s">
        <v>173</v>
      </c>
      <c r="C70" s="141">
        <v>2107</v>
      </c>
      <c r="D70" s="141">
        <v>2094</v>
      </c>
      <c r="E70" s="142">
        <f t="shared" si="0"/>
        <v>13</v>
      </c>
      <c r="F70" s="143">
        <f t="shared" si="1"/>
        <v>0.006169909824394874</v>
      </c>
      <c r="G70" s="15"/>
    </row>
    <row r="71" spans="1:7" ht="12.75" customHeight="1">
      <c r="A71" s="151">
        <v>29</v>
      </c>
      <c r="B71" s="339" t="s">
        <v>225</v>
      </c>
      <c r="C71" s="141">
        <v>1402</v>
      </c>
      <c r="D71" s="141">
        <v>1402</v>
      </c>
      <c r="E71" s="142">
        <f t="shared" si="0"/>
        <v>0</v>
      </c>
      <c r="F71" s="143">
        <f t="shared" si="1"/>
        <v>0</v>
      </c>
      <c r="G71" s="15"/>
    </row>
    <row r="72" spans="1:7" ht="12.75" customHeight="1">
      <c r="A72" s="151">
        <v>30</v>
      </c>
      <c r="B72" s="339" t="s">
        <v>174</v>
      </c>
      <c r="C72" s="141">
        <v>2065</v>
      </c>
      <c r="D72" s="141">
        <v>2065</v>
      </c>
      <c r="E72" s="142">
        <f t="shared" si="0"/>
        <v>0</v>
      </c>
      <c r="F72" s="143">
        <f t="shared" si="1"/>
        <v>0</v>
      </c>
      <c r="G72" s="15"/>
    </row>
    <row r="73" spans="1:7" ht="12.75" customHeight="1">
      <c r="A73" s="151">
        <v>31</v>
      </c>
      <c r="B73" s="339" t="s">
        <v>175</v>
      </c>
      <c r="C73" s="141">
        <v>1228</v>
      </c>
      <c r="D73" s="141">
        <v>1228</v>
      </c>
      <c r="E73" s="142">
        <f t="shared" si="0"/>
        <v>0</v>
      </c>
      <c r="F73" s="143">
        <f t="shared" si="1"/>
        <v>0</v>
      </c>
      <c r="G73" s="15"/>
    </row>
    <row r="74" spans="1:7" ht="12.75" customHeight="1">
      <c r="A74" s="151">
        <v>32</v>
      </c>
      <c r="B74" s="339" t="s">
        <v>176</v>
      </c>
      <c r="C74" s="141">
        <v>884</v>
      </c>
      <c r="D74" s="141">
        <v>884</v>
      </c>
      <c r="E74" s="142">
        <f t="shared" si="0"/>
        <v>0</v>
      </c>
      <c r="F74" s="143">
        <f t="shared" si="1"/>
        <v>0</v>
      </c>
      <c r="G74" s="15"/>
    </row>
    <row r="75" spans="1:7" ht="12.75" customHeight="1">
      <c r="A75" s="151">
        <v>33</v>
      </c>
      <c r="B75" s="339" t="s">
        <v>177</v>
      </c>
      <c r="C75" s="141">
        <v>1609</v>
      </c>
      <c r="D75" s="141">
        <v>1609</v>
      </c>
      <c r="E75" s="142">
        <f t="shared" si="0"/>
        <v>0</v>
      </c>
      <c r="F75" s="143">
        <f t="shared" si="1"/>
        <v>0</v>
      </c>
      <c r="G75" s="15"/>
    </row>
    <row r="76" spans="1:7" ht="12.75" customHeight="1">
      <c r="A76" s="151">
        <v>34</v>
      </c>
      <c r="B76" s="339" t="s">
        <v>178</v>
      </c>
      <c r="C76" s="141">
        <v>1868</v>
      </c>
      <c r="D76" s="141">
        <v>1868</v>
      </c>
      <c r="E76" s="142">
        <f t="shared" si="0"/>
        <v>0</v>
      </c>
      <c r="F76" s="143">
        <f t="shared" si="1"/>
        <v>0</v>
      </c>
      <c r="G76" s="15"/>
    </row>
    <row r="77" spans="1:7" ht="12.75" customHeight="1">
      <c r="A77" s="151">
        <v>35</v>
      </c>
      <c r="B77" s="339" t="s">
        <v>179</v>
      </c>
      <c r="C77" s="141">
        <v>1909</v>
      </c>
      <c r="D77" s="141">
        <v>1909</v>
      </c>
      <c r="E77" s="142">
        <f t="shared" si="0"/>
        <v>0</v>
      </c>
      <c r="F77" s="143">
        <f t="shared" si="1"/>
        <v>0</v>
      </c>
      <c r="G77" s="15"/>
    </row>
    <row r="78" spans="1:7" ht="12.75" customHeight="1">
      <c r="A78" s="151">
        <v>36</v>
      </c>
      <c r="B78" s="339" t="s">
        <v>226</v>
      </c>
      <c r="C78" s="141">
        <v>1596</v>
      </c>
      <c r="D78" s="141">
        <v>1596</v>
      </c>
      <c r="E78" s="142">
        <f t="shared" si="0"/>
        <v>0</v>
      </c>
      <c r="F78" s="143">
        <f t="shared" si="1"/>
        <v>0</v>
      </c>
      <c r="G78" s="15"/>
    </row>
    <row r="79" spans="1:7" ht="12.75" customHeight="1">
      <c r="A79" s="151">
        <v>37</v>
      </c>
      <c r="B79" s="339" t="s">
        <v>180</v>
      </c>
      <c r="C79" s="141">
        <v>2939</v>
      </c>
      <c r="D79" s="141">
        <v>2939</v>
      </c>
      <c r="E79" s="142">
        <f t="shared" si="0"/>
        <v>0</v>
      </c>
      <c r="F79" s="143">
        <f t="shared" si="1"/>
        <v>0</v>
      </c>
      <c r="G79" s="15"/>
    </row>
    <row r="80" spans="1:7" ht="12.75" customHeight="1">
      <c r="A80" s="151">
        <v>38</v>
      </c>
      <c r="B80" s="339" t="s">
        <v>181</v>
      </c>
      <c r="C80" s="141">
        <v>2207</v>
      </c>
      <c r="D80" s="141">
        <v>2207</v>
      </c>
      <c r="E80" s="142">
        <f t="shared" si="0"/>
        <v>0</v>
      </c>
      <c r="F80" s="143">
        <f t="shared" si="1"/>
        <v>0</v>
      </c>
      <c r="G80" s="15"/>
    </row>
    <row r="81" spans="1:7" ht="12.75" customHeight="1">
      <c r="A81" s="151">
        <v>39</v>
      </c>
      <c r="B81" s="339" t="s">
        <v>182</v>
      </c>
      <c r="C81" s="141">
        <v>2675</v>
      </c>
      <c r="D81" s="141">
        <v>2675</v>
      </c>
      <c r="E81" s="142">
        <f t="shared" si="0"/>
        <v>0</v>
      </c>
      <c r="F81" s="143">
        <f t="shared" si="1"/>
        <v>0</v>
      </c>
      <c r="G81" s="15"/>
    </row>
    <row r="82" spans="1:7" ht="12.75" customHeight="1">
      <c r="A82" s="151">
        <v>40</v>
      </c>
      <c r="B82" s="339" t="s">
        <v>183</v>
      </c>
      <c r="C82" s="141">
        <v>1400</v>
      </c>
      <c r="D82" s="141">
        <v>1400</v>
      </c>
      <c r="E82" s="142">
        <f t="shared" si="0"/>
        <v>0</v>
      </c>
      <c r="F82" s="143">
        <f t="shared" si="1"/>
        <v>0</v>
      </c>
      <c r="G82" s="15"/>
    </row>
    <row r="83" spans="1:7" ht="12.75" customHeight="1">
      <c r="A83" s="151">
        <v>41</v>
      </c>
      <c r="B83" s="339" t="s">
        <v>184</v>
      </c>
      <c r="C83" s="141">
        <v>2146</v>
      </c>
      <c r="D83" s="141">
        <v>2146</v>
      </c>
      <c r="E83" s="142">
        <f t="shared" si="0"/>
        <v>0</v>
      </c>
      <c r="F83" s="143">
        <f t="shared" si="1"/>
        <v>0</v>
      </c>
      <c r="G83" s="15"/>
    </row>
    <row r="84" spans="1:7" ht="12.75" customHeight="1">
      <c r="A84" s="151">
        <v>42</v>
      </c>
      <c r="B84" s="339" t="s">
        <v>185</v>
      </c>
      <c r="C84" s="141">
        <v>1632</v>
      </c>
      <c r="D84" s="141">
        <v>1632</v>
      </c>
      <c r="E84" s="142">
        <f t="shared" si="0"/>
        <v>0</v>
      </c>
      <c r="F84" s="143">
        <f t="shared" si="1"/>
        <v>0</v>
      </c>
      <c r="G84" s="15"/>
    </row>
    <row r="85" spans="1:7" ht="12.75" customHeight="1">
      <c r="A85" s="151">
        <v>43</v>
      </c>
      <c r="B85" s="339" t="s">
        <v>186</v>
      </c>
      <c r="C85" s="141">
        <v>823</v>
      </c>
      <c r="D85" s="141">
        <v>823</v>
      </c>
      <c r="E85" s="142">
        <f t="shared" si="0"/>
        <v>0</v>
      </c>
      <c r="F85" s="143">
        <f t="shared" si="1"/>
        <v>0</v>
      </c>
      <c r="G85" s="15"/>
    </row>
    <row r="86" spans="1:7" ht="12.75" customHeight="1">
      <c r="A86" s="151">
        <v>44</v>
      </c>
      <c r="B86" s="339" t="s">
        <v>187</v>
      </c>
      <c r="C86" s="141">
        <v>948</v>
      </c>
      <c r="D86" s="141">
        <v>934</v>
      </c>
      <c r="E86" s="142">
        <f t="shared" si="0"/>
        <v>14</v>
      </c>
      <c r="F86" s="143">
        <f t="shared" si="1"/>
        <v>0.014767932489451477</v>
      </c>
      <c r="G86" s="15"/>
    </row>
    <row r="87" spans="1:7" ht="12.75" customHeight="1">
      <c r="A87" s="151">
        <v>45</v>
      </c>
      <c r="B87" s="339" t="s">
        <v>188</v>
      </c>
      <c r="C87" s="141">
        <v>2286</v>
      </c>
      <c r="D87" s="141">
        <v>2286</v>
      </c>
      <c r="E87" s="142">
        <f t="shared" si="0"/>
        <v>0</v>
      </c>
      <c r="F87" s="143">
        <f t="shared" si="1"/>
        <v>0</v>
      </c>
      <c r="G87" s="15"/>
    </row>
    <row r="88" spans="1:7" ht="12.75" customHeight="1">
      <c r="A88" s="151">
        <v>46</v>
      </c>
      <c r="B88" s="339" t="s">
        <v>189</v>
      </c>
      <c r="C88" s="141">
        <v>1647</v>
      </c>
      <c r="D88" s="141">
        <v>1647</v>
      </c>
      <c r="E88" s="142">
        <f t="shared" si="0"/>
        <v>0</v>
      </c>
      <c r="F88" s="143">
        <f t="shared" si="1"/>
        <v>0</v>
      </c>
      <c r="G88" s="15"/>
    </row>
    <row r="89" spans="1:7" ht="12.75" customHeight="1">
      <c r="A89" s="151">
        <v>47</v>
      </c>
      <c r="B89" s="339" t="s">
        <v>190</v>
      </c>
      <c r="C89" s="141">
        <v>1518</v>
      </c>
      <c r="D89" s="141">
        <v>1518</v>
      </c>
      <c r="E89" s="142">
        <f t="shared" si="0"/>
        <v>0</v>
      </c>
      <c r="F89" s="143">
        <f t="shared" si="1"/>
        <v>0</v>
      </c>
      <c r="G89" s="15"/>
    </row>
    <row r="90" spans="1:7" ht="12.75" customHeight="1">
      <c r="A90" s="151">
        <v>48</v>
      </c>
      <c r="B90" s="339" t="s">
        <v>227</v>
      </c>
      <c r="C90" s="141">
        <v>1724</v>
      </c>
      <c r="D90" s="141">
        <v>1724</v>
      </c>
      <c r="E90" s="142">
        <f t="shared" si="0"/>
        <v>0</v>
      </c>
      <c r="F90" s="143">
        <f t="shared" si="1"/>
        <v>0</v>
      </c>
      <c r="G90" s="15" t="s">
        <v>204</v>
      </c>
    </row>
    <row r="91" spans="1:7" ht="12.75" customHeight="1">
      <c r="A91" s="151">
        <v>49</v>
      </c>
      <c r="B91" s="339" t="s">
        <v>228</v>
      </c>
      <c r="C91" s="141">
        <v>1420</v>
      </c>
      <c r="D91" s="141">
        <v>1420</v>
      </c>
      <c r="E91" s="142">
        <f t="shared" si="0"/>
        <v>0</v>
      </c>
      <c r="F91" s="143">
        <f t="shared" si="1"/>
        <v>0</v>
      </c>
      <c r="G91" s="15"/>
    </row>
    <row r="92" spans="1:7" ht="12.75" customHeight="1">
      <c r="A92" s="151">
        <v>50</v>
      </c>
      <c r="B92" s="339" t="s">
        <v>191</v>
      </c>
      <c r="C92" s="141">
        <v>798</v>
      </c>
      <c r="D92" s="141">
        <v>798</v>
      </c>
      <c r="E92" s="142">
        <f t="shared" si="0"/>
        <v>0</v>
      </c>
      <c r="F92" s="143">
        <f t="shared" si="1"/>
        <v>0</v>
      </c>
      <c r="G92" s="15"/>
    </row>
    <row r="93" spans="1:7" ht="12.75" customHeight="1">
      <c r="A93" s="151">
        <v>51</v>
      </c>
      <c r="B93" s="339" t="s">
        <v>229</v>
      </c>
      <c r="C93" s="141">
        <v>1923</v>
      </c>
      <c r="D93" s="141">
        <v>1923</v>
      </c>
      <c r="E93" s="142">
        <f>C93-D93</f>
        <v>0</v>
      </c>
      <c r="F93" s="143">
        <f>E93/C93</f>
        <v>0</v>
      </c>
      <c r="G93" s="15"/>
    </row>
    <row r="94" spans="1:7" ht="12.75" customHeight="1">
      <c r="A94" s="288"/>
      <c r="B94" s="289" t="s">
        <v>91</v>
      </c>
      <c r="C94" s="290">
        <f>SUM(C43:C93)</f>
        <v>82579</v>
      </c>
      <c r="D94" s="290">
        <f>SUM(D43:D93)</f>
        <v>82503</v>
      </c>
      <c r="E94" s="290">
        <f t="shared" si="0"/>
        <v>76</v>
      </c>
      <c r="F94" s="292">
        <f t="shared" si="1"/>
        <v>0.0009203308347158479</v>
      </c>
      <c r="G94" s="15"/>
    </row>
    <row r="95" spans="1:8" ht="12.75" customHeight="1">
      <c r="A95" s="21"/>
      <c r="B95" s="25"/>
      <c r="C95" s="26"/>
      <c r="D95" s="26"/>
      <c r="E95" s="26"/>
      <c r="F95" s="27"/>
      <c r="G95" s="23"/>
      <c r="H95" s="15"/>
    </row>
    <row r="96" spans="1:8" ht="12.75" customHeight="1">
      <c r="A96" s="405" t="s">
        <v>236</v>
      </c>
      <c r="B96" s="405"/>
      <c r="C96" s="405"/>
      <c r="D96" s="405"/>
      <c r="E96" s="405"/>
      <c r="F96" s="405"/>
      <c r="G96" s="405"/>
      <c r="H96" s="405"/>
    </row>
    <row r="97" spans="1:7" ht="38.25" customHeight="1">
      <c r="A97" s="355" t="s">
        <v>30</v>
      </c>
      <c r="B97" s="355" t="s">
        <v>89</v>
      </c>
      <c r="C97" s="355" t="s">
        <v>235</v>
      </c>
      <c r="D97" s="355" t="s">
        <v>90</v>
      </c>
      <c r="E97" s="295" t="s">
        <v>142</v>
      </c>
      <c r="F97" s="355" t="s">
        <v>143</v>
      </c>
      <c r="G97" s="15"/>
    </row>
    <row r="98" spans="1:7" ht="12.75" customHeight="1">
      <c r="A98" s="149">
        <v>1</v>
      </c>
      <c r="B98" s="149">
        <v>2</v>
      </c>
      <c r="C98" s="149">
        <v>3</v>
      </c>
      <c r="D98" s="149">
        <v>4</v>
      </c>
      <c r="E98" s="149" t="s">
        <v>198</v>
      </c>
      <c r="F98" s="150">
        <v>6</v>
      </c>
      <c r="G98" s="15"/>
    </row>
    <row r="99" spans="1:7" ht="12.75" customHeight="1">
      <c r="A99" s="151">
        <v>1</v>
      </c>
      <c r="B99" s="154" t="str">
        <f aca="true" t="shared" si="2" ref="B99:B149">B43</f>
        <v>Agar Malwa</v>
      </c>
      <c r="C99" s="141">
        <v>298</v>
      </c>
      <c r="D99" s="141">
        <v>298</v>
      </c>
      <c r="E99" s="142">
        <f aca="true" t="shared" si="3" ref="E99:E148">C99-D99</f>
        <v>0</v>
      </c>
      <c r="F99" s="143">
        <f aca="true" t="shared" si="4" ref="F99:F150">E99/C99</f>
        <v>0</v>
      </c>
      <c r="G99" s="15"/>
    </row>
    <row r="100" spans="1:7" ht="12.75" customHeight="1">
      <c r="A100" s="151">
        <v>2</v>
      </c>
      <c r="B100" s="154" t="str">
        <f t="shared" si="2"/>
        <v>Alirajpur</v>
      </c>
      <c r="C100" s="141">
        <v>372</v>
      </c>
      <c r="D100" s="141">
        <v>372</v>
      </c>
      <c r="E100" s="142">
        <f t="shared" si="3"/>
        <v>0</v>
      </c>
      <c r="F100" s="143">
        <f t="shared" si="4"/>
        <v>0</v>
      </c>
      <c r="G100" s="15"/>
    </row>
    <row r="101" spans="1:7" ht="12.75" customHeight="1">
      <c r="A101" s="151">
        <v>3</v>
      </c>
      <c r="B101" s="154" t="str">
        <f t="shared" si="2"/>
        <v>Anooppur</v>
      </c>
      <c r="C101" s="141">
        <v>388</v>
      </c>
      <c r="D101" s="141">
        <v>388</v>
      </c>
      <c r="E101" s="142">
        <f t="shared" si="3"/>
        <v>0</v>
      </c>
      <c r="F101" s="143">
        <f t="shared" si="4"/>
        <v>0</v>
      </c>
      <c r="G101" s="15"/>
    </row>
    <row r="102" spans="1:7" ht="12.75" customHeight="1">
      <c r="A102" s="151">
        <v>4</v>
      </c>
      <c r="B102" s="154" t="str">
        <f t="shared" si="2"/>
        <v>Ashoknagar</v>
      </c>
      <c r="C102" s="141">
        <v>385</v>
      </c>
      <c r="D102" s="141">
        <v>385</v>
      </c>
      <c r="E102" s="142">
        <f t="shared" si="3"/>
        <v>0</v>
      </c>
      <c r="F102" s="143">
        <f t="shared" si="4"/>
        <v>0</v>
      </c>
      <c r="G102" s="15"/>
    </row>
    <row r="103" spans="1:7" ht="12.75" customHeight="1">
      <c r="A103" s="151">
        <v>5</v>
      </c>
      <c r="B103" s="154" t="str">
        <f t="shared" si="2"/>
        <v>Badwani</v>
      </c>
      <c r="C103" s="141">
        <v>704</v>
      </c>
      <c r="D103" s="141">
        <v>704</v>
      </c>
      <c r="E103" s="142">
        <f t="shared" si="3"/>
        <v>0</v>
      </c>
      <c r="F103" s="143">
        <f t="shared" si="4"/>
        <v>0</v>
      </c>
      <c r="G103" s="15"/>
    </row>
    <row r="104" spans="1:7" ht="12.75" customHeight="1">
      <c r="A104" s="151">
        <v>6</v>
      </c>
      <c r="B104" s="154" t="str">
        <f t="shared" si="2"/>
        <v>Balaghat</v>
      </c>
      <c r="C104" s="141">
        <v>770</v>
      </c>
      <c r="D104" s="141">
        <v>770</v>
      </c>
      <c r="E104" s="142">
        <f t="shared" si="3"/>
        <v>0</v>
      </c>
      <c r="F104" s="143">
        <f t="shared" si="4"/>
        <v>0</v>
      </c>
      <c r="G104" s="15"/>
    </row>
    <row r="105" spans="1:7" ht="12.75" customHeight="1">
      <c r="A105" s="151">
        <v>7</v>
      </c>
      <c r="B105" s="154" t="str">
        <f t="shared" si="2"/>
        <v>Betul</v>
      </c>
      <c r="C105" s="141">
        <v>873</v>
      </c>
      <c r="D105" s="141">
        <v>873</v>
      </c>
      <c r="E105" s="142">
        <f t="shared" si="3"/>
        <v>0</v>
      </c>
      <c r="F105" s="143">
        <f t="shared" si="4"/>
        <v>0</v>
      </c>
      <c r="G105" s="15"/>
    </row>
    <row r="106" spans="1:7" ht="12.75" customHeight="1">
      <c r="A106" s="151">
        <v>8</v>
      </c>
      <c r="B106" s="154" t="str">
        <f t="shared" si="2"/>
        <v>Bhind</v>
      </c>
      <c r="C106" s="141">
        <v>728</v>
      </c>
      <c r="D106" s="141">
        <v>728</v>
      </c>
      <c r="E106" s="142">
        <f t="shared" si="3"/>
        <v>0</v>
      </c>
      <c r="F106" s="143">
        <f t="shared" si="4"/>
        <v>0</v>
      </c>
      <c r="G106" s="15"/>
    </row>
    <row r="107" spans="1:7" ht="12.75" customHeight="1">
      <c r="A107" s="151">
        <v>9</v>
      </c>
      <c r="B107" s="154" t="str">
        <f t="shared" si="2"/>
        <v>Bhopal</v>
      </c>
      <c r="C107" s="141">
        <v>555</v>
      </c>
      <c r="D107" s="141">
        <v>555</v>
      </c>
      <c r="E107" s="142">
        <f t="shared" si="3"/>
        <v>0</v>
      </c>
      <c r="F107" s="143">
        <f t="shared" si="4"/>
        <v>0</v>
      </c>
      <c r="G107" s="15"/>
    </row>
    <row r="108" spans="1:7" ht="12.75" customHeight="1">
      <c r="A108" s="151">
        <v>10</v>
      </c>
      <c r="B108" s="154" t="str">
        <f t="shared" si="2"/>
        <v>Burhanpur</v>
      </c>
      <c r="C108" s="141">
        <v>219</v>
      </c>
      <c r="D108" s="141">
        <v>219</v>
      </c>
      <c r="E108" s="142">
        <f t="shared" si="3"/>
        <v>0</v>
      </c>
      <c r="F108" s="143">
        <f t="shared" si="4"/>
        <v>0</v>
      </c>
      <c r="G108" s="15"/>
    </row>
    <row r="109" spans="1:7" ht="12.75" customHeight="1">
      <c r="A109" s="151">
        <v>11</v>
      </c>
      <c r="B109" s="154" t="str">
        <f t="shared" si="2"/>
        <v>Chhatarpur</v>
      </c>
      <c r="C109" s="141">
        <v>752</v>
      </c>
      <c r="D109" s="141">
        <v>752</v>
      </c>
      <c r="E109" s="142">
        <f t="shared" si="3"/>
        <v>0</v>
      </c>
      <c r="F109" s="143">
        <f t="shared" si="4"/>
        <v>0</v>
      </c>
      <c r="G109" s="15"/>
    </row>
    <row r="110" spans="1:7" ht="12.75" customHeight="1">
      <c r="A110" s="151">
        <v>12</v>
      </c>
      <c r="B110" s="154" t="str">
        <f t="shared" si="2"/>
        <v>Chhindwara</v>
      </c>
      <c r="C110" s="141">
        <v>1047</v>
      </c>
      <c r="D110" s="141">
        <v>1047</v>
      </c>
      <c r="E110" s="142">
        <f t="shared" si="3"/>
        <v>0</v>
      </c>
      <c r="F110" s="143">
        <f t="shared" si="4"/>
        <v>0</v>
      </c>
      <c r="G110" s="15"/>
    </row>
    <row r="111" spans="1:7" ht="12.75" customHeight="1">
      <c r="A111" s="151">
        <v>13</v>
      </c>
      <c r="B111" s="154" t="str">
        <f t="shared" si="2"/>
        <v>Damoh</v>
      </c>
      <c r="C111" s="141">
        <v>624</v>
      </c>
      <c r="D111" s="141">
        <v>624</v>
      </c>
      <c r="E111" s="142">
        <f t="shared" si="3"/>
        <v>0</v>
      </c>
      <c r="F111" s="143">
        <f t="shared" si="4"/>
        <v>0</v>
      </c>
      <c r="G111" s="15"/>
    </row>
    <row r="112" spans="1:7" ht="12.75" customHeight="1">
      <c r="A112" s="151">
        <v>14</v>
      </c>
      <c r="B112" s="154" t="str">
        <f t="shared" si="2"/>
        <v>Datia</v>
      </c>
      <c r="C112" s="141">
        <v>394</v>
      </c>
      <c r="D112" s="141">
        <v>394</v>
      </c>
      <c r="E112" s="142">
        <f t="shared" si="3"/>
        <v>0</v>
      </c>
      <c r="F112" s="143">
        <f t="shared" si="4"/>
        <v>0</v>
      </c>
      <c r="G112" s="15"/>
    </row>
    <row r="113" spans="1:7" ht="12.75" customHeight="1">
      <c r="A113" s="151">
        <v>15</v>
      </c>
      <c r="B113" s="154" t="str">
        <f t="shared" si="2"/>
        <v>Dewas</v>
      </c>
      <c r="C113" s="141">
        <v>618</v>
      </c>
      <c r="D113" s="141">
        <v>618</v>
      </c>
      <c r="E113" s="142">
        <f t="shared" si="3"/>
        <v>0</v>
      </c>
      <c r="F113" s="143">
        <f t="shared" si="4"/>
        <v>0</v>
      </c>
      <c r="G113" s="15"/>
    </row>
    <row r="114" spans="1:7" ht="12.75" customHeight="1">
      <c r="A114" s="151">
        <v>16</v>
      </c>
      <c r="B114" s="154" t="str">
        <f t="shared" si="2"/>
        <v>Dhar</v>
      </c>
      <c r="C114" s="141">
        <v>847</v>
      </c>
      <c r="D114" s="141">
        <v>847</v>
      </c>
      <c r="E114" s="142">
        <f t="shared" si="3"/>
        <v>0</v>
      </c>
      <c r="F114" s="143">
        <f t="shared" si="4"/>
        <v>0</v>
      </c>
      <c r="G114" s="15"/>
    </row>
    <row r="115" spans="1:7" ht="12.75" customHeight="1">
      <c r="A115" s="151">
        <v>17</v>
      </c>
      <c r="B115" s="154" t="str">
        <f t="shared" si="2"/>
        <v>Dindori</v>
      </c>
      <c r="C115" s="141">
        <v>448</v>
      </c>
      <c r="D115" s="141">
        <v>448</v>
      </c>
      <c r="E115" s="142">
        <f t="shared" si="3"/>
        <v>0</v>
      </c>
      <c r="F115" s="143">
        <f t="shared" si="4"/>
        <v>0</v>
      </c>
      <c r="G115" s="15"/>
    </row>
    <row r="116" spans="1:7" ht="12.75" customHeight="1">
      <c r="A116" s="151">
        <v>18</v>
      </c>
      <c r="B116" s="154" t="str">
        <f t="shared" si="2"/>
        <v>Guna</v>
      </c>
      <c r="C116" s="141">
        <v>603</v>
      </c>
      <c r="D116" s="141">
        <v>603</v>
      </c>
      <c r="E116" s="142">
        <f t="shared" si="3"/>
        <v>0</v>
      </c>
      <c r="F116" s="143">
        <f t="shared" si="4"/>
        <v>0</v>
      </c>
      <c r="G116" s="15"/>
    </row>
    <row r="117" spans="1:7" ht="12.75" customHeight="1">
      <c r="A117" s="151">
        <v>19</v>
      </c>
      <c r="B117" s="154" t="str">
        <f t="shared" si="2"/>
        <v>Gwalior</v>
      </c>
      <c r="C117" s="141">
        <v>639</v>
      </c>
      <c r="D117" s="141">
        <v>639</v>
      </c>
      <c r="E117" s="142">
        <f t="shared" si="3"/>
        <v>0</v>
      </c>
      <c r="F117" s="143">
        <f t="shared" si="4"/>
        <v>0</v>
      </c>
      <c r="G117" s="15"/>
    </row>
    <row r="118" spans="1:7" ht="12.75" customHeight="1">
      <c r="A118" s="151">
        <v>20</v>
      </c>
      <c r="B118" s="154" t="str">
        <f t="shared" si="2"/>
        <v>Harda</v>
      </c>
      <c r="C118" s="141">
        <v>282</v>
      </c>
      <c r="D118" s="141">
        <v>282</v>
      </c>
      <c r="E118" s="142">
        <f t="shared" si="3"/>
        <v>0</v>
      </c>
      <c r="F118" s="143">
        <f t="shared" si="4"/>
        <v>0</v>
      </c>
      <c r="G118" s="15"/>
    </row>
    <row r="119" spans="1:7" ht="12.75" customHeight="1">
      <c r="A119" s="151">
        <v>21</v>
      </c>
      <c r="B119" s="154" t="str">
        <f t="shared" si="2"/>
        <v>Hoshangabad</v>
      </c>
      <c r="C119" s="141">
        <v>549</v>
      </c>
      <c r="D119" s="141">
        <v>549</v>
      </c>
      <c r="E119" s="142">
        <f t="shared" si="3"/>
        <v>0</v>
      </c>
      <c r="F119" s="143">
        <f t="shared" si="4"/>
        <v>0</v>
      </c>
      <c r="G119" s="15"/>
    </row>
    <row r="120" spans="1:7" ht="12.75" customHeight="1">
      <c r="A120" s="151">
        <v>22</v>
      </c>
      <c r="B120" s="154" t="str">
        <f t="shared" si="2"/>
        <v>Indore</v>
      </c>
      <c r="C120" s="141">
        <v>621</v>
      </c>
      <c r="D120" s="141">
        <v>621</v>
      </c>
      <c r="E120" s="142">
        <f t="shared" si="3"/>
        <v>0</v>
      </c>
      <c r="F120" s="143">
        <f t="shared" si="4"/>
        <v>0</v>
      </c>
      <c r="G120" s="15"/>
    </row>
    <row r="121" spans="1:7" ht="12.75" customHeight="1">
      <c r="A121" s="151">
        <v>23</v>
      </c>
      <c r="B121" s="154" t="str">
        <f t="shared" si="2"/>
        <v>Jabalpur</v>
      </c>
      <c r="C121" s="141">
        <v>698</v>
      </c>
      <c r="D121" s="141">
        <v>698</v>
      </c>
      <c r="E121" s="142">
        <f t="shared" si="3"/>
        <v>0</v>
      </c>
      <c r="F121" s="143">
        <f t="shared" si="4"/>
        <v>0</v>
      </c>
      <c r="G121" s="15"/>
    </row>
    <row r="122" spans="1:7" ht="12.75" customHeight="1">
      <c r="A122" s="151">
        <v>24</v>
      </c>
      <c r="B122" s="154" t="str">
        <f t="shared" si="2"/>
        <v>Jhabua</v>
      </c>
      <c r="C122" s="141">
        <v>433</v>
      </c>
      <c r="D122" s="141">
        <v>433</v>
      </c>
      <c r="E122" s="142">
        <f t="shared" si="3"/>
        <v>0</v>
      </c>
      <c r="F122" s="143">
        <f t="shared" si="4"/>
        <v>0</v>
      </c>
      <c r="G122" s="15"/>
    </row>
    <row r="123" spans="1:7" ht="12.75" customHeight="1">
      <c r="A123" s="151">
        <v>25</v>
      </c>
      <c r="B123" s="154" t="str">
        <f t="shared" si="2"/>
        <v>Katni</v>
      </c>
      <c r="C123" s="141">
        <v>529</v>
      </c>
      <c r="D123" s="141">
        <v>529</v>
      </c>
      <c r="E123" s="142">
        <f t="shared" si="3"/>
        <v>0</v>
      </c>
      <c r="F123" s="143">
        <f t="shared" si="4"/>
        <v>0</v>
      </c>
      <c r="G123" s="15"/>
    </row>
    <row r="124" spans="1:7" ht="12.75" customHeight="1">
      <c r="A124" s="151">
        <v>26</v>
      </c>
      <c r="B124" s="154" t="str">
        <f t="shared" si="2"/>
        <v>Khandwa</v>
      </c>
      <c r="C124" s="141">
        <v>494</v>
      </c>
      <c r="D124" s="141">
        <v>494</v>
      </c>
      <c r="E124" s="142">
        <f t="shared" si="3"/>
        <v>0</v>
      </c>
      <c r="F124" s="143">
        <f t="shared" si="4"/>
        <v>0</v>
      </c>
      <c r="G124" s="15"/>
    </row>
    <row r="125" spans="1:7" ht="12.75" customHeight="1">
      <c r="A125" s="151">
        <v>27</v>
      </c>
      <c r="B125" s="154" t="str">
        <f t="shared" si="2"/>
        <v>Khargone</v>
      </c>
      <c r="C125" s="141">
        <v>813</v>
      </c>
      <c r="D125" s="141">
        <v>808</v>
      </c>
      <c r="E125" s="142">
        <f t="shared" si="3"/>
        <v>5</v>
      </c>
      <c r="F125" s="143">
        <f t="shared" si="4"/>
        <v>0.006150061500615006</v>
      </c>
      <c r="G125" s="15"/>
    </row>
    <row r="126" spans="1:7" ht="12.75" customHeight="1">
      <c r="A126" s="151">
        <v>28</v>
      </c>
      <c r="B126" s="154" t="str">
        <f t="shared" si="2"/>
        <v>Mandla</v>
      </c>
      <c r="C126" s="141">
        <v>619</v>
      </c>
      <c r="D126" s="141">
        <v>618</v>
      </c>
      <c r="E126" s="142">
        <f t="shared" si="3"/>
        <v>1</v>
      </c>
      <c r="F126" s="143">
        <f t="shared" si="4"/>
        <v>0.0016155088852988692</v>
      </c>
      <c r="G126" s="15"/>
    </row>
    <row r="127" spans="1:7" ht="12.75" customHeight="1">
      <c r="A127" s="151">
        <v>29</v>
      </c>
      <c r="B127" s="154" t="str">
        <f t="shared" si="2"/>
        <v>Mandsaur</v>
      </c>
      <c r="C127" s="141">
        <v>662</v>
      </c>
      <c r="D127" s="141">
        <v>662</v>
      </c>
      <c r="E127" s="142">
        <f t="shared" si="3"/>
        <v>0</v>
      </c>
      <c r="F127" s="143">
        <f t="shared" si="4"/>
        <v>0</v>
      </c>
      <c r="G127" s="15"/>
    </row>
    <row r="128" spans="1:7" ht="12.75" customHeight="1">
      <c r="A128" s="151">
        <v>30</v>
      </c>
      <c r="B128" s="154" t="str">
        <f t="shared" si="2"/>
        <v>Morena</v>
      </c>
      <c r="C128" s="141">
        <v>567</v>
      </c>
      <c r="D128" s="141">
        <v>567</v>
      </c>
      <c r="E128" s="142">
        <f t="shared" si="3"/>
        <v>0</v>
      </c>
      <c r="F128" s="143">
        <f t="shared" si="4"/>
        <v>0</v>
      </c>
      <c r="G128" s="15"/>
    </row>
    <row r="129" spans="1:7" ht="12.75" customHeight="1">
      <c r="A129" s="151">
        <v>31</v>
      </c>
      <c r="B129" s="154" t="str">
        <f t="shared" si="2"/>
        <v>Narsinghpur</v>
      </c>
      <c r="C129" s="141">
        <v>499</v>
      </c>
      <c r="D129" s="141">
        <v>499</v>
      </c>
      <c r="E129" s="142">
        <f t="shared" si="3"/>
        <v>0</v>
      </c>
      <c r="F129" s="143">
        <f t="shared" si="4"/>
        <v>0</v>
      </c>
      <c r="G129" s="15"/>
    </row>
    <row r="130" spans="1:7" ht="12.75" customHeight="1">
      <c r="A130" s="151">
        <v>32</v>
      </c>
      <c r="B130" s="154" t="str">
        <f t="shared" si="2"/>
        <v>Neemuch</v>
      </c>
      <c r="C130" s="141">
        <v>381</v>
      </c>
      <c r="D130" s="141">
        <v>381</v>
      </c>
      <c r="E130" s="142">
        <f t="shared" si="3"/>
        <v>0</v>
      </c>
      <c r="F130" s="143">
        <f t="shared" si="4"/>
        <v>0</v>
      </c>
      <c r="G130" s="15"/>
    </row>
    <row r="131" spans="1:7" ht="12.75" customHeight="1">
      <c r="A131" s="151">
        <v>33</v>
      </c>
      <c r="B131" s="154" t="str">
        <f t="shared" si="2"/>
        <v>Panna</v>
      </c>
      <c r="C131" s="141">
        <v>711</v>
      </c>
      <c r="D131" s="141">
        <v>711</v>
      </c>
      <c r="E131" s="142">
        <f t="shared" si="3"/>
        <v>0</v>
      </c>
      <c r="F131" s="143">
        <f t="shared" si="4"/>
        <v>0</v>
      </c>
      <c r="G131" s="15"/>
    </row>
    <row r="132" spans="1:7" ht="12.75" customHeight="1">
      <c r="A132" s="151">
        <v>34</v>
      </c>
      <c r="B132" s="154" t="str">
        <f t="shared" si="2"/>
        <v>Raisen</v>
      </c>
      <c r="C132" s="141">
        <v>666</v>
      </c>
      <c r="D132" s="141">
        <v>666</v>
      </c>
      <c r="E132" s="142">
        <f t="shared" si="3"/>
        <v>0</v>
      </c>
      <c r="F132" s="143">
        <f t="shared" si="4"/>
        <v>0</v>
      </c>
      <c r="G132" s="15"/>
    </row>
    <row r="133" spans="1:7" ht="12.75" customHeight="1">
      <c r="A133" s="151">
        <v>35</v>
      </c>
      <c r="B133" s="154" t="str">
        <f t="shared" si="2"/>
        <v>Rajgarh</v>
      </c>
      <c r="C133" s="141">
        <v>758</v>
      </c>
      <c r="D133" s="141">
        <v>758</v>
      </c>
      <c r="E133" s="142">
        <f t="shared" si="3"/>
        <v>0</v>
      </c>
      <c r="F133" s="143">
        <f t="shared" si="4"/>
        <v>0</v>
      </c>
      <c r="G133" s="15"/>
    </row>
    <row r="134" spans="1:7" ht="12.75" customHeight="1">
      <c r="A134" s="151">
        <v>36</v>
      </c>
      <c r="B134" s="154" t="str">
        <f t="shared" si="2"/>
        <v>Ratlam</v>
      </c>
      <c r="C134" s="141">
        <v>564</v>
      </c>
      <c r="D134" s="141">
        <v>564</v>
      </c>
      <c r="E134" s="142">
        <f t="shared" si="3"/>
        <v>0</v>
      </c>
      <c r="F134" s="143">
        <f t="shared" si="4"/>
        <v>0</v>
      </c>
      <c r="G134" s="15"/>
    </row>
    <row r="135" spans="1:7" ht="12.75" customHeight="1">
      <c r="A135" s="151">
        <v>37</v>
      </c>
      <c r="B135" s="154" t="str">
        <f t="shared" si="2"/>
        <v>Rewa</v>
      </c>
      <c r="C135" s="141">
        <v>1046</v>
      </c>
      <c r="D135" s="141">
        <v>1046</v>
      </c>
      <c r="E135" s="142">
        <f t="shared" si="3"/>
        <v>0</v>
      </c>
      <c r="F135" s="143">
        <f t="shared" si="4"/>
        <v>0</v>
      </c>
      <c r="G135" s="15"/>
    </row>
    <row r="136" spans="1:7" ht="12.75" customHeight="1">
      <c r="A136" s="151">
        <v>38</v>
      </c>
      <c r="B136" s="154" t="str">
        <f t="shared" si="2"/>
        <v>Sagar</v>
      </c>
      <c r="C136" s="141">
        <v>949</v>
      </c>
      <c r="D136" s="141">
        <v>949</v>
      </c>
      <c r="E136" s="142">
        <f t="shared" si="3"/>
        <v>0</v>
      </c>
      <c r="F136" s="143">
        <f t="shared" si="4"/>
        <v>0</v>
      </c>
      <c r="G136" s="15"/>
    </row>
    <row r="137" spans="1:7" ht="12.75" customHeight="1">
      <c r="A137" s="151">
        <v>39</v>
      </c>
      <c r="B137" s="154" t="str">
        <f t="shared" si="2"/>
        <v>Satna</v>
      </c>
      <c r="C137" s="141">
        <v>967</v>
      </c>
      <c r="D137" s="141">
        <v>967</v>
      </c>
      <c r="E137" s="142">
        <f t="shared" si="3"/>
        <v>0</v>
      </c>
      <c r="F137" s="143">
        <f t="shared" si="4"/>
        <v>0</v>
      </c>
      <c r="G137" s="15"/>
    </row>
    <row r="138" spans="1:7" ht="12.75" customHeight="1">
      <c r="A138" s="151">
        <v>40</v>
      </c>
      <c r="B138" s="154" t="str">
        <f t="shared" si="2"/>
        <v>Sehore</v>
      </c>
      <c r="C138" s="141">
        <v>674</v>
      </c>
      <c r="D138" s="141">
        <v>674</v>
      </c>
      <c r="E138" s="142">
        <f t="shared" si="3"/>
        <v>0</v>
      </c>
      <c r="F138" s="143">
        <f t="shared" si="4"/>
        <v>0</v>
      </c>
      <c r="G138" s="15"/>
    </row>
    <row r="139" spans="1:7" ht="12.75" customHeight="1">
      <c r="A139" s="151">
        <v>41</v>
      </c>
      <c r="B139" s="154" t="str">
        <f t="shared" si="2"/>
        <v>Seoni</v>
      </c>
      <c r="C139" s="141">
        <v>762</v>
      </c>
      <c r="D139" s="141">
        <v>762</v>
      </c>
      <c r="E139" s="142">
        <f t="shared" si="3"/>
        <v>0</v>
      </c>
      <c r="F139" s="143">
        <f t="shared" si="4"/>
        <v>0</v>
      </c>
      <c r="G139" s="15"/>
    </row>
    <row r="140" spans="1:7" ht="12.75" customHeight="1">
      <c r="A140" s="151">
        <v>42</v>
      </c>
      <c r="B140" s="154" t="str">
        <f t="shared" si="2"/>
        <v>Shahdol</v>
      </c>
      <c r="C140" s="141">
        <v>502</v>
      </c>
      <c r="D140" s="141">
        <v>502</v>
      </c>
      <c r="E140" s="142">
        <f t="shared" si="3"/>
        <v>0</v>
      </c>
      <c r="F140" s="143">
        <f t="shared" si="4"/>
        <v>0</v>
      </c>
      <c r="G140" s="15"/>
    </row>
    <row r="141" spans="1:7" ht="12.75" customHeight="1">
      <c r="A141" s="151">
        <v>43</v>
      </c>
      <c r="B141" s="154" t="str">
        <f t="shared" si="2"/>
        <v>Shajapur</v>
      </c>
      <c r="C141" s="141">
        <v>438</v>
      </c>
      <c r="D141" s="141">
        <v>438</v>
      </c>
      <c r="E141" s="142">
        <f t="shared" si="3"/>
        <v>0</v>
      </c>
      <c r="F141" s="143">
        <f t="shared" si="4"/>
        <v>0</v>
      </c>
      <c r="G141" s="15"/>
    </row>
    <row r="142" spans="1:17" ht="12.75" customHeight="1">
      <c r="A142" s="151">
        <v>44</v>
      </c>
      <c r="B142" s="154" t="str">
        <f t="shared" si="2"/>
        <v>Sheopur</v>
      </c>
      <c r="C142" s="141">
        <v>304</v>
      </c>
      <c r="D142" s="141">
        <v>301</v>
      </c>
      <c r="E142" s="142">
        <f t="shared" si="3"/>
        <v>3</v>
      </c>
      <c r="F142" s="143">
        <f t="shared" si="4"/>
        <v>0.009868421052631578</v>
      </c>
      <c r="G142" s="15"/>
      <c r="Q142" s="1" t="s">
        <v>200</v>
      </c>
    </row>
    <row r="143" spans="1:7" ht="12.75" customHeight="1">
      <c r="A143" s="151">
        <v>45</v>
      </c>
      <c r="B143" s="154" t="str">
        <f t="shared" si="2"/>
        <v>Shivpuri</v>
      </c>
      <c r="C143" s="141">
        <v>703</v>
      </c>
      <c r="D143" s="141">
        <v>703</v>
      </c>
      <c r="E143" s="142">
        <f t="shared" si="3"/>
        <v>0</v>
      </c>
      <c r="F143" s="143">
        <f t="shared" si="4"/>
        <v>0</v>
      </c>
      <c r="G143" s="15"/>
    </row>
    <row r="144" spans="1:7" ht="12.75" customHeight="1">
      <c r="A144" s="151">
        <v>46</v>
      </c>
      <c r="B144" s="154" t="str">
        <f t="shared" si="2"/>
        <v>Sidhi</v>
      </c>
      <c r="C144" s="141">
        <v>639</v>
      </c>
      <c r="D144" s="141">
        <v>639</v>
      </c>
      <c r="E144" s="142">
        <f t="shared" si="3"/>
        <v>0</v>
      </c>
      <c r="F144" s="143">
        <f t="shared" si="4"/>
        <v>0</v>
      </c>
      <c r="G144" s="15"/>
    </row>
    <row r="145" spans="1:7" ht="12.75" customHeight="1">
      <c r="A145" s="151">
        <v>47</v>
      </c>
      <c r="B145" s="154" t="str">
        <f t="shared" si="2"/>
        <v>Singroli</v>
      </c>
      <c r="C145" s="141">
        <v>513</v>
      </c>
      <c r="D145" s="141">
        <v>513</v>
      </c>
      <c r="E145" s="142">
        <f t="shared" si="3"/>
        <v>0</v>
      </c>
      <c r="F145" s="143">
        <f t="shared" si="4"/>
        <v>0</v>
      </c>
      <c r="G145" s="15"/>
    </row>
    <row r="146" spans="1:7" ht="12.75" customHeight="1">
      <c r="A146" s="151">
        <v>48</v>
      </c>
      <c r="B146" s="154" t="str">
        <f t="shared" si="2"/>
        <v>Tikamgarh</v>
      </c>
      <c r="C146" s="141">
        <v>609</v>
      </c>
      <c r="D146" s="141">
        <v>609</v>
      </c>
      <c r="E146" s="142">
        <f t="shared" si="3"/>
        <v>0</v>
      </c>
      <c r="F146" s="143">
        <f t="shared" si="4"/>
        <v>0</v>
      </c>
      <c r="G146" s="15"/>
    </row>
    <row r="147" spans="1:7" ht="12.75" customHeight="1">
      <c r="A147" s="151">
        <v>49</v>
      </c>
      <c r="B147" s="154" t="str">
        <f t="shared" si="2"/>
        <v>Ujjain</v>
      </c>
      <c r="C147" s="141">
        <v>728</v>
      </c>
      <c r="D147" s="141">
        <v>728</v>
      </c>
      <c r="E147" s="142">
        <f t="shared" si="3"/>
        <v>0</v>
      </c>
      <c r="F147" s="143">
        <f t="shared" si="4"/>
        <v>0</v>
      </c>
      <c r="G147" s="15"/>
    </row>
    <row r="148" spans="1:19" ht="12.75" customHeight="1">
      <c r="A148" s="151">
        <v>50</v>
      </c>
      <c r="B148" s="154" t="str">
        <f t="shared" si="2"/>
        <v>Umaria</v>
      </c>
      <c r="C148" s="141">
        <v>381</v>
      </c>
      <c r="D148" s="141">
        <v>381</v>
      </c>
      <c r="E148" s="142">
        <f t="shared" si="3"/>
        <v>0</v>
      </c>
      <c r="F148" s="143">
        <f t="shared" si="4"/>
        <v>0</v>
      </c>
      <c r="G148" s="15"/>
      <c r="Q148" s="1">
        <f>C150+C94</f>
        <v>113706</v>
      </c>
      <c r="R148" s="1">
        <f>D150+D94</f>
        <v>113621</v>
      </c>
      <c r="S148" s="335">
        <f>R148/Q148</f>
        <v>0.9992524580936802</v>
      </c>
    </row>
    <row r="149" spans="1:19" ht="12.75" customHeight="1">
      <c r="A149" s="151">
        <v>51</v>
      </c>
      <c r="B149" s="154" t="str">
        <f t="shared" si="2"/>
        <v>Vidisha</v>
      </c>
      <c r="C149" s="141">
        <v>802</v>
      </c>
      <c r="D149" s="141">
        <v>802</v>
      </c>
      <c r="E149" s="142">
        <f>C149-D149</f>
        <v>0</v>
      </c>
      <c r="F149" s="143">
        <f>E149/C149</f>
        <v>0</v>
      </c>
      <c r="G149" s="15"/>
      <c r="S149" s="335"/>
    </row>
    <row r="150" spans="1:7" ht="12.75" customHeight="1">
      <c r="A150" s="293"/>
      <c r="B150" s="289" t="s">
        <v>3</v>
      </c>
      <c r="C150" s="290">
        <f>SUM(C99:C149)</f>
        <v>31127</v>
      </c>
      <c r="D150" s="290">
        <f>SUM(D99:D149)</f>
        <v>31118</v>
      </c>
      <c r="E150" s="291">
        <f>C150-D150</f>
        <v>9</v>
      </c>
      <c r="F150" s="292">
        <f t="shared" si="4"/>
        <v>0.0002891380473543869</v>
      </c>
      <c r="G150" s="15"/>
    </row>
    <row r="151" spans="1:8" ht="12.75" customHeight="1">
      <c r="A151" s="21"/>
      <c r="B151" s="24"/>
      <c r="C151" s="24"/>
      <c r="D151" s="24"/>
      <c r="E151" s="24"/>
      <c r="F151" s="15"/>
      <c r="G151" s="23"/>
      <c r="H151" s="15"/>
    </row>
    <row r="152" spans="1:8" ht="12.75" customHeight="1">
      <c r="A152" s="405" t="s">
        <v>237</v>
      </c>
      <c r="B152" s="405"/>
      <c r="C152" s="405"/>
      <c r="D152" s="405"/>
      <c r="E152" s="405"/>
      <c r="F152" s="405"/>
      <c r="G152" s="405"/>
      <c r="H152" s="15"/>
    </row>
    <row r="153" spans="1:10" ht="51.75" customHeight="1">
      <c r="A153" s="355" t="s">
        <v>30</v>
      </c>
      <c r="B153" s="355" t="s">
        <v>89</v>
      </c>
      <c r="C153" s="355" t="s">
        <v>140</v>
      </c>
      <c r="D153" s="355" t="s">
        <v>109</v>
      </c>
      <c r="E153" s="295" t="s">
        <v>28</v>
      </c>
      <c r="F153" s="296" t="s">
        <v>136</v>
      </c>
      <c r="G153" s="355" t="s">
        <v>192</v>
      </c>
      <c r="H153" s="29"/>
      <c r="J153" s="7" t="s">
        <v>130</v>
      </c>
    </row>
    <row r="154" spans="1:8" ht="12.75" customHeight="1">
      <c r="A154" s="147">
        <v>1</v>
      </c>
      <c r="B154" s="147">
        <v>2</v>
      </c>
      <c r="C154" s="147">
        <v>3</v>
      </c>
      <c r="D154" s="147">
        <v>4</v>
      </c>
      <c r="E154" s="147" t="s">
        <v>137</v>
      </c>
      <c r="F154" s="156">
        <v>6</v>
      </c>
      <c r="G154" s="157">
        <v>7</v>
      </c>
      <c r="H154" s="31"/>
    </row>
    <row r="155" spans="1:8" ht="12.75" customHeight="1">
      <c r="A155" s="356">
        <v>11</v>
      </c>
      <c r="B155" s="159" t="s">
        <v>157</v>
      </c>
      <c r="C155" s="164">
        <v>147331</v>
      </c>
      <c r="D155" s="161">
        <v>82001</v>
      </c>
      <c r="E155" s="162">
        <v>-65330</v>
      </c>
      <c r="F155" s="163">
        <v>-0.44342331213390257</v>
      </c>
      <c r="G155" s="143">
        <v>0.5565766878660974</v>
      </c>
      <c r="H155" s="33"/>
    </row>
    <row r="156" spans="1:8" ht="12.75" customHeight="1">
      <c r="A156" s="356">
        <v>37</v>
      </c>
      <c r="B156" s="159" t="s">
        <v>180</v>
      </c>
      <c r="C156" s="164">
        <v>141435</v>
      </c>
      <c r="D156" s="161">
        <v>84194</v>
      </c>
      <c r="E156" s="162">
        <v>-57241</v>
      </c>
      <c r="F156" s="163">
        <v>-0.40471594725492277</v>
      </c>
      <c r="G156" s="143">
        <v>0.5952840527450772</v>
      </c>
      <c r="H156" s="33"/>
    </row>
    <row r="157" spans="1:8" ht="12.75" customHeight="1">
      <c r="A157" s="356">
        <v>30</v>
      </c>
      <c r="B157" s="159" t="s">
        <v>174</v>
      </c>
      <c r="C157" s="164">
        <v>140003</v>
      </c>
      <c r="D157" s="161">
        <v>85624</v>
      </c>
      <c r="E157" s="162">
        <v>-54379</v>
      </c>
      <c r="F157" s="163">
        <v>-0.388413105433455</v>
      </c>
      <c r="G157" s="143">
        <v>0.611586894566545</v>
      </c>
      <c r="H157" s="33"/>
    </row>
    <row r="158" spans="1:8" ht="12.75" customHeight="1">
      <c r="A158" s="356">
        <v>18</v>
      </c>
      <c r="B158" s="159" t="s">
        <v>164</v>
      </c>
      <c r="C158" s="164">
        <v>98744</v>
      </c>
      <c r="D158" s="161">
        <v>61848</v>
      </c>
      <c r="E158" s="162">
        <v>-36896</v>
      </c>
      <c r="F158" s="163">
        <v>-0.37365308271895004</v>
      </c>
      <c r="G158" s="143">
        <v>0.62634691728105</v>
      </c>
      <c r="H158" s="33"/>
    </row>
    <row r="159" spans="1:8" ht="12.75" customHeight="1">
      <c r="A159" s="356">
        <v>4</v>
      </c>
      <c r="B159" s="159" t="s">
        <v>150</v>
      </c>
      <c r="C159" s="160">
        <v>64996</v>
      </c>
      <c r="D159" s="161">
        <v>41269</v>
      </c>
      <c r="E159" s="162">
        <v>-23727</v>
      </c>
      <c r="F159" s="163">
        <v>-0.36505323404517204</v>
      </c>
      <c r="G159" s="143">
        <v>0.634946765954828</v>
      </c>
      <c r="H159" s="33"/>
    </row>
    <row r="160" spans="1:8" ht="12.75" customHeight="1">
      <c r="A160" s="356">
        <v>14</v>
      </c>
      <c r="B160" s="159" t="s">
        <v>160</v>
      </c>
      <c r="C160" s="164">
        <v>48944</v>
      </c>
      <c r="D160" s="161">
        <v>31650</v>
      </c>
      <c r="E160" s="162">
        <v>-17294</v>
      </c>
      <c r="F160" s="163">
        <v>-0.3533425956194835</v>
      </c>
      <c r="G160" s="143">
        <v>0.6466574043805166</v>
      </c>
      <c r="H160" s="33"/>
    </row>
    <row r="161" spans="1:8" ht="12.75" customHeight="1">
      <c r="A161" s="356">
        <v>45</v>
      </c>
      <c r="B161" s="159" t="s">
        <v>188</v>
      </c>
      <c r="C161" s="164">
        <v>145880</v>
      </c>
      <c r="D161" s="161">
        <v>94790.49</v>
      </c>
      <c r="E161" s="162">
        <v>-51089.509999999995</v>
      </c>
      <c r="F161" s="163">
        <v>-0.35021599945160403</v>
      </c>
      <c r="G161" s="143">
        <v>0.649784000548396</v>
      </c>
      <c r="H161" s="33"/>
    </row>
    <row r="162" spans="1:8" ht="12.75" customHeight="1">
      <c r="A162" s="356">
        <v>48</v>
      </c>
      <c r="B162" s="159" t="s">
        <v>227</v>
      </c>
      <c r="C162" s="164">
        <v>130721</v>
      </c>
      <c r="D162" s="165">
        <v>84965</v>
      </c>
      <c r="E162" s="162">
        <v>-45756</v>
      </c>
      <c r="F162" s="163">
        <v>-0.3500279220630197</v>
      </c>
      <c r="G162" s="143">
        <v>0.6499720779369803</v>
      </c>
      <c r="H162" s="33"/>
    </row>
    <row r="163" spans="1:8" ht="12.75" customHeight="1">
      <c r="A163" s="356">
        <v>8</v>
      </c>
      <c r="B163" s="159" t="s">
        <v>154</v>
      </c>
      <c r="C163" s="164">
        <v>87407</v>
      </c>
      <c r="D163" s="161">
        <v>56813</v>
      </c>
      <c r="E163" s="162">
        <v>-30594</v>
      </c>
      <c r="F163" s="163">
        <v>-0.3500177331335019</v>
      </c>
      <c r="G163" s="143">
        <v>0.6499822668664981</v>
      </c>
      <c r="H163" s="33"/>
    </row>
    <row r="164" spans="1:8" ht="12.75" customHeight="1">
      <c r="A164" s="356">
        <v>19</v>
      </c>
      <c r="B164" s="159" t="s">
        <v>165</v>
      </c>
      <c r="C164" s="164">
        <v>71754</v>
      </c>
      <c r="D164" s="161">
        <v>46640.1</v>
      </c>
      <c r="E164" s="162">
        <v>-25113.9</v>
      </c>
      <c r="F164" s="163">
        <v>-0.35000000000000003</v>
      </c>
      <c r="G164" s="143">
        <v>0.65</v>
      </c>
      <c r="H164" s="33"/>
    </row>
    <row r="165" spans="1:8" ht="12.75" customHeight="1">
      <c r="A165" s="356">
        <v>33</v>
      </c>
      <c r="B165" s="159" t="s">
        <v>177</v>
      </c>
      <c r="C165" s="164">
        <v>84368</v>
      </c>
      <c r="D165" s="161">
        <v>54840</v>
      </c>
      <c r="E165" s="162">
        <v>-29528</v>
      </c>
      <c r="F165" s="163">
        <v>-0.3499905177318415</v>
      </c>
      <c r="G165" s="143">
        <v>0.6500094822681586</v>
      </c>
      <c r="H165" s="33"/>
    </row>
    <row r="166" spans="1:8" ht="12.75" customHeight="1">
      <c r="A166" s="356">
        <v>44</v>
      </c>
      <c r="B166" s="159" t="s">
        <v>187</v>
      </c>
      <c r="C166" s="164">
        <v>66537</v>
      </c>
      <c r="D166" s="161">
        <v>43250</v>
      </c>
      <c r="E166" s="162">
        <v>-23287</v>
      </c>
      <c r="F166" s="163">
        <v>-0.34998572222973684</v>
      </c>
      <c r="G166" s="143">
        <v>0.6500142777702632</v>
      </c>
      <c r="H166" s="33"/>
    </row>
    <row r="167" spans="1:8" ht="12.75" customHeight="1">
      <c r="A167" s="356">
        <v>27</v>
      </c>
      <c r="B167" s="159" t="s">
        <v>172</v>
      </c>
      <c r="C167" s="164">
        <v>124166</v>
      </c>
      <c r="D167" s="161">
        <v>80716</v>
      </c>
      <c r="E167" s="162">
        <v>-43450</v>
      </c>
      <c r="F167" s="163">
        <v>-0.34993476475041474</v>
      </c>
      <c r="G167" s="143">
        <v>0.6500652352495853</v>
      </c>
      <c r="H167" s="33"/>
    </row>
    <row r="168" spans="1:8" ht="12.75" customHeight="1">
      <c r="A168" s="356">
        <v>39</v>
      </c>
      <c r="B168" s="159" t="s">
        <v>182</v>
      </c>
      <c r="C168" s="164">
        <v>122318</v>
      </c>
      <c r="D168" s="161">
        <v>83171</v>
      </c>
      <c r="E168" s="162">
        <v>-39147</v>
      </c>
      <c r="F168" s="163">
        <v>-0.32004283915695153</v>
      </c>
      <c r="G168" s="143">
        <v>0.6799571608430485</v>
      </c>
      <c r="H168" s="33"/>
    </row>
    <row r="169" spans="1:8" ht="12.75" customHeight="1">
      <c r="A169" s="356">
        <v>24</v>
      </c>
      <c r="B169" s="159" t="s">
        <v>224</v>
      </c>
      <c r="C169" s="164">
        <v>144469</v>
      </c>
      <c r="D169" s="161">
        <v>98293.10999999999</v>
      </c>
      <c r="E169" s="162">
        <v>-46175.890000000014</v>
      </c>
      <c r="F169" s="163">
        <v>-0.31962490222815976</v>
      </c>
      <c r="G169" s="143">
        <v>0.6803750977718402</v>
      </c>
      <c r="H169" s="33"/>
    </row>
    <row r="170" spans="1:8" ht="12.75" customHeight="1">
      <c r="A170" s="356">
        <v>38</v>
      </c>
      <c r="B170" s="159" t="s">
        <v>181</v>
      </c>
      <c r="C170" s="164">
        <v>145752</v>
      </c>
      <c r="D170" s="161">
        <v>102017</v>
      </c>
      <c r="E170" s="162">
        <v>-43735</v>
      </c>
      <c r="F170" s="163">
        <v>-0.3000644931115868</v>
      </c>
      <c r="G170" s="143">
        <v>0.6999355068884132</v>
      </c>
      <c r="H170" s="33"/>
    </row>
    <row r="171" spans="1:8" ht="12.75" customHeight="1">
      <c r="A171" s="356">
        <v>31</v>
      </c>
      <c r="B171" s="159" t="s">
        <v>175</v>
      </c>
      <c r="C171" s="164">
        <v>51409</v>
      </c>
      <c r="D171" s="161">
        <v>35986</v>
      </c>
      <c r="E171" s="162">
        <v>-15423</v>
      </c>
      <c r="F171" s="163">
        <v>-0.3000058355540859</v>
      </c>
      <c r="G171" s="143">
        <v>0.6999941644459141</v>
      </c>
      <c r="H171" s="33"/>
    </row>
    <row r="172" spans="1:8" ht="12.75" customHeight="1">
      <c r="A172" s="356">
        <v>47</v>
      </c>
      <c r="B172" s="159" t="s">
        <v>190</v>
      </c>
      <c r="C172" s="164">
        <v>104074</v>
      </c>
      <c r="D172" s="161">
        <v>72852</v>
      </c>
      <c r="E172" s="162">
        <v>-31222</v>
      </c>
      <c r="F172" s="163">
        <v>-0.29999807829044717</v>
      </c>
      <c r="G172" s="143">
        <v>0.7000019217095528</v>
      </c>
      <c r="H172" s="33"/>
    </row>
    <row r="173" spans="1:8" ht="12.75" customHeight="1">
      <c r="A173" s="356">
        <v>13</v>
      </c>
      <c r="B173" s="159" t="s">
        <v>159</v>
      </c>
      <c r="C173" s="164">
        <v>91511</v>
      </c>
      <c r="D173" s="161">
        <v>64058</v>
      </c>
      <c r="E173" s="162">
        <v>-27453</v>
      </c>
      <c r="F173" s="163">
        <v>-0.29999672170558733</v>
      </c>
      <c r="G173" s="143">
        <v>0.7000032782944127</v>
      </c>
      <c r="H173" s="33"/>
    </row>
    <row r="174" spans="1:8" ht="12.75" customHeight="1">
      <c r="A174" s="356">
        <v>50</v>
      </c>
      <c r="B174" s="159" t="s">
        <v>191</v>
      </c>
      <c r="C174" s="160">
        <v>49861</v>
      </c>
      <c r="D174" s="161">
        <v>34903</v>
      </c>
      <c r="E174" s="162">
        <v>-14958</v>
      </c>
      <c r="F174" s="163">
        <v>-0.29999398327350035</v>
      </c>
      <c r="G174" s="143">
        <v>0.7000060167264996</v>
      </c>
      <c r="H174" s="33"/>
    </row>
    <row r="175" spans="1:8" ht="12.75" customHeight="1">
      <c r="A175" s="356">
        <v>43</v>
      </c>
      <c r="B175" s="159" t="s">
        <v>186</v>
      </c>
      <c r="C175" s="164">
        <v>38478</v>
      </c>
      <c r="D175" s="161">
        <v>26936</v>
      </c>
      <c r="E175" s="162">
        <v>-11542</v>
      </c>
      <c r="F175" s="163">
        <v>-0.299963615572535</v>
      </c>
      <c r="G175" s="143">
        <v>0.7000363844274651</v>
      </c>
      <c r="H175" s="33"/>
    </row>
    <row r="176" spans="1:8" ht="12.75" customHeight="1">
      <c r="A176" s="356">
        <v>2</v>
      </c>
      <c r="B176" s="159" t="s">
        <v>148</v>
      </c>
      <c r="C176" s="160">
        <v>90131</v>
      </c>
      <c r="D176" s="161">
        <v>63992</v>
      </c>
      <c r="E176" s="162">
        <v>-26139</v>
      </c>
      <c r="F176" s="163">
        <v>-0.2900112059113956</v>
      </c>
      <c r="G176" s="143">
        <v>0.7099887940886044</v>
      </c>
      <c r="H176" s="33"/>
    </row>
    <row r="177" spans="1:8" ht="12.75" customHeight="1">
      <c r="A177" s="356">
        <v>9</v>
      </c>
      <c r="B177" s="159" t="s">
        <v>155</v>
      </c>
      <c r="C177" s="164">
        <v>81767</v>
      </c>
      <c r="D177" s="161">
        <v>58274</v>
      </c>
      <c r="E177" s="162">
        <v>-23493</v>
      </c>
      <c r="F177" s="163">
        <v>-0.28731639903628603</v>
      </c>
      <c r="G177" s="143">
        <v>0.712683600963714</v>
      </c>
      <c r="H177" s="33"/>
    </row>
    <row r="178" spans="1:8" ht="12.75" customHeight="1">
      <c r="A178" s="356">
        <v>5</v>
      </c>
      <c r="B178" s="159" t="s">
        <v>151</v>
      </c>
      <c r="C178" s="160">
        <v>115393</v>
      </c>
      <c r="D178" s="161">
        <v>82772</v>
      </c>
      <c r="E178" s="162">
        <v>-32621</v>
      </c>
      <c r="F178" s="163">
        <v>-0.2826947908451986</v>
      </c>
      <c r="G178" s="143">
        <v>0.7173052091548014</v>
      </c>
      <c r="H178" s="33"/>
    </row>
    <row r="179" spans="1:8" ht="12.75" customHeight="1">
      <c r="A179" s="356">
        <v>46</v>
      </c>
      <c r="B179" s="159" t="s">
        <v>189</v>
      </c>
      <c r="C179" s="164">
        <v>96567</v>
      </c>
      <c r="D179" s="161">
        <v>69528.23999999999</v>
      </c>
      <c r="E179" s="162">
        <v>-27038.76000000001</v>
      </c>
      <c r="F179" s="163">
        <v>-0.2800000000000001</v>
      </c>
      <c r="G179" s="143">
        <v>0.7199999999999999</v>
      </c>
      <c r="H179" s="33"/>
    </row>
    <row r="180" spans="1:8" ht="12.75" customHeight="1">
      <c r="A180" s="356">
        <v>20</v>
      </c>
      <c r="B180" s="159" t="s">
        <v>166</v>
      </c>
      <c r="C180" s="164">
        <v>32714</v>
      </c>
      <c r="D180" s="161">
        <v>23651</v>
      </c>
      <c r="E180" s="162">
        <v>-9063</v>
      </c>
      <c r="F180" s="163">
        <v>-0.27703735403802654</v>
      </c>
      <c r="G180" s="143">
        <v>0.7229626459619735</v>
      </c>
      <c r="H180" s="33"/>
    </row>
    <row r="181" spans="1:8" ht="12.75" customHeight="1">
      <c r="A181" s="356">
        <v>23</v>
      </c>
      <c r="B181" s="159" t="s">
        <v>169</v>
      </c>
      <c r="C181" s="164">
        <v>93512</v>
      </c>
      <c r="D181" s="161">
        <v>67703</v>
      </c>
      <c r="E181" s="162">
        <v>-25809</v>
      </c>
      <c r="F181" s="163">
        <v>-0.27599666352981433</v>
      </c>
      <c r="G181" s="143">
        <v>0.7240033364701857</v>
      </c>
      <c r="H181" s="33"/>
    </row>
    <row r="182" spans="1:8" ht="12.75" customHeight="1">
      <c r="A182" s="356">
        <v>25</v>
      </c>
      <c r="B182" s="159" t="s">
        <v>170</v>
      </c>
      <c r="C182" s="164">
        <v>88811</v>
      </c>
      <c r="D182" s="161">
        <v>64644</v>
      </c>
      <c r="E182" s="162">
        <v>-24167</v>
      </c>
      <c r="F182" s="163">
        <v>-0.2721171926900947</v>
      </c>
      <c r="G182" s="143">
        <v>0.7278828073099053</v>
      </c>
      <c r="H182" s="33"/>
    </row>
    <row r="183" spans="1:8" ht="12.75" customHeight="1">
      <c r="A183" s="356">
        <v>35</v>
      </c>
      <c r="B183" s="159" t="s">
        <v>179</v>
      </c>
      <c r="C183" s="164">
        <v>88917</v>
      </c>
      <c r="D183" s="161">
        <v>65140</v>
      </c>
      <c r="E183" s="162">
        <v>-23777</v>
      </c>
      <c r="F183" s="163">
        <v>-0.26740668263661616</v>
      </c>
      <c r="G183" s="143">
        <v>0.7325933173633838</v>
      </c>
      <c r="H183" s="33"/>
    </row>
    <row r="184" spans="1:8" ht="12.75" customHeight="1">
      <c r="A184" s="356">
        <v>51</v>
      </c>
      <c r="B184" s="159" t="s">
        <v>229</v>
      </c>
      <c r="C184" s="160">
        <v>97362</v>
      </c>
      <c r="D184" s="161">
        <v>71439</v>
      </c>
      <c r="E184" s="162">
        <v>-25923</v>
      </c>
      <c r="F184" s="163">
        <v>-0.2662537745732421</v>
      </c>
      <c r="G184" s="143">
        <v>0.7337462254267578</v>
      </c>
      <c r="H184" s="33"/>
    </row>
    <row r="185" spans="1:8" ht="12.75" customHeight="1">
      <c r="A185" s="356">
        <v>42</v>
      </c>
      <c r="B185" s="159" t="s">
        <v>185</v>
      </c>
      <c r="C185" s="164">
        <v>78120</v>
      </c>
      <c r="D185" s="161">
        <v>57809</v>
      </c>
      <c r="E185" s="162">
        <v>-20311</v>
      </c>
      <c r="F185" s="163">
        <v>-0.25999743983614954</v>
      </c>
      <c r="G185" s="143">
        <v>0.7400025601638505</v>
      </c>
      <c r="H185" s="33"/>
    </row>
    <row r="186" spans="1:8" ht="12.75" customHeight="1">
      <c r="A186" s="356">
        <v>40</v>
      </c>
      <c r="B186" s="159" t="s">
        <v>183</v>
      </c>
      <c r="C186" s="164">
        <v>71166</v>
      </c>
      <c r="D186" s="161">
        <v>53112</v>
      </c>
      <c r="E186" s="162">
        <v>-18054</v>
      </c>
      <c r="F186" s="163">
        <v>-0.25368855914341115</v>
      </c>
      <c r="G186" s="143">
        <v>0.7463114408565888</v>
      </c>
      <c r="H186" s="33"/>
    </row>
    <row r="187" spans="1:8" ht="12.75" customHeight="1">
      <c r="A187" s="356">
        <v>34</v>
      </c>
      <c r="B187" s="159" t="s">
        <v>178</v>
      </c>
      <c r="C187" s="164">
        <v>85278</v>
      </c>
      <c r="D187" s="161">
        <v>63958.5</v>
      </c>
      <c r="E187" s="162">
        <v>-21319.5</v>
      </c>
      <c r="F187" s="163">
        <v>-0.25</v>
      </c>
      <c r="G187" s="143">
        <v>0.75</v>
      </c>
      <c r="H187" s="33"/>
    </row>
    <row r="188" spans="1:8" ht="12.75" customHeight="1">
      <c r="A188" s="356">
        <v>16</v>
      </c>
      <c r="B188" s="159" t="s">
        <v>162</v>
      </c>
      <c r="C188" s="164">
        <v>151530</v>
      </c>
      <c r="D188" s="161">
        <v>113650</v>
      </c>
      <c r="E188" s="162">
        <v>-37880</v>
      </c>
      <c r="F188" s="163">
        <v>-0.24998350161684155</v>
      </c>
      <c r="G188" s="143">
        <v>0.7500164983831584</v>
      </c>
      <c r="H188" s="33"/>
    </row>
    <row r="189" spans="1:8" ht="12.75" customHeight="1">
      <c r="A189" s="356">
        <v>49</v>
      </c>
      <c r="B189" s="159" t="s">
        <v>228</v>
      </c>
      <c r="C189" s="164">
        <v>70893</v>
      </c>
      <c r="D189" s="161">
        <v>53172</v>
      </c>
      <c r="E189" s="162">
        <v>-17721</v>
      </c>
      <c r="F189" s="163">
        <v>-0.24996826202869113</v>
      </c>
      <c r="G189" s="143">
        <v>0.7500317379713088</v>
      </c>
      <c r="H189" s="33"/>
    </row>
    <row r="190" spans="1:8" ht="12.75" customHeight="1">
      <c r="A190" s="356">
        <v>3</v>
      </c>
      <c r="B190" s="159" t="s">
        <v>149</v>
      </c>
      <c r="C190" s="160">
        <v>47934</v>
      </c>
      <c r="D190" s="161">
        <v>36430</v>
      </c>
      <c r="E190" s="162">
        <v>-11504</v>
      </c>
      <c r="F190" s="163">
        <v>-0.23999666207702258</v>
      </c>
      <c r="G190" s="143">
        <v>0.7600033379229775</v>
      </c>
      <c r="H190" s="33"/>
    </row>
    <row r="191" spans="1:8" ht="12.75" customHeight="1">
      <c r="A191" s="356">
        <v>10</v>
      </c>
      <c r="B191" s="159" t="s">
        <v>156</v>
      </c>
      <c r="C191" s="164">
        <v>53617</v>
      </c>
      <c r="D191" s="161">
        <v>41151</v>
      </c>
      <c r="E191" s="162">
        <v>-12466</v>
      </c>
      <c r="F191" s="163">
        <v>-0.23250088591304996</v>
      </c>
      <c r="G191" s="143">
        <v>0.76749911408695</v>
      </c>
      <c r="H191" s="33"/>
    </row>
    <row r="192" spans="1:8" ht="12.75" customHeight="1">
      <c r="A192" s="356">
        <v>21</v>
      </c>
      <c r="B192" s="159" t="s">
        <v>167</v>
      </c>
      <c r="C192" s="164">
        <v>51383</v>
      </c>
      <c r="D192" s="161">
        <v>40078</v>
      </c>
      <c r="E192" s="162">
        <v>-11305</v>
      </c>
      <c r="F192" s="163">
        <v>-0.22001440165035127</v>
      </c>
      <c r="G192" s="143">
        <v>0.7799855983496488</v>
      </c>
      <c r="H192" s="33"/>
    </row>
    <row r="193" spans="1:8" ht="12.75" customHeight="1">
      <c r="A193" s="356">
        <v>22</v>
      </c>
      <c r="B193" s="159" t="s">
        <v>168</v>
      </c>
      <c r="C193" s="164">
        <v>70567</v>
      </c>
      <c r="D193" s="161">
        <v>55042</v>
      </c>
      <c r="E193" s="162">
        <v>-15525</v>
      </c>
      <c r="F193" s="163">
        <v>-0.22000368444173624</v>
      </c>
      <c r="G193" s="143">
        <v>0.7799963155582638</v>
      </c>
      <c r="H193" s="33"/>
    </row>
    <row r="194" spans="1:8" ht="12.75" customHeight="1">
      <c r="A194" s="356">
        <v>15</v>
      </c>
      <c r="B194" s="159" t="s">
        <v>161</v>
      </c>
      <c r="C194" s="164">
        <v>73644</v>
      </c>
      <c r="D194" s="161">
        <v>57663</v>
      </c>
      <c r="E194" s="162">
        <v>-15981</v>
      </c>
      <c r="F194" s="163">
        <v>-0.2170034218673619</v>
      </c>
      <c r="G194" s="143">
        <v>0.7829965781326381</v>
      </c>
      <c r="H194" s="33"/>
    </row>
    <row r="195" spans="1:8" ht="12.75" customHeight="1">
      <c r="A195" s="356">
        <v>7</v>
      </c>
      <c r="B195" s="159" t="s">
        <v>153</v>
      </c>
      <c r="C195" s="164">
        <v>102748</v>
      </c>
      <c r="D195" s="161">
        <v>80700</v>
      </c>
      <c r="E195" s="162">
        <v>-22048</v>
      </c>
      <c r="F195" s="163">
        <v>-0.21458325222875385</v>
      </c>
      <c r="G195" s="143">
        <v>0.7854167477712461</v>
      </c>
      <c r="H195" s="33"/>
    </row>
    <row r="196" spans="1:8" ht="12.75" customHeight="1">
      <c r="A196" s="356">
        <v>26</v>
      </c>
      <c r="B196" s="159" t="s">
        <v>171</v>
      </c>
      <c r="C196" s="164">
        <v>97309</v>
      </c>
      <c r="D196" s="161">
        <v>77033</v>
      </c>
      <c r="E196" s="162">
        <v>-20276</v>
      </c>
      <c r="F196" s="163">
        <v>-0.2083671602832215</v>
      </c>
      <c r="G196" s="143">
        <v>0.7916328397167786</v>
      </c>
      <c r="H196" s="33"/>
    </row>
    <row r="197" spans="1:8" ht="12.75" customHeight="1">
      <c r="A197" s="356">
        <v>28</v>
      </c>
      <c r="B197" s="159" t="s">
        <v>173</v>
      </c>
      <c r="C197" s="164">
        <v>79044</v>
      </c>
      <c r="D197" s="161">
        <v>62645</v>
      </c>
      <c r="E197" s="162">
        <v>-16399</v>
      </c>
      <c r="F197" s="163">
        <v>-0.20746672739233846</v>
      </c>
      <c r="G197" s="143">
        <v>0.7925332726076616</v>
      </c>
      <c r="H197" s="33"/>
    </row>
    <row r="198" spans="1:8" ht="12.75" customHeight="1">
      <c r="A198" s="356">
        <v>29</v>
      </c>
      <c r="B198" s="159" t="s">
        <v>225</v>
      </c>
      <c r="C198" s="164">
        <v>62209</v>
      </c>
      <c r="D198" s="161">
        <v>49767.20000000001</v>
      </c>
      <c r="E198" s="162">
        <v>-12441.799999999988</v>
      </c>
      <c r="F198" s="163">
        <v>-0.19999999999999982</v>
      </c>
      <c r="G198" s="143">
        <v>0.8000000000000002</v>
      </c>
      <c r="H198" s="33"/>
    </row>
    <row r="199" spans="1:8" ht="12.75" customHeight="1">
      <c r="A199" s="356">
        <v>17</v>
      </c>
      <c r="B199" s="159" t="s">
        <v>163</v>
      </c>
      <c r="C199" s="164">
        <v>64758</v>
      </c>
      <c r="D199" s="161">
        <v>51807</v>
      </c>
      <c r="E199" s="162">
        <v>-12951</v>
      </c>
      <c r="F199" s="163">
        <v>-0.1999907347354767</v>
      </c>
      <c r="G199" s="143">
        <v>0.8000092652645233</v>
      </c>
      <c r="H199" s="33"/>
    </row>
    <row r="200" spans="1:8" ht="12.75" customHeight="1">
      <c r="A200" s="356">
        <v>32</v>
      </c>
      <c r="B200" s="159" t="s">
        <v>176</v>
      </c>
      <c r="C200" s="164">
        <v>34081</v>
      </c>
      <c r="D200" s="161">
        <v>28287</v>
      </c>
      <c r="E200" s="162">
        <v>-5794</v>
      </c>
      <c r="F200" s="163">
        <v>-0.17000674862826795</v>
      </c>
      <c r="G200" s="143">
        <v>0.8299932513717321</v>
      </c>
      <c r="H200" s="33"/>
    </row>
    <row r="201" spans="1:8" ht="12.75" customHeight="1">
      <c r="A201" s="356">
        <v>12</v>
      </c>
      <c r="B201" s="159" t="s">
        <v>158</v>
      </c>
      <c r="C201" s="164">
        <v>114319</v>
      </c>
      <c r="D201" s="161">
        <v>96612</v>
      </c>
      <c r="E201" s="162">
        <v>-17707</v>
      </c>
      <c r="F201" s="163">
        <v>-0.1548911379560703</v>
      </c>
      <c r="G201" s="143">
        <v>0.8451088620439297</v>
      </c>
      <c r="H201" s="33"/>
    </row>
    <row r="202" spans="1:8" ht="12.75" customHeight="1">
      <c r="A202" s="356">
        <v>36</v>
      </c>
      <c r="B202" s="159" t="s">
        <v>226</v>
      </c>
      <c r="C202" s="164">
        <v>91088</v>
      </c>
      <c r="D202" s="161">
        <v>77424</v>
      </c>
      <c r="E202" s="162">
        <v>-13664</v>
      </c>
      <c r="F202" s="163">
        <v>-0.15000878271561566</v>
      </c>
      <c r="G202" s="143">
        <v>0.8499912172843843</v>
      </c>
      <c r="H202" s="33"/>
    </row>
    <row r="203" spans="1:8" ht="12.75" customHeight="1">
      <c r="A203" s="356">
        <v>1</v>
      </c>
      <c r="B203" s="159" t="s">
        <v>216</v>
      </c>
      <c r="C203" s="160">
        <v>29252</v>
      </c>
      <c r="D203" s="161">
        <v>24864</v>
      </c>
      <c r="E203" s="162">
        <v>-4388</v>
      </c>
      <c r="F203" s="163">
        <v>-0.1500068371393409</v>
      </c>
      <c r="G203" s="143">
        <v>0.8499931628606591</v>
      </c>
      <c r="H203" s="33"/>
    </row>
    <row r="204" spans="1:8" ht="12.75" customHeight="1">
      <c r="A204" s="356">
        <v>41</v>
      </c>
      <c r="B204" s="159" t="s">
        <v>184</v>
      </c>
      <c r="C204" s="164">
        <v>82404</v>
      </c>
      <c r="D204" s="161">
        <v>73342</v>
      </c>
      <c r="E204" s="162">
        <v>-9062</v>
      </c>
      <c r="F204" s="163">
        <v>-0.10997038978690354</v>
      </c>
      <c r="G204" s="143">
        <v>0.8900296102130965</v>
      </c>
      <c r="H204" s="33"/>
    </row>
    <row r="205" spans="1:8" ht="12.75" customHeight="1">
      <c r="A205" s="356">
        <v>6</v>
      </c>
      <c r="B205" s="159" t="s">
        <v>152</v>
      </c>
      <c r="C205" s="160">
        <v>93542</v>
      </c>
      <c r="D205" s="161">
        <v>84189</v>
      </c>
      <c r="E205" s="162">
        <v>-9353</v>
      </c>
      <c r="F205" s="163">
        <v>-0.09998717153791879</v>
      </c>
      <c r="G205" s="143">
        <v>0.9000128284620812</v>
      </c>
      <c r="H205" s="33"/>
    </row>
    <row r="206" spans="1:18" ht="12.75" customHeight="1">
      <c r="A206" s="288"/>
      <c r="B206" s="289" t="s">
        <v>3</v>
      </c>
      <c r="C206" s="290">
        <f>SUM(C155:C205)</f>
        <v>4490218</v>
      </c>
      <c r="D206" s="299">
        <f>SUM(D155:D205)</f>
        <v>3212695.64</v>
      </c>
      <c r="E206" s="299">
        <f>D206-C206</f>
        <v>-1277522.3599999999</v>
      </c>
      <c r="F206" s="300">
        <f>E206/C206</f>
        <v>-0.28451232434594487</v>
      </c>
      <c r="G206" s="292">
        <f>D206/C206</f>
        <v>0.7154876756540551</v>
      </c>
      <c r="H206" s="27"/>
      <c r="P206" s="1">
        <f>C206+C263</f>
        <v>7332946</v>
      </c>
      <c r="Q206" s="1">
        <f>D206+D263</f>
        <v>5259522.9</v>
      </c>
      <c r="R206" s="335">
        <f>Q206/P206</f>
        <v>0.7172455517877808</v>
      </c>
    </row>
    <row r="207" spans="1:8" ht="12.75" customHeight="1">
      <c r="A207" s="21"/>
      <c r="B207" s="25"/>
      <c r="C207" s="26"/>
      <c r="D207" s="35"/>
      <c r="E207" s="36"/>
      <c r="F207" s="33"/>
      <c r="G207" s="27"/>
      <c r="H207" s="27"/>
    </row>
    <row r="208" spans="1:8" ht="12.75" customHeight="1">
      <c r="A208" s="21"/>
      <c r="B208" s="25"/>
      <c r="C208" s="26"/>
      <c r="D208" s="26"/>
      <c r="E208" s="26"/>
      <c r="F208" s="27"/>
      <c r="G208" s="23"/>
      <c r="H208" s="15"/>
    </row>
    <row r="209" spans="1:8" ht="12.75" customHeight="1">
      <c r="A209" s="413" t="s">
        <v>238</v>
      </c>
      <c r="B209" s="413"/>
      <c r="C209" s="413"/>
      <c r="D209" s="413"/>
      <c r="E209" s="413"/>
      <c r="F209" s="413"/>
      <c r="G209" s="413"/>
      <c r="H209" s="15"/>
    </row>
    <row r="210" spans="1:8" ht="49.5" customHeight="1">
      <c r="A210" s="355" t="s">
        <v>30</v>
      </c>
      <c r="B210" s="355" t="s">
        <v>89</v>
      </c>
      <c r="C210" s="355" t="s">
        <v>141</v>
      </c>
      <c r="D210" s="355" t="s">
        <v>109</v>
      </c>
      <c r="E210" s="295" t="s">
        <v>28</v>
      </c>
      <c r="F210" s="296" t="s">
        <v>136</v>
      </c>
      <c r="G210" s="355" t="s">
        <v>192</v>
      </c>
      <c r="H210" s="29"/>
    </row>
    <row r="211" spans="1:8" ht="12.75" customHeight="1">
      <c r="A211" s="147">
        <v>1</v>
      </c>
      <c r="B211" s="147">
        <v>2</v>
      </c>
      <c r="C211" s="147">
        <v>3</v>
      </c>
      <c r="D211" s="147">
        <v>4</v>
      </c>
      <c r="E211" s="147" t="s">
        <v>138</v>
      </c>
      <c r="F211" s="156">
        <v>6</v>
      </c>
      <c r="G211" s="157">
        <v>7</v>
      </c>
      <c r="H211" s="31"/>
    </row>
    <row r="212" spans="1:8" ht="12.75" customHeight="1">
      <c r="A212" s="151">
        <v>9</v>
      </c>
      <c r="B212" s="159" t="s">
        <v>155</v>
      </c>
      <c r="C212" s="343">
        <v>63672</v>
      </c>
      <c r="D212" s="166">
        <v>34718</v>
      </c>
      <c r="E212" s="162">
        <v>-28954</v>
      </c>
      <c r="F212" s="163">
        <v>-0.4547367759768815</v>
      </c>
      <c r="G212" s="143">
        <v>0.5452632240231184</v>
      </c>
      <c r="H212" s="33"/>
    </row>
    <row r="213" spans="1:8" ht="12.75" customHeight="1">
      <c r="A213" s="151">
        <v>14</v>
      </c>
      <c r="B213" s="159" t="s">
        <v>160</v>
      </c>
      <c r="C213" s="343">
        <v>31543</v>
      </c>
      <c r="D213" s="166">
        <v>17348.39</v>
      </c>
      <c r="E213" s="162">
        <v>-14194.61</v>
      </c>
      <c r="F213" s="163">
        <v>-0.4500082427162921</v>
      </c>
      <c r="G213" s="143">
        <v>0.549991757283708</v>
      </c>
      <c r="H213" s="33"/>
    </row>
    <row r="214" spans="1:8" ht="12.75" customHeight="1">
      <c r="A214" s="151">
        <v>18</v>
      </c>
      <c r="B214" s="159" t="s">
        <v>164</v>
      </c>
      <c r="C214" s="343">
        <v>57329</v>
      </c>
      <c r="D214" s="166">
        <v>31952</v>
      </c>
      <c r="E214" s="162">
        <v>-25377</v>
      </c>
      <c r="F214" s="163">
        <v>-0.44265554954734954</v>
      </c>
      <c r="G214" s="143">
        <v>0.5573444504526505</v>
      </c>
      <c r="H214" s="33"/>
    </row>
    <row r="215" spans="1:8" ht="12.75" customHeight="1">
      <c r="A215" s="151">
        <v>4</v>
      </c>
      <c r="B215" s="159" t="s">
        <v>150</v>
      </c>
      <c r="C215" s="343">
        <v>40224</v>
      </c>
      <c r="D215" s="166">
        <v>23983</v>
      </c>
      <c r="E215" s="162">
        <v>-16241</v>
      </c>
      <c r="F215" s="163">
        <v>-0.40376392203659506</v>
      </c>
      <c r="G215" s="143">
        <v>0.5962360779634049</v>
      </c>
      <c r="H215" s="33"/>
    </row>
    <row r="216" spans="1:8" ht="12.75" customHeight="1">
      <c r="A216" s="151">
        <v>30</v>
      </c>
      <c r="B216" s="159" t="s">
        <v>174</v>
      </c>
      <c r="C216" s="343">
        <v>71824</v>
      </c>
      <c r="D216" s="166">
        <v>42859</v>
      </c>
      <c r="E216" s="162">
        <v>-28965</v>
      </c>
      <c r="F216" s="163">
        <v>-0.4032774560035643</v>
      </c>
      <c r="G216" s="143">
        <v>0.5967225439964358</v>
      </c>
      <c r="H216" s="33"/>
    </row>
    <row r="217" spans="1:8" ht="12.75" customHeight="1">
      <c r="A217" s="151">
        <v>37</v>
      </c>
      <c r="B217" s="159" t="s">
        <v>180</v>
      </c>
      <c r="C217" s="343">
        <v>97245</v>
      </c>
      <c r="D217" s="166">
        <v>59799</v>
      </c>
      <c r="E217" s="162">
        <v>-37446</v>
      </c>
      <c r="F217" s="163">
        <v>-0.38506864106123706</v>
      </c>
      <c r="G217" s="143">
        <v>0.6149313589387629</v>
      </c>
      <c r="H217" s="33"/>
    </row>
    <row r="218" spans="1:8" ht="12.75" customHeight="1">
      <c r="A218" s="151">
        <v>11</v>
      </c>
      <c r="B218" s="159" t="s">
        <v>157</v>
      </c>
      <c r="C218" s="343">
        <v>94036</v>
      </c>
      <c r="D218" s="166">
        <v>60112</v>
      </c>
      <c r="E218" s="162">
        <v>-33924</v>
      </c>
      <c r="F218" s="163">
        <v>-0.3607554553575226</v>
      </c>
      <c r="G218" s="143">
        <v>0.6392445446424774</v>
      </c>
      <c r="H218" s="33"/>
    </row>
    <row r="219" spans="1:8" ht="12.75" customHeight="1">
      <c r="A219" s="151">
        <v>39</v>
      </c>
      <c r="B219" s="159" t="s">
        <v>182</v>
      </c>
      <c r="C219" s="343">
        <v>89443</v>
      </c>
      <c r="D219" s="166">
        <v>58014</v>
      </c>
      <c r="E219" s="162">
        <v>-31429</v>
      </c>
      <c r="F219" s="163">
        <v>-0.35138579877687465</v>
      </c>
      <c r="G219" s="143">
        <v>0.6486142012231253</v>
      </c>
      <c r="H219" s="33"/>
    </row>
    <row r="220" spans="1:8" ht="12.75" customHeight="1">
      <c r="A220" s="151">
        <v>48</v>
      </c>
      <c r="B220" s="159" t="s">
        <v>227</v>
      </c>
      <c r="C220" s="343">
        <v>84580</v>
      </c>
      <c r="D220" s="166">
        <v>54973</v>
      </c>
      <c r="E220" s="162">
        <v>-29607</v>
      </c>
      <c r="F220" s="163">
        <v>-0.3500472925041381</v>
      </c>
      <c r="G220" s="143">
        <v>0.6499527074958619</v>
      </c>
      <c r="H220" s="33"/>
    </row>
    <row r="221" spans="1:8" ht="12.75" customHeight="1">
      <c r="A221" s="151">
        <v>44</v>
      </c>
      <c r="B221" s="159" t="s">
        <v>187</v>
      </c>
      <c r="C221" s="343">
        <v>33444</v>
      </c>
      <c r="D221" s="166">
        <v>21738</v>
      </c>
      <c r="E221" s="162">
        <v>-11706</v>
      </c>
      <c r="F221" s="163">
        <v>-0.3500179404377467</v>
      </c>
      <c r="G221" s="143">
        <v>0.6499820595622533</v>
      </c>
      <c r="H221" s="33"/>
    </row>
    <row r="222" spans="1:8" ht="12.75" customHeight="1">
      <c r="A222" s="151">
        <v>33</v>
      </c>
      <c r="B222" s="159" t="s">
        <v>177</v>
      </c>
      <c r="C222" s="343">
        <v>51489</v>
      </c>
      <c r="D222" s="166">
        <v>33467</v>
      </c>
      <c r="E222" s="162">
        <v>-18022</v>
      </c>
      <c r="F222" s="163">
        <v>-0.35001650838043075</v>
      </c>
      <c r="G222" s="143">
        <v>0.6499834916195693</v>
      </c>
      <c r="H222" s="33"/>
    </row>
    <row r="223" spans="1:8" ht="12.75" customHeight="1">
      <c r="A223" s="151">
        <v>8</v>
      </c>
      <c r="B223" s="159" t="s">
        <v>154</v>
      </c>
      <c r="C223" s="343">
        <v>48599</v>
      </c>
      <c r="D223" s="166">
        <v>31589</v>
      </c>
      <c r="E223" s="162">
        <v>-17010</v>
      </c>
      <c r="F223" s="163">
        <v>-0.3500072017942756</v>
      </c>
      <c r="G223" s="143">
        <v>0.6499927982057244</v>
      </c>
      <c r="H223" s="33"/>
    </row>
    <row r="224" spans="1:8" ht="12.75" customHeight="1">
      <c r="A224" s="151">
        <v>45</v>
      </c>
      <c r="B224" s="159" t="s">
        <v>188</v>
      </c>
      <c r="C224" s="343">
        <v>94451</v>
      </c>
      <c r="D224" s="166">
        <v>61393</v>
      </c>
      <c r="E224" s="162">
        <v>-33058</v>
      </c>
      <c r="F224" s="163">
        <v>-0.35000158812505955</v>
      </c>
      <c r="G224" s="143">
        <v>0.6499984118749405</v>
      </c>
      <c r="H224" s="33"/>
    </row>
    <row r="225" spans="1:8" ht="12.75" customHeight="1">
      <c r="A225" s="151">
        <v>27</v>
      </c>
      <c r="B225" s="159" t="s">
        <v>172</v>
      </c>
      <c r="C225" s="343">
        <v>70557</v>
      </c>
      <c r="D225" s="166">
        <v>45866</v>
      </c>
      <c r="E225" s="162">
        <v>-24691</v>
      </c>
      <c r="F225" s="163">
        <v>-0.34994401689414234</v>
      </c>
      <c r="G225" s="143">
        <v>0.6500559831058577</v>
      </c>
      <c r="H225" s="33"/>
    </row>
    <row r="226" spans="1:8" ht="12.75" customHeight="1">
      <c r="A226" s="151">
        <v>19</v>
      </c>
      <c r="B226" s="159" t="s">
        <v>165</v>
      </c>
      <c r="C226" s="343">
        <v>48524</v>
      </c>
      <c r="D226" s="166">
        <v>31874.000000000004</v>
      </c>
      <c r="E226" s="162">
        <v>-16649.999999999996</v>
      </c>
      <c r="F226" s="163">
        <v>-0.34312917319264685</v>
      </c>
      <c r="G226" s="143">
        <v>0.6568708268073531</v>
      </c>
      <c r="H226" s="33"/>
    </row>
    <row r="227" spans="1:8" ht="12.75" customHeight="1">
      <c r="A227" s="151">
        <v>20</v>
      </c>
      <c r="B227" s="159" t="s">
        <v>166</v>
      </c>
      <c r="C227" s="343">
        <v>21988</v>
      </c>
      <c r="D227" s="166">
        <v>14936.999999999996</v>
      </c>
      <c r="E227" s="162">
        <v>-7051.000000000004</v>
      </c>
      <c r="F227" s="163">
        <v>-0.32067491358923067</v>
      </c>
      <c r="G227" s="143">
        <v>0.6793250864107694</v>
      </c>
      <c r="H227" s="33"/>
    </row>
    <row r="228" spans="1:8" ht="12.75" customHeight="1">
      <c r="A228" s="151">
        <v>16</v>
      </c>
      <c r="B228" s="159" t="s">
        <v>162</v>
      </c>
      <c r="C228" s="343">
        <v>78328</v>
      </c>
      <c r="D228" s="166">
        <v>54810</v>
      </c>
      <c r="E228" s="162">
        <v>-23518</v>
      </c>
      <c r="F228" s="163">
        <v>-0.3002502298028802</v>
      </c>
      <c r="G228" s="143">
        <v>0.6997497701971198</v>
      </c>
      <c r="H228" s="33"/>
    </row>
    <row r="229" spans="1:8" ht="12.75" customHeight="1">
      <c r="A229" s="151">
        <v>31</v>
      </c>
      <c r="B229" s="159" t="s">
        <v>175</v>
      </c>
      <c r="C229" s="343">
        <v>40065</v>
      </c>
      <c r="D229" s="166">
        <v>28045</v>
      </c>
      <c r="E229" s="162">
        <v>-12020</v>
      </c>
      <c r="F229" s="163">
        <v>-0.30001247972045425</v>
      </c>
      <c r="G229" s="143">
        <v>0.6999875202795457</v>
      </c>
      <c r="H229" s="33"/>
    </row>
    <row r="230" spans="1:8" ht="12.75" customHeight="1">
      <c r="A230" s="151">
        <v>50</v>
      </c>
      <c r="B230" s="159" t="s">
        <v>191</v>
      </c>
      <c r="C230" s="343">
        <v>36613</v>
      </c>
      <c r="D230" s="166">
        <v>25629</v>
      </c>
      <c r="E230" s="162">
        <v>-10984</v>
      </c>
      <c r="F230" s="163">
        <v>-0.30000273127031385</v>
      </c>
      <c r="G230" s="143">
        <v>0.6999972687296862</v>
      </c>
      <c r="H230" s="33"/>
    </row>
    <row r="231" spans="1:8" ht="12.75" customHeight="1">
      <c r="A231" s="151">
        <v>47</v>
      </c>
      <c r="B231" s="159" t="s">
        <v>190</v>
      </c>
      <c r="C231" s="343">
        <v>63413</v>
      </c>
      <c r="D231" s="166">
        <v>44389</v>
      </c>
      <c r="E231" s="162">
        <v>-19024</v>
      </c>
      <c r="F231" s="163">
        <v>-0.30000157696371405</v>
      </c>
      <c r="G231" s="143">
        <v>0.6999984230362859</v>
      </c>
      <c r="H231" s="33"/>
    </row>
    <row r="232" spans="1:8" ht="12.75" customHeight="1">
      <c r="A232" s="151">
        <v>38</v>
      </c>
      <c r="B232" s="159" t="s">
        <v>181</v>
      </c>
      <c r="C232" s="343">
        <v>98814</v>
      </c>
      <c r="D232" s="166">
        <v>69170</v>
      </c>
      <c r="E232" s="162">
        <v>-29644</v>
      </c>
      <c r="F232" s="163">
        <v>-0.2999979759953043</v>
      </c>
      <c r="G232" s="143">
        <v>0.7000020240046957</v>
      </c>
      <c r="H232" s="33"/>
    </row>
    <row r="233" spans="1:8" ht="12.75" customHeight="1">
      <c r="A233" s="151">
        <v>43</v>
      </c>
      <c r="B233" s="159" t="s">
        <v>186</v>
      </c>
      <c r="C233" s="343">
        <v>27035</v>
      </c>
      <c r="D233" s="166">
        <v>18925</v>
      </c>
      <c r="E233" s="162">
        <v>-8110</v>
      </c>
      <c r="F233" s="163">
        <v>-0.29998150545589053</v>
      </c>
      <c r="G233" s="143">
        <v>0.7000184945441095</v>
      </c>
      <c r="H233" s="33"/>
    </row>
    <row r="234" spans="1:8" ht="12.75" customHeight="1">
      <c r="A234" s="151">
        <v>13</v>
      </c>
      <c r="B234" s="159" t="s">
        <v>159</v>
      </c>
      <c r="C234" s="343">
        <v>62536</v>
      </c>
      <c r="D234" s="166">
        <v>44073</v>
      </c>
      <c r="E234" s="162">
        <v>-18463</v>
      </c>
      <c r="F234" s="163">
        <v>-0.2952379429448638</v>
      </c>
      <c r="G234" s="143">
        <v>0.7047620570551363</v>
      </c>
      <c r="H234" s="33"/>
    </row>
    <row r="235" spans="1:8" ht="12.75" customHeight="1">
      <c r="A235" s="151">
        <v>5</v>
      </c>
      <c r="B235" s="159" t="s">
        <v>151</v>
      </c>
      <c r="C235" s="343">
        <v>47018</v>
      </c>
      <c r="D235" s="166">
        <v>33638</v>
      </c>
      <c r="E235" s="162">
        <v>-13380</v>
      </c>
      <c r="F235" s="163">
        <v>-0.2845718660938364</v>
      </c>
      <c r="G235" s="143">
        <v>0.7154281339061636</v>
      </c>
      <c r="H235" s="33"/>
    </row>
    <row r="236" spans="1:8" ht="12.75" customHeight="1">
      <c r="A236" s="151">
        <v>42</v>
      </c>
      <c r="B236" s="159" t="s">
        <v>185</v>
      </c>
      <c r="C236" s="343">
        <v>52403</v>
      </c>
      <c r="D236" s="166">
        <v>37730</v>
      </c>
      <c r="E236" s="162">
        <v>-14673</v>
      </c>
      <c r="F236" s="163">
        <v>-0.2800030532603095</v>
      </c>
      <c r="G236" s="143">
        <v>0.7199969467396905</v>
      </c>
      <c r="H236" s="33"/>
    </row>
    <row r="237" spans="1:8" ht="12.75" customHeight="1">
      <c r="A237" s="151">
        <v>24</v>
      </c>
      <c r="B237" s="159" t="s">
        <v>224</v>
      </c>
      <c r="C237" s="343">
        <v>54651</v>
      </c>
      <c r="D237" s="166">
        <v>39348.72</v>
      </c>
      <c r="E237" s="162">
        <v>-15302.279999999999</v>
      </c>
      <c r="F237" s="163">
        <v>-0.27999999999999997</v>
      </c>
      <c r="G237" s="143">
        <v>0.72</v>
      </c>
      <c r="H237" s="33"/>
    </row>
    <row r="238" spans="1:8" ht="12.75" customHeight="1">
      <c r="A238" s="151">
        <v>2</v>
      </c>
      <c r="B238" s="159" t="s">
        <v>148</v>
      </c>
      <c r="C238" s="343">
        <v>28958</v>
      </c>
      <c r="D238" s="166">
        <v>20850</v>
      </c>
      <c r="E238" s="162">
        <v>-8108</v>
      </c>
      <c r="F238" s="163">
        <v>-0.27999171213481594</v>
      </c>
      <c r="G238" s="143">
        <v>0.720008287865184</v>
      </c>
      <c r="H238" s="33"/>
    </row>
    <row r="239" spans="1:8" ht="12.75" customHeight="1">
      <c r="A239" s="151">
        <v>51</v>
      </c>
      <c r="B239" s="159" t="s">
        <v>229</v>
      </c>
      <c r="C239" s="343">
        <v>66080</v>
      </c>
      <c r="D239" s="166">
        <v>47822</v>
      </c>
      <c r="E239" s="162">
        <v>-18258</v>
      </c>
      <c r="F239" s="163">
        <v>-0.27630145278450363</v>
      </c>
      <c r="G239" s="143">
        <v>0.7236985472154963</v>
      </c>
      <c r="H239" s="33"/>
    </row>
    <row r="240" spans="1:8" ht="12.75" customHeight="1">
      <c r="A240" s="151">
        <v>40</v>
      </c>
      <c r="B240" s="159" t="s">
        <v>183</v>
      </c>
      <c r="C240" s="343">
        <v>43721</v>
      </c>
      <c r="D240" s="166">
        <v>31870</v>
      </c>
      <c r="E240" s="162">
        <v>-11851</v>
      </c>
      <c r="F240" s="163">
        <v>-0.271059673840946</v>
      </c>
      <c r="G240" s="143">
        <v>0.728940326159054</v>
      </c>
      <c r="H240" s="33"/>
    </row>
    <row r="241" spans="1:8" ht="12.75" customHeight="1">
      <c r="A241" s="151">
        <v>23</v>
      </c>
      <c r="B241" s="159" t="s">
        <v>169</v>
      </c>
      <c r="C241" s="343">
        <v>69211</v>
      </c>
      <c r="D241" s="166">
        <v>50692</v>
      </c>
      <c r="E241" s="162">
        <v>-18519</v>
      </c>
      <c r="F241" s="163">
        <v>-0.2675730736443629</v>
      </c>
      <c r="G241" s="143">
        <v>0.7324269263556371</v>
      </c>
      <c r="H241" s="33"/>
    </row>
    <row r="242" spans="1:8" ht="12.75" customHeight="1">
      <c r="A242" s="151">
        <v>3</v>
      </c>
      <c r="B242" s="159" t="s">
        <v>149</v>
      </c>
      <c r="C242" s="343">
        <v>33344</v>
      </c>
      <c r="D242" s="166">
        <v>24754</v>
      </c>
      <c r="E242" s="162">
        <v>-8590</v>
      </c>
      <c r="F242" s="163">
        <v>-0.2576175623800384</v>
      </c>
      <c r="G242" s="143">
        <v>0.7423824376199616</v>
      </c>
      <c r="H242" s="33"/>
    </row>
    <row r="243" spans="1:8" ht="12.75" customHeight="1">
      <c r="A243" s="151">
        <v>34</v>
      </c>
      <c r="B243" s="159" t="s">
        <v>178</v>
      </c>
      <c r="C243" s="343">
        <v>53885</v>
      </c>
      <c r="D243" s="166">
        <v>40413.75</v>
      </c>
      <c r="E243" s="162">
        <v>-13471.25</v>
      </c>
      <c r="F243" s="163">
        <v>-0.25</v>
      </c>
      <c r="G243" s="143">
        <v>0.75</v>
      </c>
      <c r="H243" s="33"/>
    </row>
    <row r="244" spans="1:8" ht="12.75" customHeight="1">
      <c r="A244" s="151">
        <v>49</v>
      </c>
      <c r="B244" s="159" t="s">
        <v>228</v>
      </c>
      <c r="C244" s="343">
        <v>49308</v>
      </c>
      <c r="D244" s="166">
        <v>36984</v>
      </c>
      <c r="E244" s="162">
        <v>-12324</v>
      </c>
      <c r="F244" s="163">
        <v>-0.24993915794597227</v>
      </c>
      <c r="G244" s="143">
        <v>0.7500608420540278</v>
      </c>
      <c r="H244" s="33"/>
    </row>
    <row r="245" spans="1:8" ht="12.75" customHeight="1">
      <c r="A245" s="151">
        <v>35</v>
      </c>
      <c r="B245" s="159" t="s">
        <v>179</v>
      </c>
      <c r="C245" s="343">
        <v>57453</v>
      </c>
      <c r="D245" s="166">
        <v>43113</v>
      </c>
      <c r="E245" s="162">
        <v>-14340</v>
      </c>
      <c r="F245" s="163">
        <v>-0.24959532139313875</v>
      </c>
      <c r="G245" s="143">
        <v>0.7504046786068612</v>
      </c>
      <c r="H245" s="33"/>
    </row>
    <row r="246" spans="1:8" ht="12.75" customHeight="1">
      <c r="A246" s="151">
        <v>10</v>
      </c>
      <c r="B246" s="159" t="s">
        <v>156</v>
      </c>
      <c r="C246" s="343">
        <v>28237</v>
      </c>
      <c r="D246" s="166">
        <v>21456</v>
      </c>
      <c r="E246" s="162">
        <v>-6781</v>
      </c>
      <c r="F246" s="163">
        <v>-0.24014590785140064</v>
      </c>
      <c r="G246" s="143">
        <v>0.7598540921485993</v>
      </c>
      <c r="H246" s="33"/>
    </row>
    <row r="247" spans="1:8" ht="12.75" customHeight="1">
      <c r="A247" s="151">
        <v>26</v>
      </c>
      <c r="B247" s="159" t="s">
        <v>171</v>
      </c>
      <c r="C247" s="343">
        <v>60279</v>
      </c>
      <c r="D247" s="166">
        <v>46399</v>
      </c>
      <c r="E247" s="162">
        <v>-13880</v>
      </c>
      <c r="F247" s="163">
        <v>-0.23026261218666533</v>
      </c>
      <c r="G247" s="143">
        <v>0.7697373878133347</v>
      </c>
      <c r="H247" s="33"/>
    </row>
    <row r="248" spans="1:8" ht="12.75" customHeight="1">
      <c r="A248" s="151">
        <v>22</v>
      </c>
      <c r="B248" s="159" t="s">
        <v>168</v>
      </c>
      <c r="C248" s="343">
        <v>52897</v>
      </c>
      <c r="D248" s="166">
        <v>40729</v>
      </c>
      <c r="E248" s="162">
        <v>-12168</v>
      </c>
      <c r="F248" s="163">
        <v>-0.23003194888178913</v>
      </c>
      <c r="G248" s="143">
        <v>0.7699680511182109</v>
      </c>
      <c r="H248" s="33"/>
    </row>
    <row r="249" spans="1:8" ht="12.75" customHeight="1">
      <c r="A249" s="151">
        <v>25</v>
      </c>
      <c r="B249" s="159" t="s">
        <v>170</v>
      </c>
      <c r="C249" s="343">
        <v>63344</v>
      </c>
      <c r="D249" s="166">
        <v>48800</v>
      </c>
      <c r="E249" s="162">
        <v>-14544</v>
      </c>
      <c r="F249" s="163">
        <v>-0.22960343521091184</v>
      </c>
      <c r="G249" s="143">
        <v>0.7703965647890881</v>
      </c>
      <c r="H249" s="33"/>
    </row>
    <row r="250" spans="1:8" ht="12.75" customHeight="1">
      <c r="A250" s="151">
        <v>28</v>
      </c>
      <c r="B250" s="159" t="s">
        <v>173</v>
      </c>
      <c r="C250" s="343">
        <v>57314</v>
      </c>
      <c r="D250" s="166">
        <v>45420</v>
      </c>
      <c r="E250" s="162">
        <v>-11894</v>
      </c>
      <c r="F250" s="163">
        <v>-0.207523467215689</v>
      </c>
      <c r="G250" s="143">
        <v>0.792476532784311</v>
      </c>
      <c r="H250" s="33"/>
    </row>
    <row r="251" spans="1:8" ht="12.75" customHeight="1">
      <c r="A251" s="151">
        <v>7</v>
      </c>
      <c r="B251" s="159" t="s">
        <v>153</v>
      </c>
      <c r="C251" s="343">
        <v>71508</v>
      </c>
      <c r="D251" s="166">
        <v>57018</v>
      </c>
      <c r="E251" s="162">
        <v>-14490</v>
      </c>
      <c r="F251" s="163">
        <v>-0.2026346702466857</v>
      </c>
      <c r="G251" s="143">
        <v>0.7973653297533143</v>
      </c>
      <c r="H251" s="33"/>
    </row>
    <row r="252" spans="1:8" ht="12.75" customHeight="1">
      <c r="A252" s="151">
        <v>17</v>
      </c>
      <c r="B252" s="159" t="s">
        <v>163</v>
      </c>
      <c r="C252" s="343">
        <v>42257</v>
      </c>
      <c r="D252" s="166">
        <v>33805</v>
      </c>
      <c r="E252" s="162">
        <v>-8452</v>
      </c>
      <c r="F252" s="163">
        <v>-0.2000141988309629</v>
      </c>
      <c r="G252" s="143">
        <v>0.7999858011690371</v>
      </c>
      <c r="H252" s="33"/>
    </row>
    <row r="253" spans="1:8" ht="12.75" customHeight="1">
      <c r="A253" s="151">
        <v>21</v>
      </c>
      <c r="B253" s="159" t="s">
        <v>167</v>
      </c>
      <c r="C253" s="343">
        <v>39495</v>
      </c>
      <c r="D253" s="166">
        <v>31596</v>
      </c>
      <c r="E253" s="162">
        <v>-7899</v>
      </c>
      <c r="F253" s="163">
        <v>-0.2</v>
      </c>
      <c r="G253" s="143">
        <v>0.8</v>
      </c>
      <c r="H253" s="33"/>
    </row>
    <row r="254" spans="1:8" ht="12.75" customHeight="1">
      <c r="A254" s="151">
        <v>29</v>
      </c>
      <c r="B254" s="159" t="s">
        <v>225</v>
      </c>
      <c r="C254" s="343">
        <v>51667</v>
      </c>
      <c r="D254" s="166">
        <v>41377.4</v>
      </c>
      <c r="E254" s="162">
        <v>-10289.599999999999</v>
      </c>
      <c r="F254" s="163">
        <v>-0.19915226353378362</v>
      </c>
      <c r="G254" s="143">
        <v>0.8008477364662163</v>
      </c>
      <c r="H254" s="33"/>
    </row>
    <row r="255" spans="1:8" ht="12.75" customHeight="1">
      <c r="A255" s="151">
        <v>15</v>
      </c>
      <c r="B255" s="159" t="s">
        <v>161</v>
      </c>
      <c r="C255" s="343">
        <v>51478</v>
      </c>
      <c r="D255" s="166">
        <v>41957</v>
      </c>
      <c r="E255" s="162">
        <v>-9521</v>
      </c>
      <c r="F255" s="163">
        <v>-0.18495279536889545</v>
      </c>
      <c r="G255" s="143">
        <v>0.8150472046311046</v>
      </c>
      <c r="H255" s="33"/>
    </row>
    <row r="256" spans="1:8" ht="12.75" customHeight="1">
      <c r="A256" s="151">
        <v>12</v>
      </c>
      <c r="B256" s="159" t="s">
        <v>158</v>
      </c>
      <c r="C256" s="343">
        <v>86041</v>
      </c>
      <c r="D256" s="166">
        <v>72480</v>
      </c>
      <c r="E256" s="162">
        <v>-13561</v>
      </c>
      <c r="F256" s="163">
        <v>-0.15761090642833067</v>
      </c>
      <c r="G256" s="143">
        <v>0.8423890935716694</v>
      </c>
      <c r="H256" s="33"/>
    </row>
    <row r="257" spans="1:8" ht="12.75" customHeight="1">
      <c r="A257" s="151">
        <v>32</v>
      </c>
      <c r="B257" s="159" t="s">
        <v>176</v>
      </c>
      <c r="C257" s="343">
        <v>23715</v>
      </c>
      <c r="D257" s="166">
        <v>20395</v>
      </c>
      <c r="E257" s="162">
        <v>-3320</v>
      </c>
      <c r="F257" s="163">
        <v>-0.13999578325954037</v>
      </c>
      <c r="G257" s="143">
        <v>0.8600042167404596</v>
      </c>
      <c r="H257" s="33"/>
    </row>
    <row r="258" spans="1:8" ht="12.75" customHeight="1">
      <c r="A258" s="151">
        <v>41</v>
      </c>
      <c r="B258" s="159" t="s">
        <v>184</v>
      </c>
      <c r="C258" s="343">
        <v>64218</v>
      </c>
      <c r="D258" s="166">
        <v>55705</v>
      </c>
      <c r="E258" s="162">
        <v>-8513</v>
      </c>
      <c r="F258" s="163">
        <v>-0.13256407860724406</v>
      </c>
      <c r="G258" s="143">
        <v>0.8674359213927559</v>
      </c>
      <c r="H258" s="33"/>
    </row>
    <row r="259" spans="1:8" ht="12.75" customHeight="1">
      <c r="A259" s="151">
        <v>6</v>
      </c>
      <c r="B259" s="159" t="s">
        <v>152</v>
      </c>
      <c r="C259" s="343">
        <v>71149</v>
      </c>
      <c r="D259" s="166">
        <v>64033</v>
      </c>
      <c r="E259" s="162">
        <v>-7116</v>
      </c>
      <c r="F259" s="163">
        <v>-0.10001546051244571</v>
      </c>
      <c r="G259" s="143">
        <v>0.8999845394875543</v>
      </c>
      <c r="H259" s="33"/>
    </row>
    <row r="260" spans="1:8" ht="12.75" customHeight="1">
      <c r="A260" s="151">
        <v>36</v>
      </c>
      <c r="B260" s="159" t="s">
        <v>226</v>
      </c>
      <c r="C260" s="343">
        <v>50478</v>
      </c>
      <c r="D260" s="166">
        <v>45430</v>
      </c>
      <c r="E260" s="162">
        <v>-5048</v>
      </c>
      <c r="F260" s="163">
        <v>-0.1000039621221126</v>
      </c>
      <c r="G260" s="143">
        <v>0.8999960378778874</v>
      </c>
      <c r="H260" s="33"/>
    </row>
    <row r="261" spans="1:8" ht="12.75" customHeight="1">
      <c r="A261" s="151">
        <v>46</v>
      </c>
      <c r="B261" s="159" t="s">
        <v>189</v>
      </c>
      <c r="C261" s="343">
        <v>47637</v>
      </c>
      <c r="D261" s="166">
        <v>44946</v>
      </c>
      <c r="E261" s="162">
        <v>-2691</v>
      </c>
      <c r="F261" s="163">
        <v>-0.05648970338182505</v>
      </c>
      <c r="G261" s="143">
        <v>0.943510296618175</v>
      </c>
      <c r="H261" s="33"/>
    </row>
    <row r="262" spans="1:8" ht="12.75" customHeight="1">
      <c r="A262" s="151">
        <v>1</v>
      </c>
      <c r="B262" s="159" t="s">
        <v>216</v>
      </c>
      <c r="C262" s="343">
        <v>19230</v>
      </c>
      <c r="D262" s="166">
        <v>18402</v>
      </c>
      <c r="E262" s="162">
        <v>-828</v>
      </c>
      <c r="F262" s="163">
        <v>-0.043057722308892356</v>
      </c>
      <c r="G262" s="143">
        <v>0.9569422776911076</v>
      </c>
      <c r="H262" s="33"/>
    </row>
    <row r="263" spans="1:8" ht="12.75" customHeight="1">
      <c r="A263" s="288"/>
      <c r="B263" s="289" t="s">
        <v>3</v>
      </c>
      <c r="C263" s="331">
        <f>SUM(C212:C262)</f>
        <v>2842728</v>
      </c>
      <c r="D263" s="331">
        <f>SUM(D212:D262)</f>
        <v>2046827.2599999998</v>
      </c>
      <c r="E263" s="299">
        <f>D263-C263</f>
        <v>-795900.7400000002</v>
      </c>
      <c r="F263" s="300">
        <f>E263/C263</f>
        <v>-0.279977803011755</v>
      </c>
      <c r="G263" s="292">
        <f>D263/C263</f>
        <v>0.720022196988245</v>
      </c>
      <c r="H263" s="27"/>
    </row>
    <row r="264" spans="1:8" ht="12.75" customHeight="1">
      <c r="A264" s="21"/>
      <c r="B264" s="25"/>
      <c r="C264" s="26"/>
      <c r="D264" s="37"/>
      <c r="E264" s="35"/>
      <c r="F264" s="27"/>
      <c r="G264" s="23"/>
      <c r="H264" s="15"/>
    </row>
    <row r="265" spans="1:8" ht="12.75" customHeight="1">
      <c r="A265" s="21"/>
      <c r="B265" s="25"/>
      <c r="C265" s="26"/>
      <c r="D265" s="38"/>
      <c r="E265" s="26"/>
      <c r="F265" s="27"/>
      <c r="G265" s="23"/>
      <c r="H265" s="15"/>
    </row>
    <row r="266" spans="1:8" ht="12.75" customHeight="1">
      <c r="A266" s="405" t="s">
        <v>239</v>
      </c>
      <c r="B266" s="405"/>
      <c r="C266" s="405"/>
      <c r="D266" s="405"/>
      <c r="E266" s="405"/>
      <c r="F266" s="405"/>
      <c r="G266" s="405"/>
      <c r="H266" s="15"/>
    </row>
    <row r="267" spans="1:10" ht="47.25" customHeight="1">
      <c r="A267" s="355" t="s">
        <v>30</v>
      </c>
      <c r="B267" s="355" t="s">
        <v>89</v>
      </c>
      <c r="C267" s="355" t="s">
        <v>240</v>
      </c>
      <c r="D267" s="355" t="s">
        <v>109</v>
      </c>
      <c r="E267" s="295" t="s">
        <v>28</v>
      </c>
      <c r="F267" s="296" t="s">
        <v>136</v>
      </c>
      <c r="G267" s="167"/>
      <c r="H267" s="29"/>
      <c r="J267" s="7" t="s">
        <v>130</v>
      </c>
    </row>
    <row r="268" spans="1:8" ht="12.75" customHeight="1">
      <c r="A268" s="147">
        <v>1</v>
      </c>
      <c r="B268" s="147">
        <v>2</v>
      </c>
      <c r="C268" s="147">
        <v>3</v>
      </c>
      <c r="D268" s="147">
        <v>4</v>
      </c>
      <c r="E268" s="147" t="s">
        <v>137</v>
      </c>
      <c r="F268" s="156">
        <v>6</v>
      </c>
      <c r="G268" s="168"/>
      <c r="H268" s="31"/>
    </row>
    <row r="269" spans="1:8" ht="12.75" customHeight="1">
      <c r="A269" s="356">
        <v>1</v>
      </c>
      <c r="B269" s="159" t="str">
        <f aca="true" t="shared" si="5" ref="B269:B319">B43</f>
        <v>Agar Malwa</v>
      </c>
      <c r="C269" s="344">
        <v>28484</v>
      </c>
      <c r="D269" s="161">
        <f aca="true" t="shared" si="6" ref="D269:D319">D155</f>
        <v>82001</v>
      </c>
      <c r="E269" s="162">
        <f>D269-C269</f>
        <v>53517</v>
      </c>
      <c r="F269" s="163">
        <f>E269/C269</f>
        <v>1.8788442634461453</v>
      </c>
      <c r="G269" s="169"/>
      <c r="H269" s="33"/>
    </row>
    <row r="270" spans="1:8" ht="12.75" customHeight="1">
      <c r="A270" s="356">
        <v>2</v>
      </c>
      <c r="B270" s="159" t="str">
        <f t="shared" si="5"/>
        <v>Alirajpur</v>
      </c>
      <c r="C270" s="344">
        <v>86209.54999999999</v>
      </c>
      <c r="D270" s="161">
        <f t="shared" si="6"/>
        <v>84194</v>
      </c>
      <c r="E270" s="162">
        <f aca="true" t="shared" si="7" ref="E270:E318">D270-C270</f>
        <v>-2015.5499999999884</v>
      </c>
      <c r="F270" s="163">
        <f aca="true" t="shared" si="8" ref="F270:F318">E270/C270</f>
        <v>-0.023379660374053556</v>
      </c>
      <c r="G270" s="169"/>
      <c r="H270" s="33"/>
    </row>
    <row r="271" spans="1:8" ht="12.75" customHeight="1">
      <c r="A271" s="356">
        <v>3</v>
      </c>
      <c r="B271" s="159" t="str">
        <f t="shared" si="5"/>
        <v>Anooppur</v>
      </c>
      <c r="C271" s="344">
        <v>38898</v>
      </c>
      <c r="D271" s="161">
        <f t="shared" si="6"/>
        <v>85624</v>
      </c>
      <c r="E271" s="162">
        <f t="shared" si="7"/>
        <v>46726</v>
      </c>
      <c r="F271" s="163">
        <f t="shared" si="8"/>
        <v>1.2012442799115637</v>
      </c>
      <c r="G271" s="169"/>
      <c r="H271" s="33"/>
    </row>
    <row r="272" spans="1:8" ht="12.75" customHeight="1">
      <c r="A272" s="356">
        <v>4</v>
      </c>
      <c r="B272" s="159" t="str">
        <f t="shared" si="5"/>
        <v>Ashoknagar</v>
      </c>
      <c r="C272" s="344">
        <v>46968</v>
      </c>
      <c r="D272" s="161">
        <f t="shared" si="6"/>
        <v>61848</v>
      </c>
      <c r="E272" s="162">
        <f t="shared" si="7"/>
        <v>14880</v>
      </c>
      <c r="F272" s="163">
        <f t="shared" si="8"/>
        <v>0.3168114460909555</v>
      </c>
      <c r="G272" s="169"/>
      <c r="H272" s="33"/>
    </row>
    <row r="273" spans="1:8" ht="12.75" customHeight="1">
      <c r="A273" s="356">
        <v>5</v>
      </c>
      <c r="B273" s="159" t="str">
        <f t="shared" si="5"/>
        <v>Badwani</v>
      </c>
      <c r="C273" s="344">
        <v>105846</v>
      </c>
      <c r="D273" s="161">
        <f t="shared" si="6"/>
        <v>41269</v>
      </c>
      <c r="E273" s="162">
        <f t="shared" si="7"/>
        <v>-64577</v>
      </c>
      <c r="F273" s="163">
        <f t="shared" si="8"/>
        <v>-0.6101033577083688</v>
      </c>
      <c r="G273" s="169"/>
      <c r="H273" s="33"/>
    </row>
    <row r="274" spans="1:8" ht="12.75" customHeight="1">
      <c r="A274" s="356">
        <v>6</v>
      </c>
      <c r="B274" s="159" t="str">
        <f t="shared" si="5"/>
        <v>Balaghat</v>
      </c>
      <c r="C274" s="344">
        <v>88192</v>
      </c>
      <c r="D274" s="161">
        <f t="shared" si="6"/>
        <v>31650</v>
      </c>
      <c r="E274" s="162">
        <f t="shared" si="7"/>
        <v>-56542</v>
      </c>
      <c r="F274" s="163">
        <f t="shared" si="8"/>
        <v>-0.6411239114658926</v>
      </c>
      <c r="G274" s="169"/>
      <c r="H274" s="33"/>
    </row>
    <row r="275" spans="1:8" ht="12.75" customHeight="1">
      <c r="A275" s="356">
        <v>7</v>
      </c>
      <c r="B275" s="159" t="str">
        <f t="shared" si="5"/>
        <v>Betul</v>
      </c>
      <c r="C275" s="344">
        <v>82064</v>
      </c>
      <c r="D275" s="161">
        <f t="shared" si="6"/>
        <v>94790.49</v>
      </c>
      <c r="E275" s="162">
        <f t="shared" si="7"/>
        <v>12726.490000000005</v>
      </c>
      <c r="F275" s="163">
        <f t="shared" si="8"/>
        <v>0.15508005946578288</v>
      </c>
      <c r="G275" s="169"/>
      <c r="H275" s="33"/>
    </row>
    <row r="276" spans="1:8" ht="12.75" customHeight="1">
      <c r="A276" s="356">
        <v>8</v>
      </c>
      <c r="B276" s="159" t="str">
        <f t="shared" si="5"/>
        <v>Bhind</v>
      </c>
      <c r="C276" s="344">
        <v>57771</v>
      </c>
      <c r="D276" s="161">
        <f t="shared" si="6"/>
        <v>84965</v>
      </c>
      <c r="E276" s="162">
        <f t="shared" si="7"/>
        <v>27194</v>
      </c>
      <c r="F276" s="163">
        <f t="shared" si="8"/>
        <v>0.47072060376313374</v>
      </c>
      <c r="G276" s="169"/>
      <c r="H276" s="33"/>
    </row>
    <row r="277" spans="1:8" ht="12.75" customHeight="1">
      <c r="A277" s="356">
        <v>9</v>
      </c>
      <c r="B277" s="159" t="str">
        <f t="shared" si="5"/>
        <v>Bhopal</v>
      </c>
      <c r="C277" s="344">
        <v>67468</v>
      </c>
      <c r="D277" s="161">
        <f t="shared" si="6"/>
        <v>56813</v>
      </c>
      <c r="E277" s="162">
        <f t="shared" si="7"/>
        <v>-10655</v>
      </c>
      <c r="F277" s="163">
        <f t="shared" si="8"/>
        <v>-0.15792672081579415</v>
      </c>
      <c r="G277" s="169"/>
      <c r="H277" s="33"/>
    </row>
    <row r="278" spans="1:8" ht="12.75" customHeight="1">
      <c r="A278" s="356">
        <v>10</v>
      </c>
      <c r="B278" s="159" t="str">
        <f t="shared" si="5"/>
        <v>Burhanpur</v>
      </c>
      <c r="C278" s="344">
        <v>44372</v>
      </c>
      <c r="D278" s="161">
        <f t="shared" si="6"/>
        <v>46640.1</v>
      </c>
      <c r="E278" s="162">
        <f t="shared" si="7"/>
        <v>2268.0999999999985</v>
      </c>
      <c r="F278" s="163">
        <f t="shared" si="8"/>
        <v>0.051115568376453584</v>
      </c>
      <c r="G278" s="169"/>
      <c r="H278" s="33"/>
    </row>
    <row r="279" spans="1:8" ht="12.75" customHeight="1">
      <c r="A279" s="356">
        <v>11</v>
      </c>
      <c r="B279" s="159" t="str">
        <f t="shared" si="5"/>
        <v>Chhatarpur</v>
      </c>
      <c r="C279" s="344">
        <v>128608.56000000001</v>
      </c>
      <c r="D279" s="161">
        <f t="shared" si="6"/>
        <v>54840</v>
      </c>
      <c r="E279" s="162">
        <f t="shared" si="7"/>
        <v>-73768.56000000001</v>
      </c>
      <c r="F279" s="163">
        <f t="shared" si="8"/>
        <v>-0.5735898139284041</v>
      </c>
      <c r="G279" s="169"/>
      <c r="H279" s="33"/>
    </row>
    <row r="280" spans="1:8" ht="12.75" customHeight="1">
      <c r="A280" s="356">
        <v>12</v>
      </c>
      <c r="B280" s="159" t="str">
        <f t="shared" si="5"/>
        <v>Chhindwara</v>
      </c>
      <c r="C280" s="344">
        <v>103990</v>
      </c>
      <c r="D280" s="161">
        <f t="shared" si="6"/>
        <v>43250</v>
      </c>
      <c r="E280" s="162">
        <f t="shared" si="7"/>
        <v>-60740</v>
      </c>
      <c r="F280" s="163">
        <f t="shared" si="8"/>
        <v>-0.5840946244831233</v>
      </c>
      <c r="G280" s="169"/>
      <c r="H280" s="33"/>
    </row>
    <row r="281" spans="1:8" ht="12.75" customHeight="1">
      <c r="A281" s="356">
        <v>13</v>
      </c>
      <c r="B281" s="159" t="str">
        <f t="shared" si="5"/>
        <v>Damoh</v>
      </c>
      <c r="C281" s="344">
        <v>83982</v>
      </c>
      <c r="D281" s="161">
        <f t="shared" si="6"/>
        <v>80716</v>
      </c>
      <c r="E281" s="162">
        <f t="shared" si="7"/>
        <v>-3266</v>
      </c>
      <c r="F281" s="163">
        <f t="shared" si="8"/>
        <v>-0.03888928579933795</v>
      </c>
      <c r="G281" s="169"/>
      <c r="H281" s="33"/>
    </row>
    <row r="282" spans="1:8" ht="12.75" customHeight="1">
      <c r="A282" s="356">
        <v>14</v>
      </c>
      <c r="B282" s="159" t="str">
        <f t="shared" si="5"/>
        <v>Datia</v>
      </c>
      <c r="C282" s="344">
        <v>35266</v>
      </c>
      <c r="D282" s="161">
        <f t="shared" si="6"/>
        <v>83171</v>
      </c>
      <c r="E282" s="162">
        <f t="shared" si="7"/>
        <v>47905</v>
      </c>
      <c r="F282" s="163">
        <f t="shared" si="8"/>
        <v>1.358390517779164</v>
      </c>
      <c r="G282" s="169"/>
      <c r="H282" s="33"/>
    </row>
    <row r="283" spans="1:8" ht="12.75" customHeight="1">
      <c r="A283" s="356">
        <v>15</v>
      </c>
      <c r="B283" s="159" t="str">
        <f t="shared" si="5"/>
        <v>Dewas</v>
      </c>
      <c r="C283" s="344">
        <v>61217</v>
      </c>
      <c r="D283" s="161">
        <f t="shared" si="6"/>
        <v>98293.10999999999</v>
      </c>
      <c r="E283" s="162">
        <f t="shared" si="7"/>
        <v>37076.109999999986</v>
      </c>
      <c r="F283" s="163">
        <f t="shared" si="8"/>
        <v>0.6056505545845106</v>
      </c>
      <c r="G283" s="169"/>
      <c r="H283" s="33"/>
    </row>
    <row r="284" spans="1:8" ht="12.75" customHeight="1">
      <c r="A284" s="356">
        <v>16</v>
      </c>
      <c r="B284" s="159" t="str">
        <f t="shared" si="5"/>
        <v>Dhar</v>
      </c>
      <c r="C284" s="344">
        <v>109116</v>
      </c>
      <c r="D284" s="161">
        <f t="shared" si="6"/>
        <v>102017</v>
      </c>
      <c r="E284" s="162">
        <f t="shared" si="7"/>
        <v>-7099</v>
      </c>
      <c r="F284" s="163">
        <f t="shared" si="8"/>
        <v>-0.06505920304996518</v>
      </c>
      <c r="G284" s="169"/>
      <c r="H284" s="33"/>
    </row>
    <row r="285" spans="1:8" ht="12.75" customHeight="1">
      <c r="A285" s="356">
        <v>17</v>
      </c>
      <c r="B285" s="159" t="str">
        <f t="shared" si="5"/>
        <v>Dindori</v>
      </c>
      <c r="C285" s="344">
        <v>54946</v>
      </c>
      <c r="D285" s="161">
        <f t="shared" si="6"/>
        <v>35986</v>
      </c>
      <c r="E285" s="162">
        <f t="shared" si="7"/>
        <v>-18960</v>
      </c>
      <c r="F285" s="163">
        <f t="shared" si="8"/>
        <v>-0.34506606486368435</v>
      </c>
      <c r="G285" s="169"/>
      <c r="H285" s="33"/>
    </row>
    <row r="286" spans="1:8" ht="12.75" customHeight="1">
      <c r="A286" s="356">
        <v>18</v>
      </c>
      <c r="B286" s="159" t="str">
        <f t="shared" si="5"/>
        <v>Guna</v>
      </c>
      <c r="C286" s="344">
        <v>59891</v>
      </c>
      <c r="D286" s="161">
        <f t="shared" si="6"/>
        <v>72852</v>
      </c>
      <c r="E286" s="162">
        <f t="shared" si="7"/>
        <v>12961</v>
      </c>
      <c r="F286" s="163">
        <f t="shared" si="8"/>
        <v>0.2164098111569351</v>
      </c>
      <c r="G286" s="169"/>
      <c r="H286" s="33"/>
    </row>
    <row r="287" spans="1:8" ht="12.75" customHeight="1">
      <c r="A287" s="356">
        <v>19</v>
      </c>
      <c r="B287" s="159" t="str">
        <f t="shared" si="5"/>
        <v>Gwalior</v>
      </c>
      <c r="C287" s="344">
        <v>52425.6</v>
      </c>
      <c r="D287" s="161">
        <f t="shared" si="6"/>
        <v>64058</v>
      </c>
      <c r="E287" s="162">
        <f t="shared" si="7"/>
        <v>11632.400000000001</v>
      </c>
      <c r="F287" s="163">
        <f t="shared" si="8"/>
        <v>0.22188396508575967</v>
      </c>
      <c r="G287" s="169"/>
      <c r="H287" s="33"/>
    </row>
    <row r="288" spans="1:8" ht="12.75" customHeight="1">
      <c r="A288" s="356">
        <v>20</v>
      </c>
      <c r="B288" s="159" t="str">
        <f t="shared" si="5"/>
        <v>Harda</v>
      </c>
      <c r="C288" s="344">
        <v>23688</v>
      </c>
      <c r="D288" s="161">
        <f t="shared" si="6"/>
        <v>34903</v>
      </c>
      <c r="E288" s="162">
        <f t="shared" si="7"/>
        <v>11215</v>
      </c>
      <c r="F288" s="163">
        <f t="shared" si="8"/>
        <v>0.47344647078689633</v>
      </c>
      <c r="G288" s="169"/>
      <c r="H288" s="33"/>
    </row>
    <row r="289" spans="1:8" ht="12.75" customHeight="1">
      <c r="A289" s="356">
        <v>21</v>
      </c>
      <c r="B289" s="159" t="str">
        <f t="shared" si="5"/>
        <v>Hoshangabad</v>
      </c>
      <c r="C289" s="344">
        <v>48657</v>
      </c>
      <c r="D289" s="161">
        <f t="shared" si="6"/>
        <v>26936</v>
      </c>
      <c r="E289" s="162">
        <f t="shared" si="7"/>
        <v>-21721</v>
      </c>
      <c r="F289" s="163">
        <f t="shared" si="8"/>
        <v>-0.4464105884045461</v>
      </c>
      <c r="G289" s="169"/>
      <c r="H289" s="33"/>
    </row>
    <row r="290" spans="1:8" ht="12.75" customHeight="1">
      <c r="A290" s="356">
        <v>22</v>
      </c>
      <c r="B290" s="159" t="str">
        <f t="shared" si="5"/>
        <v>Indore</v>
      </c>
      <c r="C290" s="344">
        <v>61823</v>
      </c>
      <c r="D290" s="161">
        <f t="shared" si="6"/>
        <v>63992</v>
      </c>
      <c r="E290" s="162">
        <f t="shared" si="7"/>
        <v>2169</v>
      </c>
      <c r="F290" s="163">
        <f t="shared" si="8"/>
        <v>0.03508403021529204</v>
      </c>
      <c r="G290" s="169"/>
      <c r="H290" s="33"/>
    </row>
    <row r="291" spans="1:8" ht="12.75" customHeight="1">
      <c r="A291" s="356">
        <v>23</v>
      </c>
      <c r="B291" s="159" t="str">
        <f t="shared" si="5"/>
        <v>Jabalpur</v>
      </c>
      <c r="C291" s="344">
        <v>83048.082</v>
      </c>
      <c r="D291" s="161">
        <f t="shared" si="6"/>
        <v>58274</v>
      </c>
      <c r="E291" s="162">
        <f t="shared" si="7"/>
        <v>-24774.081999999995</v>
      </c>
      <c r="F291" s="163">
        <f t="shared" si="8"/>
        <v>-0.29831010425984306</v>
      </c>
      <c r="G291" s="169"/>
      <c r="H291" s="33"/>
    </row>
    <row r="292" spans="1:8" ht="12.75" customHeight="1">
      <c r="A292" s="356">
        <v>24</v>
      </c>
      <c r="B292" s="159" t="str">
        <f t="shared" si="5"/>
        <v>Jhabua</v>
      </c>
      <c r="C292" s="344">
        <v>135395</v>
      </c>
      <c r="D292" s="161">
        <f t="shared" si="6"/>
        <v>82772</v>
      </c>
      <c r="E292" s="162">
        <f t="shared" si="7"/>
        <v>-52623</v>
      </c>
      <c r="F292" s="163">
        <f t="shared" si="8"/>
        <v>-0.38866280143284465</v>
      </c>
      <c r="G292" s="169"/>
      <c r="H292" s="33"/>
    </row>
    <row r="293" spans="1:8" ht="12.75" customHeight="1">
      <c r="A293" s="356">
        <v>25</v>
      </c>
      <c r="B293" s="159" t="str">
        <f t="shared" si="5"/>
        <v>Katni</v>
      </c>
      <c r="C293" s="344">
        <v>69118</v>
      </c>
      <c r="D293" s="161">
        <f t="shared" si="6"/>
        <v>69528.23999999999</v>
      </c>
      <c r="E293" s="162">
        <f t="shared" si="7"/>
        <v>410.2399999999907</v>
      </c>
      <c r="F293" s="163">
        <f t="shared" si="8"/>
        <v>0.00593535692583684</v>
      </c>
      <c r="G293" s="169"/>
      <c r="H293" s="33"/>
    </row>
    <row r="294" spans="1:8" ht="12.75" customHeight="1">
      <c r="A294" s="356">
        <v>26</v>
      </c>
      <c r="B294" s="159" t="str">
        <f t="shared" si="5"/>
        <v>Khandwa</v>
      </c>
      <c r="C294" s="344">
        <v>78574</v>
      </c>
      <c r="D294" s="161">
        <f t="shared" si="6"/>
        <v>23651</v>
      </c>
      <c r="E294" s="162">
        <f t="shared" si="7"/>
        <v>-54923</v>
      </c>
      <c r="F294" s="163">
        <f t="shared" si="8"/>
        <v>-0.698997123730496</v>
      </c>
      <c r="G294" s="169"/>
      <c r="H294" s="33"/>
    </row>
    <row r="295" spans="1:8" ht="12.75" customHeight="1">
      <c r="A295" s="356">
        <v>27</v>
      </c>
      <c r="B295" s="159" t="str">
        <f t="shared" si="5"/>
        <v>Khargone</v>
      </c>
      <c r="C295" s="344">
        <v>98275</v>
      </c>
      <c r="D295" s="161">
        <f t="shared" si="6"/>
        <v>67703</v>
      </c>
      <c r="E295" s="162">
        <f t="shared" si="7"/>
        <v>-30572</v>
      </c>
      <c r="F295" s="163">
        <f t="shared" si="8"/>
        <v>-0.3110862375985754</v>
      </c>
      <c r="G295" s="169"/>
      <c r="H295" s="33"/>
    </row>
    <row r="296" spans="1:8" ht="12.75" customHeight="1">
      <c r="A296" s="356">
        <v>28</v>
      </c>
      <c r="B296" s="159" t="str">
        <f t="shared" si="5"/>
        <v>Mandla</v>
      </c>
      <c r="C296" s="344">
        <v>69383</v>
      </c>
      <c r="D296" s="161">
        <f t="shared" si="6"/>
        <v>64644</v>
      </c>
      <c r="E296" s="162">
        <f t="shared" si="7"/>
        <v>-4739</v>
      </c>
      <c r="F296" s="163">
        <f t="shared" si="8"/>
        <v>-0.06830203363936412</v>
      </c>
      <c r="G296" s="169"/>
      <c r="H296" s="33"/>
    </row>
    <row r="297" spans="1:8" ht="12.75" customHeight="1">
      <c r="A297" s="356">
        <v>29</v>
      </c>
      <c r="B297" s="159" t="str">
        <f t="shared" si="5"/>
        <v>Mandsaur</v>
      </c>
      <c r="C297" s="344">
        <v>48337</v>
      </c>
      <c r="D297" s="161">
        <f t="shared" si="6"/>
        <v>65140</v>
      </c>
      <c r="E297" s="162">
        <f t="shared" si="7"/>
        <v>16803</v>
      </c>
      <c r="F297" s="163">
        <f t="shared" si="8"/>
        <v>0.34762190454517244</v>
      </c>
      <c r="G297" s="169"/>
      <c r="H297" s="33"/>
    </row>
    <row r="298" spans="1:8" ht="12.75" customHeight="1">
      <c r="A298" s="356">
        <v>30</v>
      </c>
      <c r="B298" s="159" t="str">
        <f t="shared" si="5"/>
        <v>Morena</v>
      </c>
      <c r="C298" s="344">
        <v>88767</v>
      </c>
      <c r="D298" s="161">
        <f t="shared" si="6"/>
        <v>71439</v>
      </c>
      <c r="E298" s="162">
        <f t="shared" si="7"/>
        <v>-17328</v>
      </c>
      <c r="F298" s="163">
        <f t="shared" si="8"/>
        <v>-0.19520767852918314</v>
      </c>
      <c r="G298" s="169"/>
      <c r="H298" s="33"/>
    </row>
    <row r="299" spans="1:8" ht="12.75" customHeight="1">
      <c r="A299" s="356">
        <v>31</v>
      </c>
      <c r="B299" s="159" t="str">
        <f t="shared" si="5"/>
        <v>Narsinghpur</v>
      </c>
      <c r="C299" s="344">
        <v>39912.6</v>
      </c>
      <c r="D299" s="161">
        <f t="shared" si="6"/>
        <v>57809</v>
      </c>
      <c r="E299" s="162">
        <f t="shared" si="7"/>
        <v>17896.4</v>
      </c>
      <c r="F299" s="163">
        <f t="shared" si="8"/>
        <v>0.44838973156346623</v>
      </c>
      <c r="G299" s="169"/>
      <c r="H299" s="33"/>
    </row>
    <row r="300" spans="1:8" ht="12.75" customHeight="1">
      <c r="A300" s="356">
        <v>32</v>
      </c>
      <c r="B300" s="159" t="str">
        <f t="shared" si="5"/>
        <v>Neemuch</v>
      </c>
      <c r="C300" s="344">
        <v>40570.4</v>
      </c>
      <c r="D300" s="161">
        <f t="shared" si="6"/>
        <v>53112</v>
      </c>
      <c r="E300" s="162">
        <f t="shared" si="7"/>
        <v>12541.599999999999</v>
      </c>
      <c r="F300" s="163">
        <f t="shared" si="8"/>
        <v>0.3091317808057105</v>
      </c>
      <c r="G300" s="169"/>
      <c r="H300" s="33"/>
    </row>
    <row r="301" spans="1:8" ht="12.75" customHeight="1">
      <c r="A301" s="356">
        <v>33</v>
      </c>
      <c r="B301" s="159" t="str">
        <f t="shared" si="5"/>
        <v>Panna</v>
      </c>
      <c r="C301" s="344">
        <v>71105.2</v>
      </c>
      <c r="D301" s="161">
        <f t="shared" si="6"/>
        <v>63958.5</v>
      </c>
      <c r="E301" s="162">
        <f t="shared" si="7"/>
        <v>-7146.699999999997</v>
      </c>
      <c r="F301" s="163">
        <f t="shared" si="8"/>
        <v>-0.10050882354595722</v>
      </c>
      <c r="G301" s="169"/>
      <c r="H301" s="33"/>
    </row>
    <row r="302" spans="1:8" ht="12.75" customHeight="1">
      <c r="A302" s="356">
        <v>34</v>
      </c>
      <c r="B302" s="159" t="str">
        <f t="shared" si="5"/>
        <v>Raisen</v>
      </c>
      <c r="C302" s="344">
        <v>70147.364</v>
      </c>
      <c r="D302" s="161">
        <f t="shared" si="6"/>
        <v>113650</v>
      </c>
      <c r="E302" s="162">
        <f t="shared" si="7"/>
        <v>43502.636</v>
      </c>
      <c r="F302" s="163">
        <f t="shared" si="8"/>
        <v>0.6201606663366566</v>
      </c>
      <c r="G302" s="169"/>
      <c r="H302" s="33"/>
    </row>
    <row r="303" spans="1:8" ht="12.75" customHeight="1">
      <c r="A303" s="356">
        <v>35</v>
      </c>
      <c r="B303" s="159" t="str">
        <f t="shared" si="5"/>
        <v>Rajgarh</v>
      </c>
      <c r="C303" s="344">
        <v>79805</v>
      </c>
      <c r="D303" s="161">
        <f t="shared" si="6"/>
        <v>53172</v>
      </c>
      <c r="E303" s="162">
        <f t="shared" si="7"/>
        <v>-26633</v>
      </c>
      <c r="F303" s="163">
        <f t="shared" si="8"/>
        <v>-0.33372595702023683</v>
      </c>
      <c r="G303" s="169"/>
      <c r="H303" s="33"/>
    </row>
    <row r="304" spans="1:8" ht="12.75" customHeight="1">
      <c r="A304" s="356">
        <v>36</v>
      </c>
      <c r="B304" s="159" t="str">
        <f t="shared" si="5"/>
        <v>Ratlam</v>
      </c>
      <c r="C304" s="344">
        <v>100848</v>
      </c>
      <c r="D304" s="161">
        <f t="shared" si="6"/>
        <v>36430</v>
      </c>
      <c r="E304" s="162">
        <f t="shared" si="7"/>
        <v>-64418</v>
      </c>
      <c r="F304" s="163">
        <f t="shared" si="8"/>
        <v>-0.6387632873234967</v>
      </c>
      <c r="G304" s="169"/>
      <c r="H304" s="33"/>
    </row>
    <row r="305" spans="1:8" ht="12.75" customHeight="1">
      <c r="A305" s="356">
        <v>37</v>
      </c>
      <c r="B305" s="159" t="str">
        <f t="shared" si="5"/>
        <v>Rewa</v>
      </c>
      <c r="C305" s="344">
        <v>91314</v>
      </c>
      <c r="D305" s="161">
        <f t="shared" si="6"/>
        <v>41151</v>
      </c>
      <c r="E305" s="162">
        <f t="shared" si="7"/>
        <v>-50163</v>
      </c>
      <c r="F305" s="163">
        <f t="shared" si="8"/>
        <v>-0.5493462119718773</v>
      </c>
      <c r="G305" s="169"/>
      <c r="H305" s="33"/>
    </row>
    <row r="306" spans="1:8" ht="12.75" customHeight="1">
      <c r="A306" s="356">
        <v>38</v>
      </c>
      <c r="B306" s="159" t="str">
        <f t="shared" si="5"/>
        <v>Sagar</v>
      </c>
      <c r="C306" s="344">
        <v>121900</v>
      </c>
      <c r="D306" s="161">
        <f t="shared" si="6"/>
        <v>40078</v>
      </c>
      <c r="E306" s="162">
        <f t="shared" si="7"/>
        <v>-81822</v>
      </c>
      <c r="F306" s="163">
        <f t="shared" si="8"/>
        <v>-0.6712223133716161</v>
      </c>
      <c r="G306" s="169"/>
      <c r="H306" s="33"/>
    </row>
    <row r="307" spans="1:8" ht="12.75" customHeight="1">
      <c r="A307" s="356">
        <v>39</v>
      </c>
      <c r="B307" s="159" t="str">
        <f t="shared" si="5"/>
        <v>Satna</v>
      </c>
      <c r="C307" s="344">
        <v>97587</v>
      </c>
      <c r="D307" s="161">
        <f t="shared" si="6"/>
        <v>55042</v>
      </c>
      <c r="E307" s="162">
        <f t="shared" si="7"/>
        <v>-42545</v>
      </c>
      <c r="F307" s="163">
        <f t="shared" si="8"/>
        <v>-0.43596995501449987</v>
      </c>
      <c r="G307" s="169"/>
      <c r="H307" s="33"/>
    </row>
    <row r="308" spans="1:8" ht="12.75" customHeight="1">
      <c r="A308" s="356">
        <v>40</v>
      </c>
      <c r="B308" s="159" t="str">
        <f t="shared" si="5"/>
        <v>Sehore</v>
      </c>
      <c r="C308" s="344">
        <v>62546</v>
      </c>
      <c r="D308" s="161">
        <f t="shared" si="6"/>
        <v>57663</v>
      </c>
      <c r="E308" s="162">
        <f t="shared" si="7"/>
        <v>-4883</v>
      </c>
      <c r="F308" s="163">
        <f t="shared" si="8"/>
        <v>-0.07807054008249928</v>
      </c>
      <c r="G308" s="169"/>
      <c r="H308" s="33"/>
    </row>
    <row r="309" spans="1:8" ht="12.75" customHeight="1">
      <c r="A309" s="356">
        <v>41</v>
      </c>
      <c r="B309" s="159" t="str">
        <f t="shared" si="5"/>
        <v>Seoni</v>
      </c>
      <c r="C309" s="344">
        <v>78666</v>
      </c>
      <c r="D309" s="161">
        <f t="shared" si="6"/>
        <v>80700</v>
      </c>
      <c r="E309" s="162">
        <f t="shared" si="7"/>
        <v>2034</v>
      </c>
      <c r="F309" s="163">
        <f t="shared" si="8"/>
        <v>0.025856151323316298</v>
      </c>
      <c r="G309" s="169"/>
      <c r="H309" s="33"/>
    </row>
    <row r="310" spans="1:8" ht="12.75" customHeight="1">
      <c r="A310" s="356">
        <v>42</v>
      </c>
      <c r="B310" s="159" t="str">
        <f t="shared" si="5"/>
        <v>Shahdol</v>
      </c>
      <c r="C310" s="344">
        <v>66752.8</v>
      </c>
      <c r="D310" s="161">
        <f t="shared" si="6"/>
        <v>77033</v>
      </c>
      <c r="E310" s="162">
        <f t="shared" si="7"/>
        <v>10280.199999999997</v>
      </c>
      <c r="F310" s="163">
        <f t="shared" si="8"/>
        <v>0.15400402679737774</v>
      </c>
      <c r="G310" s="169"/>
      <c r="H310" s="33"/>
    </row>
    <row r="311" spans="1:8" ht="12.75" customHeight="1">
      <c r="A311" s="356">
        <v>43</v>
      </c>
      <c r="B311" s="159" t="str">
        <f t="shared" si="5"/>
        <v>Shajapur</v>
      </c>
      <c r="C311" s="344">
        <v>32822</v>
      </c>
      <c r="D311" s="161">
        <f t="shared" si="6"/>
        <v>62645</v>
      </c>
      <c r="E311" s="162">
        <f t="shared" si="7"/>
        <v>29823</v>
      </c>
      <c r="F311" s="163">
        <f t="shared" si="8"/>
        <v>0.9086283590274815</v>
      </c>
      <c r="G311" s="169"/>
      <c r="H311" s="33"/>
    </row>
    <row r="312" spans="1:8" ht="12.75" customHeight="1">
      <c r="A312" s="356">
        <v>44</v>
      </c>
      <c r="B312" s="159" t="str">
        <f t="shared" si="5"/>
        <v>Sheopur</v>
      </c>
      <c r="C312" s="344">
        <v>43882</v>
      </c>
      <c r="D312" s="161">
        <f t="shared" si="6"/>
        <v>49767.20000000001</v>
      </c>
      <c r="E312" s="162">
        <f t="shared" si="7"/>
        <v>5885.200000000012</v>
      </c>
      <c r="F312" s="163">
        <f t="shared" si="8"/>
        <v>0.13411421539583454</v>
      </c>
      <c r="G312" s="169"/>
      <c r="H312" s="33"/>
    </row>
    <row r="313" spans="1:8" ht="12.75" customHeight="1">
      <c r="A313" s="356">
        <v>45</v>
      </c>
      <c r="B313" s="159" t="str">
        <f t="shared" si="5"/>
        <v>Shivpuri</v>
      </c>
      <c r="C313" s="344">
        <v>83572</v>
      </c>
      <c r="D313" s="161">
        <f t="shared" si="6"/>
        <v>51807</v>
      </c>
      <c r="E313" s="162">
        <f t="shared" si="7"/>
        <v>-31765</v>
      </c>
      <c r="F313" s="163">
        <f t="shared" si="8"/>
        <v>-0.38009141817833725</v>
      </c>
      <c r="G313" s="169"/>
      <c r="H313" s="33"/>
    </row>
    <row r="314" spans="1:8" ht="12.75" customHeight="1">
      <c r="A314" s="356">
        <v>46</v>
      </c>
      <c r="B314" s="159" t="str">
        <f t="shared" si="5"/>
        <v>Sidhi</v>
      </c>
      <c r="C314" s="344">
        <v>96567</v>
      </c>
      <c r="D314" s="161">
        <f t="shared" si="6"/>
        <v>28287</v>
      </c>
      <c r="E314" s="162">
        <f t="shared" si="7"/>
        <v>-68280</v>
      </c>
      <c r="F314" s="163">
        <f t="shared" si="8"/>
        <v>-0.7070738451023642</v>
      </c>
      <c r="G314" s="169"/>
      <c r="H314" s="33"/>
    </row>
    <row r="315" spans="1:8" ht="12.75" customHeight="1">
      <c r="A315" s="356">
        <v>47</v>
      </c>
      <c r="B315" s="159" t="str">
        <f t="shared" si="5"/>
        <v>Singroli</v>
      </c>
      <c r="C315" s="344">
        <v>93193.59999999999</v>
      </c>
      <c r="D315" s="161">
        <f t="shared" si="6"/>
        <v>96612</v>
      </c>
      <c r="E315" s="162">
        <f t="shared" si="7"/>
        <v>3418.4000000000087</v>
      </c>
      <c r="F315" s="163">
        <f t="shared" si="8"/>
        <v>0.03668063042955749</v>
      </c>
      <c r="G315" s="169"/>
      <c r="H315" s="33"/>
    </row>
    <row r="316" spans="1:8" ht="12.75" customHeight="1">
      <c r="A316" s="356">
        <v>48</v>
      </c>
      <c r="B316" s="159" t="str">
        <f t="shared" si="5"/>
        <v>Tikamgarh</v>
      </c>
      <c r="C316" s="344">
        <v>121470</v>
      </c>
      <c r="D316" s="161">
        <f t="shared" si="6"/>
        <v>77424</v>
      </c>
      <c r="E316" s="162">
        <f t="shared" si="7"/>
        <v>-44046</v>
      </c>
      <c r="F316" s="163">
        <f t="shared" si="8"/>
        <v>-0.36260805137070884</v>
      </c>
      <c r="G316" s="169"/>
      <c r="H316" s="33"/>
    </row>
    <row r="317" spans="1:8" ht="12.75" customHeight="1">
      <c r="A317" s="356">
        <v>49</v>
      </c>
      <c r="B317" s="159" t="str">
        <f t="shared" si="5"/>
        <v>Ujjain</v>
      </c>
      <c r="C317" s="344">
        <v>66556</v>
      </c>
      <c r="D317" s="161">
        <f t="shared" si="6"/>
        <v>24864</v>
      </c>
      <c r="E317" s="162">
        <f t="shared" si="7"/>
        <v>-41692</v>
      </c>
      <c r="F317" s="163">
        <f t="shared" si="8"/>
        <v>-0.6264198569625579</v>
      </c>
      <c r="G317" s="169"/>
      <c r="H317" s="33"/>
    </row>
    <row r="318" spans="1:8" ht="12.75" customHeight="1">
      <c r="A318" s="356">
        <v>50</v>
      </c>
      <c r="B318" s="159" t="str">
        <f t="shared" si="5"/>
        <v>Umaria</v>
      </c>
      <c r="C318" s="344">
        <v>37983</v>
      </c>
      <c r="D318" s="161">
        <f t="shared" si="6"/>
        <v>73342</v>
      </c>
      <c r="E318" s="162">
        <f t="shared" si="7"/>
        <v>35359</v>
      </c>
      <c r="F318" s="163">
        <f t="shared" si="8"/>
        <v>0.9309164626280177</v>
      </c>
      <c r="G318" s="169"/>
      <c r="H318" s="33"/>
    </row>
    <row r="319" spans="1:8" ht="12.75" customHeight="1">
      <c r="A319" s="356">
        <v>51</v>
      </c>
      <c r="B319" s="159" t="str">
        <f t="shared" si="5"/>
        <v>Vidisha</v>
      </c>
      <c r="C319" s="344">
        <v>82426</v>
      </c>
      <c r="D319" s="161">
        <f t="shared" si="6"/>
        <v>84189</v>
      </c>
      <c r="E319" s="162">
        <f>D319-C319</f>
        <v>1763</v>
      </c>
      <c r="F319" s="163">
        <f>E319/C319</f>
        <v>0.02138888214883653</v>
      </c>
      <c r="G319" s="169"/>
      <c r="H319" s="33"/>
    </row>
    <row r="320" spans="1:8" ht="12.75" customHeight="1">
      <c r="A320" s="288"/>
      <c r="B320" s="289" t="s">
        <v>3</v>
      </c>
      <c r="C320" s="299">
        <f>SUM(C269:C319)</f>
        <v>3720405.7560000005</v>
      </c>
      <c r="D320" s="299">
        <f>SUM(D269:D319)</f>
        <v>3212695.64</v>
      </c>
      <c r="E320" s="299">
        <f>D320-C320</f>
        <v>-507710.1160000004</v>
      </c>
      <c r="F320" s="300">
        <f>E320/C320</f>
        <v>-0.13646632902370995</v>
      </c>
      <c r="G320" s="170"/>
      <c r="H320" s="27"/>
    </row>
    <row r="321" spans="1:8" ht="12.75" customHeight="1">
      <c r="A321" s="21"/>
      <c r="B321" s="25"/>
      <c r="C321" s="26"/>
      <c r="D321" s="35"/>
      <c r="E321" s="35"/>
      <c r="F321" s="27"/>
      <c r="G321" s="23"/>
      <c r="H321" s="15"/>
    </row>
    <row r="322" spans="1:8" ht="12.75" customHeight="1">
      <c r="A322" s="21"/>
      <c r="B322" s="25"/>
      <c r="C322" s="26"/>
      <c r="D322" s="26"/>
      <c r="E322" s="26"/>
      <c r="F322" s="27"/>
      <c r="G322" s="23"/>
      <c r="H322" s="15"/>
    </row>
    <row r="323" spans="1:8" ht="12.75" customHeight="1">
      <c r="A323" s="405" t="s">
        <v>241</v>
      </c>
      <c r="B323" s="405"/>
      <c r="C323" s="405"/>
      <c r="D323" s="405"/>
      <c r="E323" s="405"/>
      <c r="F323" s="405"/>
      <c r="G323" s="405"/>
      <c r="H323" s="15"/>
    </row>
    <row r="324" spans="1:8" ht="49.5" customHeight="1">
      <c r="A324" s="355" t="s">
        <v>30</v>
      </c>
      <c r="B324" s="355" t="s">
        <v>89</v>
      </c>
      <c r="C324" s="355" t="s">
        <v>240</v>
      </c>
      <c r="D324" s="355" t="s">
        <v>109</v>
      </c>
      <c r="E324" s="295" t="s">
        <v>28</v>
      </c>
      <c r="F324" s="296" t="s">
        <v>136</v>
      </c>
      <c r="G324" s="28"/>
      <c r="H324" s="29"/>
    </row>
    <row r="325" spans="1:8" ht="12.75" customHeight="1">
      <c r="A325" s="147">
        <v>1</v>
      </c>
      <c r="B325" s="147">
        <v>2</v>
      </c>
      <c r="C325" s="147">
        <v>3</v>
      </c>
      <c r="D325" s="147">
        <v>4</v>
      </c>
      <c r="E325" s="147" t="s">
        <v>138</v>
      </c>
      <c r="F325" s="156">
        <v>6</v>
      </c>
      <c r="G325" s="30"/>
      <c r="H325" s="31"/>
    </row>
    <row r="326" spans="1:8" ht="12.75" customHeight="1">
      <c r="A326" s="151">
        <v>1</v>
      </c>
      <c r="B326" s="159" t="str">
        <f aca="true" t="shared" si="9" ref="B326:B376">B43</f>
        <v>Agar Malwa</v>
      </c>
      <c r="C326" s="343">
        <v>18923</v>
      </c>
      <c r="D326" s="166">
        <f aca="true" t="shared" si="10" ref="D326:D376">D212</f>
        <v>34718</v>
      </c>
      <c r="E326" s="162">
        <f>D326-C326</f>
        <v>15795</v>
      </c>
      <c r="F326" s="163">
        <f>E326/C326</f>
        <v>0.834698515034614</v>
      </c>
      <c r="G326" s="32"/>
      <c r="H326" s="33"/>
    </row>
    <row r="327" spans="1:8" ht="12.75" customHeight="1">
      <c r="A327" s="151">
        <v>2</v>
      </c>
      <c r="B327" s="159" t="str">
        <f t="shared" si="9"/>
        <v>Alirajpur</v>
      </c>
      <c r="C327" s="343">
        <v>25691</v>
      </c>
      <c r="D327" s="166">
        <f t="shared" si="10"/>
        <v>17348.39</v>
      </c>
      <c r="E327" s="162">
        <f aca="true" t="shared" si="11" ref="E327:E377">D327-C327</f>
        <v>-8342.61</v>
      </c>
      <c r="F327" s="163">
        <f aca="true" t="shared" si="12" ref="F327:F375">E327/C327</f>
        <v>-0.3247288933867892</v>
      </c>
      <c r="G327" s="32"/>
      <c r="H327" s="33"/>
    </row>
    <row r="328" spans="1:8" ht="12.75" customHeight="1">
      <c r="A328" s="151">
        <v>3</v>
      </c>
      <c r="B328" s="159" t="str">
        <f t="shared" si="9"/>
        <v>Anooppur</v>
      </c>
      <c r="C328" s="343">
        <v>24358</v>
      </c>
      <c r="D328" s="166">
        <f t="shared" si="10"/>
        <v>31952</v>
      </c>
      <c r="E328" s="162">
        <f t="shared" si="11"/>
        <v>7594</v>
      </c>
      <c r="F328" s="163">
        <f t="shared" si="12"/>
        <v>0.3117661548567206</v>
      </c>
      <c r="G328" s="32"/>
      <c r="H328" s="33"/>
    </row>
    <row r="329" spans="1:8" ht="12.75" customHeight="1">
      <c r="A329" s="151">
        <v>4</v>
      </c>
      <c r="B329" s="159" t="str">
        <f t="shared" si="9"/>
        <v>Ashoknagar</v>
      </c>
      <c r="C329" s="343">
        <v>25091</v>
      </c>
      <c r="D329" s="166">
        <f t="shared" si="10"/>
        <v>23983</v>
      </c>
      <c r="E329" s="162">
        <f t="shared" si="11"/>
        <v>-1108</v>
      </c>
      <c r="F329" s="163">
        <f t="shared" si="12"/>
        <v>-0.044159260292535175</v>
      </c>
      <c r="G329" s="32"/>
      <c r="H329" s="33"/>
    </row>
    <row r="330" spans="1:8" ht="12.75" customHeight="1">
      <c r="A330" s="151">
        <v>5</v>
      </c>
      <c r="B330" s="159" t="str">
        <f t="shared" si="9"/>
        <v>Badwani</v>
      </c>
      <c r="C330" s="343">
        <v>43846</v>
      </c>
      <c r="D330" s="166">
        <f t="shared" si="10"/>
        <v>42859</v>
      </c>
      <c r="E330" s="162">
        <f t="shared" si="11"/>
        <v>-987</v>
      </c>
      <c r="F330" s="163">
        <f t="shared" si="12"/>
        <v>-0.022510605300369475</v>
      </c>
      <c r="G330" s="32"/>
      <c r="H330" s="33"/>
    </row>
    <row r="331" spans="1:8" ht="12.75" customHeight="1">
      <c r="A331" s="151">
        <v>6</v>
      </c>
      <c r="B331" s="159" t="str">
        <f t="shared" si="9"/>
        <v>Balaghat</v>
      </c>
      <c r="C331" s="343">
        <v>68659</v>
      </c>
      <c r="D331" s="166">
        <f t="shared" si="10"/>
        <v>59799</v>
      </c>
      <c r="E331" s="162">
        <f t="shared" si="11"/>
        <v>-8860</v>
      </c>
      <c r="F331" s="163">
        <f t="shared" si="12"/>
        <v>-0.12904353398680435</v>
      </c>
      <c r="G331" s="32"/>
      <c r="H331" s="33"/>
    </row>
    <row r="332" spans="1:8" ht="12.75" customHeight="1">
      <c r="A332" s="151">
        <v>7</v>
      </c>
      <c r="B332" s="159" t="str">
        <f t="shared" si="9"/>
        <v>Betul</v>
      </c>
      <c r="C332" s="343">
        <v>62635</v>
      </c>
      <c r="D332" s="166">
        <f t="shared" si="10"/>
        <v>60112</v>
      </c>
      <c r="E332" s="162">
        <f t="shared" si="11"/>
        <v>-2523</v>
      </c>
      <c r="F332" s="163">
        <f t="shared" si="12"/>
        <v>-0.0402809930550012</v>
      </c>
      <c r="G332" s="32"/>
      <c r="H332" s="33"/>
    </row>
    <row r="333" spans="1:8" ht="12.75" customHeight="1">
      <c r="A333" s="151">
        <v>8</v>
      </c>
      <c r="B333" s="159" t="str">
        <f t="shared" si="9"/>
        <v>Bhind</v>
      </c>
      <c r="C333" s="343">
        <v>34979</v>
      </c>
      <c r="D333" s="166">
        <f t="shared" si="10"/>
        <v>58014</v>
      </c>
      <c r="E333" s="162">
        <f t="shared" si="11"/>
        <v>23035</v>
      </c>
      <c r="F333" s="163">
        <f t="shared" si="12"/>
        <v>0.6585379799308156</v>
      </c>
      <c r="G333" s="32"/>
      <c r="H333" s="33"/>
    </row>
    <row r="334" spans="1:8" ht="12.75" customHeight="1">
      <c r="A334" s="151">
        <v>9</v>
      </c>
      <c r="B334" s="159" t="str">
        <f t="shared" si="9"/>
        <v>Bhopal</v>
      </c>
      <c r="C334" s="343">
        <v>36581</v>
      </c>
      <c r="D334" s="166">
        <f t="shared" si="10"/>
        <v>54973</v>
      </c>
      <c r="E334" s="162">
        <f t="shared" si="11"/>
        <v>18392</v>
      </c>
      <c r="F334" s="163">
        <f t="shared" si="12"/>
        <v>0.5027746644432902</v>
      </c>
      <c r="G334" s="32"/>
      <c r="H334" s="33"/>
    </row>
    <row r="335" spans="1:8" ht="12.75" customHeight="1">
      <c r="A335" s="151">
        <v>10</v>
      </c>
      <c r="B335" s="159" t="str">
        <f t="shared" si="9"/>
        <v>Burhanpur</v>
      </c>
      <c r="C335" s="343">
        <v>22735</v>
      </c>
      <c r="D335" s="166">
        <f t="shared" si="10"/>
        <v>21738</v>
      </c>
      <c r="E335" s="162">
        <f t="shared" si="11"/>
        <v>-997</v>
      </c>
      <c r="F335" s="163">
        <f t="shared" si="12"/>
        <v>-0.043853089949417196</v>
      </c>
      <c r="G335" s="32"/>
      <c r="H335" s="33"/>
    </row>
    <row r="336" spans="1:8" ht="12.75" customHeight="1">
      <c r="A336" s="151">
        <v>11</v>
      </c>
      <c r="B336" s="159" t="str">
        <f t="shared" si="9"/>
        <v>Chhatarpur</v>
      </c>
      <c r="C336" s="343">
        <v>80164</v>
      </c>
      <c r="D336" s="166">
        <f t="shared" si="10"/>
        <v>33467</v>
      </c>
      <c r="E336" s="162">
        <f t="shared" si="11"/>
        <v>-46697</v>
      </c>
      <c r="F336" s="163">
        <f t="shared" si="12"/>
        <v>-0.5825183374083129</v>
      </c>
      <c r="G336" s="32"/>
      <c r="H336" s="33"/>
    </row>
    <row r="337" spans="1:8" ht="12.75" customHeight="1">
      <c r="A337" s="151">
        <v>12</v>
      </c>
      <c r="B337" s="159" t="str">
        <f t="shared" si="9"/>
        <v>Chhindwara</v>
      </c>
      <c r="C337" s="343">
        <v>81035</v>
      </c>
      <c r="D337" s="166">
        <f t="shared" si="10"/>
        <v>31589</v>
      </c>
      <c r="E337" s="162">
        <f t="shared" si="11"/>
        <v>-49446</v>
      </c>
      <c r="F337" s="163">
        <f t="shared" si="12"/>
        <v>-0.6101807860800889</v>
      </c>
      <c r="G337" s="32"/>
      <c r="H337" s="33"/>
    </row>
    <row r="338" spans="1:8" ht="12.75" customHeight="1">
      <c r="A338" s="151">
        <v>13</v>
      </c>
      <c r="B338" s="159" t="str">
        <f t="shared" si="9"/>
        <v>Damoh</v>
      </c>
      <c r="C338" s="343">
        <v>54954</v>
      </c>
      <c r="D338" s="166">
        <f t="shared" si="10"/>
        <v>61393</v>
      </c>
      <c r="E338" s="162">
        <f t="shared" si="11"/>
        <v>6439</v>
      </c>
      <c r="F338" s="163">
        <f t="shared" si="12"/>
        <v>0.11717072460603414</v>
      </c>
      <c r="G338" s="32"/>
      <c r="H338" s="33"/>
    </row>
    <row r="339" spans="1:8" ht="12.75" customHeight="1">
      <c r="A339" s="151">
        <v>14</v>
      </c>
      <c r="B339" s="159" t="str">
        <f t="shared" si="9"/>
        <v>Datia</v>
      </c>
      <c r="C339" s="343">
        <v>23417</v>
      </c>
      <c r="D339" s="166">
        <f t="shared" si="10"/>
        <v>45866</v>
      </c>
      <c r="E339" s="162">
        <f t="shared" si="11"/>
        <v>22449</v>
      </c>
      <c r="F339" s="163">
        <f t="shared" si="12"/>
        <v>0.9586625101422044</v>
      </c>
      <c r="G339" s="32"/>
      <c r="H339" s="33"/>
    </row>
    <row r="340" spans="1:8" ht="12.75" customHeight="1">
      <c r="A340" s="151">
        <v>15</v>
      </c>
      <c r="B340" s="159" t="str">
        <f t="shared" si="9"/>
        <v>Dewas</v>
      </c>
      <c r="C340" s="343">
        <v>45244</v>
      </c>
      <c r="D340" s="166">
        <f t="shared" si="10"/>
        <v>31874.000000000004</v>
      </c>
      <c r="E340" s="162">
        <f t="shared" si="11"/>
        <v>-13369.999999999996</v>
      </c>
      <c r="F340" s="163">
        <f t="shared" si="12"/>
        <v>-0.29550879674652986</v>
      </c>
      <c r="G340" s="32"/>
      <c r="H340" s="33"/>
    </row>
    <row r="341" spans="1:8" ht="12.75" customHeight="1">
      <c r="A341" s="151">
        <v>16</v>
      </c>
      <c r="B341" s="159" t="str">
        <f t="shared" si="9"/>
        <v>Dhar</v>
      </c>
      <c r="C341" s="343">
        <v>52099</v>
      </c>
      <c r="D341" s="166">
        <f t="shared" si="10"/>
        <v>14936.999999999996</v>
      </c>
      <c r="E341" s="162">
        <f t="shared" si="11"/>
        <v>-37162</v>
      </c>
      <c r="F341" s="163">
        <f t="shared" si="12"/>
        <v>-0.7132958406111441</v>
      </c>
      <c r="G341" s="32"/>
      <c r="H341" s="33"/>
    </row>
    <row r="342" spans="1:8" ht="12.75" customHeight="1">
      <c r="A342" s="151">
        <v>17</v>
      </c>
      <c r="B342" s="159" t="str">
        <f t="shared" si="9"/>
        <v>Dindori</v>
      </c>
      <c r="C342" s="343">
        <v>36614</v>
      </c>
      <c r="D342" s="166">
        <f t="shared" si="10"/>
        <v>54810</v>
      </c>
      <c r="E342" s="162">
        <f t="shared" si="11"/>
        <v>18196</v>
      </c>
      <c r="F342" s="163">
        <f t="shared" si="12"/>
        <v>0.4969683727535915</v>
      </c>
      <c r="G342" s="32"/>
      <c r="H342" s="33"/>
    </row>
    <row r="343" spans="1:8" ht="12.75" customHeight="1">
      <c r="A343" s="151">
        <v>18</v>
      </c>
      <c r="B343" s="159" t="str">
        <f t="shared" si="9"/>
        <v>Guna</v>
      </c>
      <c r="C343" s="343">
        <v>30528</v>
      </c>
      <c r="D343" s="166">
        <f t="shared" si="10"/>
        <v>28045</v>
      </c>
      <c r="E343" s="162">
        <f t="shared" si="11"/>
        <v>-2483</v>
      </c>
      <c r="F343" s="163">
        <f t="shared" si="12"/>
        <v>-0.08133516771488469</v>
      </c>
      <c r="G343" s="32"/>
      <c r="H343" s="33"/>
    </row>
    <row r="344" spans="1:8" ht="12.75" customHeight="1">
      <c r="A344" s="151">
        <v>19</v>
      </c>
      <c r="B344" s="159" t="str">
        <f t="shared" si="9"/>
        <v>Gwalior</v>
      </c>
      <c r="C344" s="343">
        <v>27703</v>
      </c>
      <c r="D344" s="166">
        <f t="shared" si="10"/>
        <v>25629</v>
      </c>
      <c r="E344" s="162">
        <f t="shared" si="11"/>
        <v>-2074</v>
      </c>
      <c r="F344" s="163">
        <f t="shared" si="12"/>
        <v>-0.07486553802837238</v>
      </c>
      <c r="G344" s="32"/>
      <c r="H344" s="33"/>
    </row>
    <row r="345" spans="1:8" ht="12.75" customHeight="1">
      <c r="A345" s="151">
        <v>20</v>
      </c>
      <c r="B345" s="159" t="str">
        <f t="shared" si="9"/>
        <v>Harda</v>
      </c>
      <c r="C345" s="343">
        <v>15048</v>
      </c>
      <c r="D345" s="166">
        <f t="shared" si="10"/>
        <v>44389</v>
      </c>
      <c r="E345" s="162">
        <f t="shared" si="11"/>
        <v>29341</v>
      </c>
      <c r="F345" s="163">
        <f t="shared" si="12"/>
        <v>1.9498272195640616</v>
      </c>
      <c r="G345" s="32"/>
      <c r="H345" s="33"/>
    </row>
    <row r="346" spans="1:8" ht="12.75" customHeight="1">
      <c r="A346" s="151">
        <v>21</v>
      </c>
      <c r="B346" s="159" t="str">
        <f t="shared" si="9"/>
        <v>Hoshangabad</v>
      </c>
      <c r="C346" s="343">
        <v>37959</v>
      </c>
      <c r="D346" s="166">
        <f t="shared" si="10"/>
        <v>69170</v>
      </c>
      <c r="E346" s="162">
        <f t="shared" si="11"/>
        <v>31211</v>
      </c>
      <c r="F346" s="163">
        <f t="shared" si="12"/>
        <v>0.8222292473458205</v>
      </c>
      <c r="G346" s="32"/>
      <c r="H346" s="33"/>
    </row>
    <row r="347" spans="1:8" ht="12.75" customHeight="1">
      <c r="A347" s="151">
        <v>22</v>
      </c>
      <c r="B347" s="159" t="str">
        <f t="shared" si="9"/>
        <v>Indore</v>
      </c>
      <c r="C347" s="343">
        <v>37967</v>
      </c>
      <c r="D347" s="166">
        <f t="shared" si="10"/>
        <v>18925</v>
      </c>
      <c r="E347" s="162">
        <f t="shared" si="11"/>
        <v>-19042</v>
      </c>
      <c r="F347" s="163">
        <f t="shared" si="12"/>
        <v>-0.5015408117575789</v>
      </c>
      <c r="G347" s="32"/>
      <c r="H347" s="33"/>
    </row>
    <row r="348" spans="1:8" ht="12.75" customHeight="1">
      <c r="A348" s="151">
        <v>23</v>
      </c>
      <c r="B348" s="159" t="str">
        <f t="shared" si="9"/>
        <v>Jabalpur</v>
      </c>
      <c r="C348" s="343">
        <v>59761</v>
      </c>
      <c r="D348" s="166">
        <f t="shared" si="10"/>
        <v>44073</v>
      </c>
      <c r="E348" s="162">
        <f t="shared" si="11"/>
        <v>-15688</v>
      </c>
      <c r="F348" s="163">
        <f t="shared" si="12"/>
        <v>-0.2625123408242834</v>
      </c>
      <c r="G348" s="32"/>
      <c r="H348" s="33"/>
    </row>
    <row r="349" spans="1:8" ht="12.75" customHeight="1">
      <c r="A349" s="151">
        <v>24</v>
      </c>
      <c r="B349" s="159" t="str">
        <f t="shared" si="9"/>
        <v>Jhabua</v>
      </c>
      <c r="C349" s="343">
        <v>37594</v>
      </c>
      <c r="D349" s="166">
        <f t="shared" si="10"/>
        <v>33638</v>
      </c>
      <c r="E349" s="162">
        <f t="shared" si="11"/>
        <v>-3956</v>
      </c>
      <c r="F349" s="163">
        <f t="shared" si="12"/>
        <v>-0.10522955790817684</v>
      </c>
      <c r="G349" s="32"/>
      <c r="H349" s="33"/>
    </row>
    <row r="350" spans="1:8" ht="12.75" customHeight="1">
      <c r="A350" s="151">
        <v>25</v>
      </c>
      <c r="B350" s="159" t="str">
        <f t="shared" si="9"/>
        <v>Katni</v>
      </c>
      <c r="C350" s="343">
        <v>57841</v>
      </c>
      <c r="D350" s="166">
        <f t="shared" si="10"/>
        <v>37730</v>
      </c>
      <c r="E350" s="162">
        <f t="shared" si="11"/>
        <v>-20111</v>
      </c>
      <c r="F350" s="163">
        <f t="shared" si="12"/>
        <v>-0.3476945419339223</v>
      </c>
      <c r="G350" s="32"/>
      <c r="H350" s="33"/>
    </row>
    <row r="351" spans="1:8" ht="12.75" customHeight="1">
      <c r="A351" s="151">
        <v>26</v>
      </c>
      <c r="B351" s="159" t="str">
        <f t="shared" si="9"/>
        <v>Khandwa</v>
      </c>
      <c r="C351" s="343">
        <v>56945</v>
      </c>
      <c r="D351" s="166">
        <f t="shared" si="10"/>
        <v>39348.72</v>
      </c>
      <c r="E351" s="162">
        <f t="shared" si="11"/>
        <v>-17596.28</v>
      </c>
      <c r="F351" s="163">
        <f t="shared" si="12"/>
        <v>-0.30900482922117833</v>
      </c>
      <c r="G351" s="32"/>
      <c r="H351" s="33"/>
    </row>
    <row r="352" spans="1:8" ht="12.75" customHeight="1">
      <c r="A352" s="151">
        <v>27</v>
      </c>
      <c r="B352" s="159" t="str">
        <f t="shared" si="9"/>
        <v>Khargone</v>
      </c>
      <c r="C352" s="343">
        <v>55229</v>
      </c>
      <c r="D352" s="166">
        <f t="shared" si="10"/>
        <v>20850</v>
      </c>
      <c r="E352" s="162">
        <f t="shared" si="11"/>
        <v>-34379</v>
      </c>
      <c r="F352" s="163">
        <f t="shared" si="12"/>
        <v>-0.6224809429828532</v>
      </c>
      <c r="G352" s="32"/>
      <c r="H352" s="33"/>
    </row>
    <row r="353" spans="1:8" ht="12.75" customHeight="1">
      <c r="A353" s="151">
        <v>28</v>
      </c>
      <c r="B353" s="159" t="str">
        <f t="shared" si="9"/>
        <v>Mandla</v>
      </c>
      <c r="C353" s="343">
        <v>52834</v>
      </c>
      <c r="D353" s="166">
        <f t="shared" si="10"/>
        <v>47822</v>
      </c>
      <c r="E353" s="162">
        <f t="shared" si="11"/>
        <v>-5012</v>
      </c>
      <c r="F353" s="163">
        <f t="shared" si="12"/>
        <v>-0.09486315630086686</v>
      </c>
      <c r="G353" s="32"/>
      <c r="H353" s="33"/>
    </row>
    <row r="354" spans="1:8" ht="12.75" customHeight="1">
      <c r="A354" s="151">
        <v>29</v>
      </c>
      <c r="B354" s="159" t="str">
        <f t="shared" si="9"/>
        <v>Mandsaur</v>
      </c>
      <c r="C354" s="343">
        <v>34897</v>
      </c>
      <c r="D354" s="166">
        <f t="shared" si="10"/>
        <v>31870</v>
      </c>
      <c r="E354" s="162">
        <f t="shared" si="11"/>
        <v>-3027</v>
      </c>
      <c r="F354" s="163">
        <f t="shared" si="12"/>
        <v>-0.08674098060005159</v>
      </c>
      <c r="G354" s="32"/>
      <c r="H354" s="33"/>
    </row>
    <row r="355" spans="1:8" ht="12.75" customHeight="1">
      <c r="A355" s="151">
        <v>30</v>
      </c>
      <c r="B355" s="159" t="str">
        <f t="shared" si="9"/>
        <v>Morena</v>
      </c>
      <c r="C355" s="343">
        <v>43311</v>
      </c>
      <c r="D355" s="166">
        <f t="shared" si="10"/>
        <v>50692</v>
      </c>
      <c r="E355" s="162">
        <f t="shared" si="11"/>
        <v>7381</v>
      </c>
      <c r="F355" s="163">
        <f t="shared" si="12"/>
        <v>0.17041860035556786</v>
      </c>
      <c r="G355" s="32"/>
      <c r="H355" s="33"/>
    </row>
    <row r="356" spans="1:8" ht="12.75" customHeight="1">
      <c r="A356" s="151">
        <v>31</v>
      </c>
      <c r="B356" s="159" t="str">
        <f t="shared" si="9"/>
        <v>Narsinghpur</v>
      </c>
      <c r="C356" s="343">
        <v>33727</v>
      </c>
      <c r="D356" s="166">
        <f t="shared" si="10"/>
        <v>24754</v>
      </c>
      <c r="E356" s="162">
        <f t="shared" si="11"/>
        <v>-8973</v>
      </c>
      <c r="F356" s="163">
        <f t="shared" si="12"/>
        <v>-0.2660479734337474</v>
      </c>
      <c r="G356" s="32"/>
      <c r="H356" s="33"/>
    </row>
    <row r="357" spans="1:8" ht="12.75" customHeight="1">
      <c r="A357" s="151">
        <v>32</v>
      </c>
      <c r="B357" s="159" t="str">
        <f t="shared" si="9"/>
        <v>Neemuch</v>
      </c>
      <c r="C357" s="343">
        <v>28006</v>
      </c>
      <c r="D357" s="166">
        <f t="shared" si="10"/>
        <v>40413.75</v>
      </c>
      <c r="E357" s="162">
        <f t="shared" si="11"/>
        <v>12407.75</v>
      </c>
      <c r="F357" s="163">
        <f t="shared" si="12"/>
        <v>0.44303899164464755</v>
      </c>
      <c r="G357" s="32"/>
      <c r="H357" s="33"/>
    </row>
    <row r="358" spans="1:8" ht="12.75" customHeight="1">
      <c r="A358" s="151">
        <v>33</v>
      </c>
      <c r="B358" s="159" t="str">
        <f t="shared" si="9"/>
        <v>Panna</v>
      </c>
      <c r="C358" s="343">
        <v>44538</v>
      </c>
      <c r="D358" s="166">
        <f t="shared" si="10"/>
        <v>36984</v>
      </c>
      <c r="E358" s="162">
        <f t="shared" si="11"/>
        <v>-7554</v>
      </c>
      <c r="F358" s="163">
        <f t="shared" si="12"/>
        <v>-0.16960797521217835</v>
      </c>
      <c r="G358" s="32"/>
      <c r="H358" s="33"/>
    </row>
    <row r="359" spans="1:8" ht="12.75" customHeight="1">
      <c r="A359" s="151">
        <v>34</v>
      </c>
      <c r="B359" s="159" t="str">
        <f t="shared" si="9"/>
        <v>Raisen</v>
      </c>
      <c r="C359" s="343">
        <v>44203</v>
      </c>
      <c r="D359" s="166">
        <f t="shared" si="10"/>
        <v>43113</v>
      </c>
      <c r="E359" s="162">
        <f t="shared" si="11"/>
        <v>-1090</v>
      </c>
      <c r="F359" s="163">
        <f t="shared" si="12"/>
        <v>-0.02465895979910866</v>
      </c>
      <c r="G359" s="32"/>
      <c r="H359" s="33"/>
    </row>
    <row r="360" spans="1:8" ht="12.75" customHeight="1">
      <c r="A360" s="151">
        <v>35</v>
      </c>
      <c r="B360" s="159" t="str">
        <f t="shared" si="9"/>
        <v>Rajgarh</v>
      </c>
      <c r="C360" s="343">
        <v>49870</v>
      </c>
      <c r="D360" s="166">
        <f t="shared" si="10"/>
        <v>21456</v>
      </c>
      <c r="E360" s="162">
        <f t="shared" si="11"/>
        <v>-28414</v>
      </c>
      <c r="F360" s="163">
        <f t="shared" si="12"/>
        <v>-0.569761379586926</v>
      </c>
      <c r="G360" s="32"/>
      <c r="H360" s="33"/>
    </row>
    <row r="361" spans="1:8" ht="12.75" customHeight="1">
      <c r="A361" s="151">
        <v>36</v>
      </c>
      <c r="B361" s="159" t="str">
        <f t="shared" si="9"/>
        <v>Ratlam</v>
      </c>
      <c r="C361" s="343">
        <v>52995</v>
      </c>
      <c r="D361" s="166">
        <f t="shared" si="10"/>
        <v>46399</v>
      </c>
      <c r="E361" s="162">
        <f t="shared" si="11"/>
        <v>-6596</v>
      </c>
      <c r="F361" s="163">
        <f t="shared" si="12"/>
        <v>-0.12446457212944617</v>
      </c>
      <c r="G361" s="32"/>
      <c r="H361" s="33"/>
    </row>
    <row r="362" spans="1:8" ht="12.75" customHeight="1">
      <c r="A362" s="151">
        <v>37</v>
      </c>
      <c r="B362" s="159" t="str">
        <f t="shared" si="9"/>
        <v>Rewa</v>
      </c>
      <c r="C362" s="343">
        <v>62286</v>
      </c>
      <c r="D362" s="166">
        <f t="shared" si="10"/>
        <v>40729</v>
      </c>
      <c r="E362" s="162">
        <f t="shared" si="11"/>
        <v>-21557</v>
      </c>
      <c r="F362" s="163">
        <f t="shared" si="12"/>
        <v>-0.3460970362521273</v>
      </c>
      <c r="G362" s="32"/>
      <c r="H362" s="33"/>
    </row>
    <row r="363" spans="1:8" ht="12.75" customHeight="1">
      <c r="A363" s="151">
        <v>38</v>
      </c>
      <c r="B363" s="159" t="str">
        <f t="shared" si="9"/>
        <v>Sagar</v>
      </c>
      <c r="C363" s="343">
        <v>93475</v>
      </c>
      <c r="D363" s="166">
        <f t="shared" si="10"/>
        <v>48800</v>
      </c>
      <c r="E363" s="162">
        <f t="shared" si="11"/>
        <v>-44675</v>
      </c>
      <c r="F363" s="163">
        <f t="shared" si="12"/>
        <v>-0.47793527681198184</v>
      </c>
      <c r="G363" s="32"/>
      <c r="H363" s="33"/>
    </row>
    <row r="364" spans="1:8" ht="12.75" customHeight="1">
      <c r="A364" s="151">
        <v>39</v>
      </c>
      <c r="B364" s="159" t="str">
        <f t="shared" si="9"/>
        <v>Satna</v>
      </c>
      <c r="C364" s="343">
        <v>70834</v>
      </c>
      <c r="D364" s="166">
        <f t="shared" si="10"/>
        <v>45420</v>
      </c>
      <c r="E364" s="162">
        <f t="shared" si="11"/>
        <v>-25414</v>
      </c>
      <c r="F364" s="163">
        <f t="shared" si="12"/>
        <v>-0.3587825055764181</v>
      </c>
      <c r="G364" s="32"/>
      <c r="H364" s="33"/>
    </row>
    <row r="365" spans="1:8" ht="12.75" customHeight="1">
      <c r="A365" s="151">
        <v>40</v>
      </c>
      <c r="B365" s="159" t="str">
        <f t="shared" si="9"/>
        <v>Sehore</v>
      </c>
      <c r="C365" s="343">
        <v>38366</v>
      </c>
      <c r="D365" s="166">
        <f t="shared" si="10"/>
        <v>57018</v>
      </c>
      <c r="E365" s="162">
        <f t="shared" si="11"/>
        <v>18652</v>
      </c>
      <c r="F365" s="163">
        <f t="shared" si="12"/>
        <v>0.4861596204973153</v>
      </c>
      <c r="G365" s="32"/>
      <c r="H365" s="33"/>
    </row>
    <row r="366" spans="1:8" ht="12.75" customHeight="1">
      <c r="A366" s="151">
        <v>41</v>
      </c>
      <c r="B366" s="159" t="str">
        <f t="shared" si="9"/>
        <v>Seoni</v>
      </c>
      <c r="C366" s="343">
        <v>64260</v>
      </c>
      <c r="D366" s="166">
        <f t="shared" si="10"/>
        <v>33805</v>
      </c>
      <c r="E366" s="162">
        <f t="shared" si="11"/>
        <v>-30455</v>
      </c>
      <c r="F366" s="163">
        <f t="shared" si="12"/>
        <v>-0.47393401805166513</v>
      </c>
      <c r="G366" s="32"/>
      <c r="H366" s="33"/>
    </row>
    <row r="367" spans="1:8" ht="12.75" customHeight="1">
      <c r="A367" s="151">
        <v>42</v>
      </c>
      <c r="B367" s="159" t="str">
        <f t="shared" si="9"/>
        <v>Shahdol</v>
      </c>
      <c r="C367" s="343">
        <v>44583</v>
      </c>
      <c r="D367" s="166">
        <f t="shared" si="10"/>
        <v>31596</v>
      </c>
      <c r="E367" s="162">
        <f t="shared" si="11"/>
        <v>-12987</v>
      </c>
      <c r="F367" s="163">
        <f t="shared" si="12"/>
        <v>-0.2912993742009286</v>
      </c>
      <c r="G367" s="32"/>
      <c r="H367" s="33"/>
    </row>
    <row r="368" spans="1:8" ht="12.75" customHeight="1">
      <c r="A368" s="151">
        <v>43</v>
      </c>
      <c r="B368" s="159" t="str">
        <f t="shared" si="9"/>
        <v>Shajapur</v>
      </c>
      <c r="C368" s="343">
        <v>25006</v>
      </c>
      <c r="D368" s="166">
        <f t="shared" si="10"/>
        <v>41377.4</v>
      </c>
      <c r="E368" s="162">
        <f t="shared" si="11"/>
        <v>16371.400000000001</v>
      </c>
      <c r="F368" s="163">
        <f t="shared" si="12"/>
        <v>0.6546988722706552</v>
      </c>
      <c r="G368" s="32"/>
      <c r="H368" s="33"/>
    </row>
    <row r="369" spans="1:8" ht="12.75" customHeight="1">
      <c r="A369" s="151">
        <v>44</v>
      </c>
      <c r="B369" s="159" t="str">
        <f t="shared" si="9"/>
        <v>Sheopur</v>
      </c>
      <c r="C369" s="343">
        <v>21258</v>
      </c>
      <c r="D369" s="166">
        <f t="shared" si="10"/>
        <v>41957</v>
      </c>
      <c r="E369" s="162">
        <f t="shared" si="11"/>
        <v>20699</v>
      </c>
      <c r="F369" s="163">
        <f t="shared" si="12"/>
        <v>0.9737040173111299</v>
      </c>
      <c r="G369" s="32"/>
      <c r="H369" s="33"/>
    </row>
    <row r="370" spans="1:8" ht="12.75" customHeight="1">
      <c r="A370" s="151">
        <v>45</v>
      </c>
      <c r="B370" s="159" t="str">
        <f t="shared" si="9"/>
        <v>Shivpuri</v>
      </c>
      <c r="C370" s="343">
        <v>51855</v>
      </c>
      <c r="D370" s="166">
        <f t="shared" si="10"/>
        <v>72480</v>
      </c>
      <c r="E370" s="162">
        <f t="shared" si="11"/>
        <v>20625</v>
      </c>
      <c r="F370" s="163">
        <f t="shared" si="12"/>
        <v>0.39774370841770323</v>
      </c>
      <c r="G370" s="32"/>
      <c r="H370" s="33"/>
    </row>
    <row r="371" spans="1:8" ht="12.75" customHeight="1">
      <c r="A371" s="151">
        <v>46</v>
      </c>
      <c r="B371" s="159" t="str">
        <f t="shared" si="9"/>
        <v>Sidhi</v>
      </c>
      <c r="C371" s="343">
        <v>47615</v>
      </c>
      <c r="D371" s="166">
        <f t="shared" si="10"/>
        <v>20395</v>
      </c>
      <c r="E371" s="162">
        <f t="shared" si="11"/>
        <v>-27220</v>
      </c>
      <c r="F371" s="163">
        <f t="shared" si="12"/>
        <v>-0.5716685918303056</v>
      </c>
      <c r="G371" s="32"/>
      <c r="H371" s="33"/>
    </row>
    <row r="372" spans="1:8" ht="12.75" customHeight="1">
      <c r="A372" s="151">
        <v>47</v>
      </c>
      <c r="B372" s="159" t="str">
        <f t="shared" si="9"/>
        <v>Singroli</v>
      </c>
      <c r="C372" s="343">
        <v>55434</v>
      </c>
      <c r="D372" s="166">
        <f t="shared" si="10"/>
        <v>55705</v>
      </c>
      <c r="E372" s="162">
        <f t="shared" si="11"/>
        <v>271</v>
      </c>
      <c r="F372" s="163">
        <f t="shared" si="12"/>
        <v>0.004888696467871704</v>
      </c>
      <c r="G372" s="32"/>
      <c r="H372" s="33"/>
    </row>
    <row r="373" spans="1:8" ht="12.75" customHeight="1">
      <c r="A373" s="151">
        <v>48</v>
      </c>
      <c r="B373" s="159" t="str">
        <f t="shared" si="9"/>
        <v>Tikamgarh</v>
      </c>
      <c r="C373" s="343">
        <v>74521</v>
      </c>
      <c r="D373" s="166">
        <f t="shared" si="10"/>
        <v>64033</v>
      </c>
      <c r="E373" s="162">
        <f t="shared" si="11"/>
        <v>-10488</v>
      </c>
      <c r="F373" s="163">
        <f t="shared" si="12"/>
        <v>-0.1407388521356396</v>
      </c>
      <c r="G373" s="32"/>
      <c r="H373" s="33"/>
    </row>
    <row r="374" spans="1:8" ht="12.75" customHeight="1">
      <c r="A374" s="151">
        <v>49</v>
      </c>
      <c r="B374" s="159" t="str">
        <f t="shared" si="9"/>
        <v>Ujjain</v>
      </c>
      <c r="C374" s="343">
        <v>43624</v>
      </c>
      <c r="D374" s="166">
        <f t="shared" si="10"/>
        <v>45430</v>
      </c>
      <c r="E374" s="162">
        <f t="shared" si="11"/>
        <v>1806</v>
      </c>
      <c r="F374" s="163">
        <f t="shared" si="12"/>
        <v>0.041399229781771504</v>
      </c>
      <c r="G374" s="32"/>
      <c r="H374" s="33"/>
    </row>
    <row r="375" spans="1:8" ht="12.75" customHeight="1">
      <c r="A375" s="151">
        <v>50</v>
      </c>
      <c r="B375" s="159" t="str">
        <f t="shared" si="9"/>
        <v>Umaria</v>
      </c>
      <c r="C375" s="343">
        <v>26872</v>
      </c>
      <c r="D375" s="166">
        <f t="shared" si="10"/>
        <v>44946</v>
      </c>
      <c r="E375" s="162">
        <f t="shared" si="11"/>
        <v>18074</v>
      </c>
      <c r="F375" s="163">
        <f t="shared" si="12"/>
        <v>0.6725960107174754</v>
      </c>
      <c r="G375" s="32"/>
      <c r="H375" s="33"/>
    </row>
    <row r="376" spans="1:8" ht="12.75" customHeight="1">
      <c r="A376" s="151">
        <v>51</v>
      </c>
      <c r="B376" s="159" t="str">
        <f t="shared" si="9"/>
        <v>Vidisha</v>
      </c>
      <c r="C376" s="343">
        <v>53025</v>
      </c>
      <c r="D376" s="166">
        <f t="shared" si="10"/>
        <v>18402</v>
      </c>
      <c r="E376" s="162">
        <f>D376-C376</f>
        <v>-34623</v>
      </c>
      <c r="F376" s="163">
        <f>E376/C376</f>
        <v>-0.6529561527581329</v>
      </c>
      <c r="G376" s="32"/>
      <c r="H376" s="33"/>
    </row>
    <row r="377" spans="1:8" ht="12.75" customHeight="1">
      <c r="A377" s="288"/>
      <c r="B377" s="289" t="s">
        <v>3</v>
      </c>
      <c r="C377" s="331">
        <f>SUM(C326:C376)</f>
        <v>2310995</v>
      </c>
      <c r="D377" s="331">
        <f>SUM(D326:D376)</f>
        <v>2046827.2599999998</v>
      </c>
      <c r="E377" s="299">
        <f t="shared" si="11"/>
        <v>-264167.7400000002</v>
      </c>
      <c r="F377" s="300">
        <f>E377/C377</f>
        <v>-0.11430909197120731</v>
      </c>
      <c r="G377" s="34"/>
      <c r="H377" s="27"/>
    </row>
    <row r="378" spans="1:8" ht="12.75" customHeight="1">
      <c r="A378" s="21"/>
      <c r="B378" s="25"/>
      <c r="C378" s="26"/>
      <c r="D378" s="37"/>
      <c r="E378" s="35"/>
      <c r="F378" s="27"/>
      <c r="G378" s="23"/>
      <c r="H378" s="15"/>
    </row>
    <row r="379" spans="1:8" ht="15" customHeight="1">
      <c r="A379" s="406" t="s">
        <v>242</v>
      </c>
      <c r="B379" s="406"/>
      <c r="C379" s="406"/>
      <c r="D379" s="406"/>
      <c r="E379" s="406"/>
      <c r="F379" s="406"/>
      <c r="G379" s="406"/>
      <c r="H379" s="406"/>
    </row>
    <row r="380" spans="1:8" ht="52.5" customHeight="1">
      <c r="A380" s="355" t="s">
        <v>1</v>
      </c>
      <c r="B380" s="355" t="s">
        <v>2</v>
      </c>
      <c r="C380" s="301" t="s">
        <v>243</v>
      </c>
      <c r="D380" s="301" t="s">
        <v>244</v>
      </c>
      <c r="E380" s="355" t="s">
        <v>77</v>
      </c>
      <c r="F380" s="232"/>
      <c r="G380" s="121"/>
      <c r="H380" s="121"/>
    </row>
    <row r="381" spans="1:8" ht="13.5" customHeight="1">
      <c r="A381" s="196">
        <v>1</v>
      </c>
      <c r="B381" s="196">
        <v>2</v>
      </c>
      <c r="C381" s="231">
        <v>3</v>
      </c>
      <c r="D381" s="231">
        <v>4</v>
      </c>
      <c r="E381" s="196">
        <v>5</v>
      </c>
      <c r="F381" s="232"/>
      <c r="G381" s="121"/>
      <c r="H381" s="121"/>
    </row>
    <row r="382" spans="1:8" ht="13.5" customHeight="1">
      <c r="A382" s="356">
        <v>1</v>
      </c>
      <c r="B382" s="159" t="str">
        <f aca="true" t="shared" si="13" ref="B382:B432">B43</f>
        <v>Agar Malwa</v>
      </c>
      <c r="C382" s="162">
        <v>10429540</v>
      </c>
      <c r="D382" s="162">
        <v>9518520</v>
      </c>
      <c r="E382" s="233">
        <f aca="true" t="shared" si="14" ref="E382:E433">D382/C382</f>
        <v>0.9126500305862003</v>
      </c>
      <c r="F382" s="248"/>
      <c r="G382" s="248"/>
      <c r="H382" s="249"/>
    </row>
    <row r="383" spans="1:8" ht="13.5" customHeight="1">
      <c r="A383" s="356">
        <v>2</v>
      </c>
      <c r="B383" s="159" t="str">
        <f t="shared" si="13"/>
        <v>Alirajpur</v>
      </c>
      <c r="C383" s="162">
        <v>24618120.999999996</v>
      </c>
      <c r="D383" s="162">
        <v>18665240</v>
      </c>
      <c r="E383" s="233">
        <f t="shared" si="14"/>
        <v>0.7581910902135871</v>
      </c>
      <c r="F383" s="248"/>
      <c r="G383" s="248"/>
      <c r="H383" s="249"/>
    </row>
    <row r="384" spans="1:8" ht="13.5" customHeight="1">
      <c r="A384" s="356">
        <v>3</v>
      </c>
      <c r="B384" s="159" t="str">
        <f t="shared" si="13"/>
        <v>Anooppur</v>
      </c>
      <c r="C384" s="162">
        <v>13916320</v>
      </c>
      <c r="D384" s="162">
        <v>13460480</v>
      </c>
      <c r="E384" s="233">
        <f t="shared" si="14"/>
        <v>0.967244213987606</v>
      </c>
      <c r="F384" s="248"/>
      <c r="G384" s="248"/>
      <c r="H384" s="249"/>
    </row>
    <row r="385" spans="1:8" ht="13.5" customHeight="1">
      <c r="A385" s="356">
        <v>4</v>
      </c>
      <c r="B385" s="159" t="str">
        <f t="shared" si="13"/>
        <v>Ashoknagar</v>
      </c>
      <c r="C385" s="162">
        <v>15852980</v>
      </c>
      <c r="D385" s="162">
        <v>14355440</v>
      </c>
      <c r="E385" s="233">
        <f t="shared" si="14"/>
        <v>0.9055357415451227</v>
      </c>
      <c r="F385" s="248"/>
      <c r="G385" s="248"/>
      <c r="H385" s="249"/>
    </row>
    <row r="386" spans="1:8" ht="13.5" customHeight="1">
      <c r="A386" s="356">
        <v>5</v>
      </c>
      <c r="B386" s="159" t="str">
        <f t="shared" si="13"/>
        <v>Badwani</v>
      </c>
      <c r="C386" s="162">
        <v>33068032</v>
      </c>
      <c r="D386" s="162">
        <v>25726948</v>
      </c>
      <c r="E386" s="233">
        <f t="shared" si="14"/>
        <v>0.7780005777180813</v>
      </c>
      <c r="F386" s="248"/>
      <c r="G386" s="248"/>
      <c r="H386" s="249"/>
    </row>
    <row r="387" spans="1:8" ht="13.5" customHeight="1">
      <c r="A387" s="356">
        <v>6</v>
      </c>
      <c r="B387" s="159" t="str">
        <f t="shared" si="13"/>
        <v>Balaghat</v>
      </c>
      <c r="C387" s="162">
        <v>34507220</v>
      </c>
      <c r="D387" s="162">
        <v>32608840</v>
      </c>
      <c r="E387" s="233">
        <f t="shared" si="14"/>
        <v>0.9449860058271863</v>
      </c>
      <c r="F387" s="248"/>
      <c r="G387" s="248"/>
      <c r="H387" s="249"/>
    </row>
    <row r="388" spans="1:8" ht="13.5" customHeight="1">
      <c r="A388" s="356">
        <v>7</v>
      </c>
      <c r="B388" s="159" t="str">
        <f t="shared" si="13"/>
        <v>Betul</v>
      </c>
      <c r="C388" s="162">
        <v>31833780</v>
      </c>
      <c r="D388" s="162">
        <v>30297960</v>
      </c>
      <c r="E388" s="233">
        <f t="shared" si="14"/>
        <v>0.9517550224949723</v>
      </c>
      <c r="F388" s="248"/>
      <c r="G388" s="248"/>
      <c r="H388" s="249"/>
    </row>
    <row r="389" spans="1:8" ht="13.5" customHeight="1">
      <c r="A389" s="356">
        <v>8</v>
      </c>
      <c r="B389" s="159" t="str">
        <f t="shared" si="13"/>
        <v>Bhind</v>
      </c>
      <c r="C389" s="162">
        <v>20405000</v>
      </c>
      <c r="D389" s="162">
        <v>19448440</v>
      </c>
      <c r="E389" s="233">
        <f t="shared" si="14"/>
        <v>0.9531212938005391</v>
      </c>
      <c r="F389" s="248"/>
      <c r="G389" s="248"/>
      <c r="H389" s="249"/>
    </row>
    <row r="390" spans="1:8" ht="13.5" customHeight="1">
      <c r="A390" s="356">
        <v>9</v>
      </c>
      <c r="B390" s="159" t="str">
        <f t="shared" si="13"/>
        <v>Bhopal</v>
      </c>
      <c r="C390" s="162">
        <v>22890780</v>
      </c>
      <c r="D390" s="162">
        <v>20458240</v>
      </c>
      <c r="E390" s="233">
        <f t="shared" si="14"/>
        <v>0.8937327605262905</v>
      </c>
      <c r="F390" s="248"/>
      <c r="G390" s="248"/>
      <c r="H390" s="249"/>
    </row>
    <row r="391" spans="1:8" ht="13.5" customHeight="1">
      <c r="A391" s="356">
        <v>10</v>
      </c>
      <c r="B391" s="159" t="str">
        <f t="shared" si="13"/>
        <v>Burhanpur</v>
      </c>
      <c r="C391" s="162">
        <v>14763540</v>
      </c>
      <c r="D391" s="162">
        <v>13773540</v>
      </c>
      <c r="E391" s="233">
        <f t="shared" si="14"/>
        <v>0.9329429120658054</v>
      </c>
      <c r="F391" s="248"/>
      <c r="G391" s="248"/>
      <c r="H391" s="249"/>
    </row>
    <row r="392" spans="1:8" ht="13.5" customHeight="1">
      <c r="A392" s="356">
        <v>11</v>
      </c>
      <c r="B392" s="159" t="str">
        <f t="shared" si="13"/>
        <v>Chhatarpur</v>
      </c>
      <c r="C392" s="162">
        <v>45929963.2</v>
      </c>
      <c r="D392" s="162">
        <v>31264860</v>
      </c>
      <c r="E392" s="233">
        <f t="shared" si="14"/>
        <v>0.6807072730247691</v>
      </c>
      <c r="F392" s="248"/>
      <c r="G392" s="248"/>
      <c r="H392" s="249"/>
    </row>
    <row r="393" spans="1:8" ht="13.5" customHeight="1">
      <c r="A393" s="356">
        <v>12</v>
      </c>
      <c r="B393" s="159" t="str">
        <f t="shared" si="13"/>
        <v>Chhindwara</v>
      </c>
      <c r="C393" s="162">
        <v>40705500</v>
      </c>
      <c r="D393" s="162">
        <v>37200240</v>
      </c>
      <c r="E393" s="233">
        <f t="shared" si="14"/>
        <v>0.9138873125253344</v>
      </c>
      <c r="F393" s="248"/>
      <c r="G393" s="248"/>
      <c r="H393" s="249"/>
    </row>
    <row r="394" spans="1:8" ht="13.5" customHeight="1">
      <c r="A394" s="356">
        <v>13</v>
      </c>
      <c r="B394" s="159" t="str">
        <f t="shared" si="13"/>
        <v>Damoh</v>
      </c>
      <c r="C394" s="162">
        <v>30680276</v>
      </c>
      <c r="D394" s="162">
        <v>23896276</v>
      </c>
      <c r="E394" s="233">
        <f t="shared" si="14"/>
        <v>0.7788807375787623</v>
      </c>
      <c r="F394" s="248"/>
      <c r="G394" s="248"/>
      <c r="H394" s="249"/>
    </row>
    <row r="395" spans="1:8" ht="13.5" customHeight="1">
      <c r="A395" s="356">
        <v>14</v>
      </c>
      <c r="B395" s="159" t="str">
        <f t="shared" si="13"/>
        <v>Datia</v>
      </c>
      <c r="C395" s="162">
        <v>12910260</v>
      </c>
      <c r="D395" s="162">
        <v>10779645.8</v>
      </c>
      <c r="E395" s="233">
        <f t="shared" si="14"/>
        <v>0.8349673670398583</v>
      </c>
      <c r="F395" s="248"/>
      <c r="G395" s="248"/>
      <c r="H395" s="249"/>
    </row>
    <row r="396" spans="1:8" ht="13.5" customHeight="1">
      <c r="A396" s="356">
        <v>15</v>
      </c>
      <c r="B396" s="159" t="str">
        <f t="shared" si="13"/>
        <v>Dewas</v>
      </c>
      <c r="C396" s="162">
        <v>23421420</v>
      </c>
      <c r="D396" s="162">
        <v>21916400</v>
      </c>
      <c r="E396" s="233">
        <f t="shared" si="14"/>
        <v>0.9357417270174054</v>
      </c>
      <c r="F396" s="248"/>
      <c r="G396" s="248"/>
      <c r="H396" s="249"/>
    </row>
    <row r="397" spans="1:8" ht="13.5" customHeight="1">
      <c r="A397" s="356">
        <v>16</v>
      </c>
      <c r="B397" s="159" t="str">
        <f t="shared" si="13"/>
        <v>Dhar</v>
      </c>
      <c r="C397" s="162">
        <v>35467300</v>
      </c>
      <c r="D397" s="162">
        <v>37061200</v>
      </c>
      <c r="E397" s="233">
        <f t="shared" si="14"/>
        <v>1.0449399869739169</v>
      </c>
      <c r="F397" s="248"/>
      <c r="G397" s="248"/>
      <c r="H397" s="249"/>
    </row>
    <row r="398" spans="1:8" ht="13.5" customHeight="1">
      <c r="A398" s="356">
        <v>17</v>
      </c>
      <c r="B398" s="159" t="str">
        <f t="shared" si="13"/>
        <v>Dindori</v>
      </c>
      <c r="C398" s="162">
        <v>20143200</v>
      </c>
      <c r="D398" s="162">
        <v>18834640</v>
      </c>
      <c r="E398" s="233">
        <f t="shared" si="14"/>
        <v>0.9350371341197029</v>
      </c>
      <c r="F398" s="248"/>
      <c r="G398" s="248"/>
      <c r="H398" s="249"/>
    </row>
    <row r="399" spans="1:8" ht="13.5" customHeight="1">
      <c r="A399" s="356">
        <v>18</v>
      </c>
      <c r="B399" s="159" t="str">
        <f t="shared" si="13"/>
        <v>Guna</v>
      </c>
      <c r="C399" s="162">
        <v>19892180</v>
      </c>
      <c r="D399" s="162">
        <v>20636000</v>
      </c>
      <c r="E399" s="233">
        <f t="shared" si="14"/>
        <v>1.0373925834172022</v>
      </c>
      <c r="F399" s="248"/>
      <c r="G399" s="248"/>
      <c r="H399" s="249"/>
    </row>
    <row r="400" spans="1:8" ht="13.5" customHeight="1">
      <c r="A400" s="356">
        <v>19</v>
      </c>
      <c r="B400" s="159" t="str">
        <f t="shared" si="13"/>
        <v>Gwalior</v>
      </c>
      <c r="C400" s="162">
        <v>17759300</v>
      </c>
      <c r="D400" s="162">
        <v>17388930</v>
      </c>
      <c r="E400" s="233">
        <f t="shared" si="14"/>
        <v>0.9791450113461679</v>
      </c>
      <c r="F400" s="248"/>
      <c r="G400" s="248"/>
      <c r="H400" s="249"/>
    </row>
    <row r="401" spans="1:8" ht="13.5" customHeight="1">
      <c r="A401" s="356">
        <v>20</v>
      </c>
      <c r="B401" s="159" t="str">
        <f t="shared" si="13"/>
        <v>Harda</v>
      </c>
      <c r="C401" s="162">
        <v>8521920</v>
      </c>
      <c r="D401" s="162">
        <v>8489360</v>
      </c>
      <c r="E401" s="233">
        <f t="shared" si="14"/>
        <v>0.9961792647666253</v>
      </c>
      <c r="F401" s="248"/>
      <c r="G401" s="248"/>
      <c r="H401" s="249"/>
    </row>
    <row r="402" spans="1:8" ht="13.5" customHeight="1">
      <c r="A402" s="356">
        <v>21</v>
      </c>
      <c r="B402" s="159" t="str">
        <f t="shared" si="13"/>
        <v>Hoshangabad</v>
      </c>
      <c r="C402" s="162">
        <v>19055520</v>
      </c>
      <c r="D402" s="162">
        <v>15768280</v>
      </c>
      <c r="E402" s="233">
        <f t="shared" si="14"/>
        <v>0.8274914565438256</v>
      </c>
      <c r="F402" s="248"/>
      <c r="G402" s="248"/>
      <c r="H402" s="249"/>
    </row>
    <row r="403" spans="1:8" ht="13.5" customHeight="1">
      <c r="A403" s="356">
        <v>22</v>
      </c>
      <c r="B403" s="159" t="str">
        <f t="shared" si="13"/>
        <v>Indore</v>
      </c>
      <c r="C403" s="162">
        <v>21953800</v>
      </c>
      <c r="D403" s="162">
        <v>21069620</v>
      </c>
      <c r="E403" s="233">
        <f t="shared" si="14"/>
        <v>0.9597254233891171</v>
      </c>
      <c r="F403" s="248"/>
      <c r="G403" s="248"/>
      <c r="H403" s="249"/>
    </row>
    <row r="404" spans="1:8" ht="13.5" customHeight="1">
      <c r="A404" s="356">
        <v>23</v>
      </c>
      <c r="B404" s="159" t="str">
        <f t="shared" si="13"/>
        <v>Jabalpur</v>
      </c>
      <c r="C404" s="162">
        <v>31453602.04</v>
      </c>
      <c r="D404" s="162">
        <v>26126940</v>
      </c>
      <c r="E404" s="233">
        <f t="shared" si="14"/>
        <v>0.8306501737630556</v>
      </c>
      <c r="F404" s="248"/>
      <c r="G404" s="248"/>
      <c r="H404" s="249"/>
    </row>
    <row r="405" spans="1:8" ht="13.5" customHeight="1">
      <c r="A405" s="356">
        <v>24</v>
      </c>
      <c r="B405" s="159" t="str">
        <f t="shared" si="13"/>
        <v>Jhabua</v>
      </c>
      <c r="C405" s="162">
        <v>38057580</v>
      </c>
      <c r="D405" s="162">
        <v>30281202.6</v>
      </c>
      <c r="E405" s="233">
        <f t="shared" si="14"/>
        <v>0.7956681060645475</v>
      </c>
      <c r="F405" s="248"/>
      <c r="G405" s="248"/>
      <c r="H405" s="249"/>
    </row>
    <row r="406" spans="1:8" ht="13.5" customHeight="1">
      <c r="A406" s="356">
        <v>25</v>
      </c>
      <c r="B406" s="159" t="str">
        <f t="shared" si="13"/>
        <v>Katni</v>
      </c>
      <c r="C406" s="162">
        <v>27983696</v>
      </c>
      <c r="D406" s="162">
        <v>24957680</v>
      </c>
      <c r="E406" s="233">
        <f t="shared" si="14"/>
        <v>0.8918650345544062</v>
      </c>
      <c r="F406" s="248"/>
      <c r="G406" s="248"/>
      <c r="H406" s="249"/>
    </row>
    <row r="407" spans="1:8" ht="13.5" customHeight="1">
      <c r="A407" s="356">
        <v>26</v>
      </c>
      <c r="B407" s="159" t="str">
        <f t="shared" si="13"/>
        <v>Khandwa</v>
      </c>
      <c r="C407" s="162">
        <v>29814180</v>
      </c>
      <c r="D407" s="162">
        <v>27155040</v>
      </c>
      <c r="E407" s="233">
        <f t="shared" si="14"/>
        <v>0.9108095543798287</v>
      </c>
      <c r="F407" s="248"/>
      <c r="G407" s="248"/>
      <c r="H407" s="249"/>
    </row>
    <row r="408" spans="1:8" ht="13.5" customHeight="1">
      <c r="A408" s="356">
        <v>27</v>
      </c>
      <c r="B408" s="159" t="str">
        <f t="shared" si="13"/>
        <v>Khargone</v>
      </c>
      <c r="C408" s="162">
        <v>33770880</v>
      </c>
      <c r="D408" s="162">
        <v>27848040</v>
      </c>
      <c r="E408" s="233">
        <f t="shared" si="14"/>
        <v>0.8246169480925578</v>
      </c>
      <c r="F408" s="248"/>
      <c r="G408" s="248"/>
      <c r="H408" s="249"/>
    </row>
    <row r="409" spans="1:8" ht="13.5" customHeight="1">
      <c r="A409" s="356">
        <v>28</v>
      </c>
      <c r="B409" s="159" t="str">
        <f t="shared" si="13"/>
        <v>Mandla</v>
      </c>
      <c r="C409" s="162">
        <v>26887740</v>
      </c>
      <c r="D409" s="162">
        <v>23774300</v>
      </c>
      <c r="E409" s="233">
        <f t="shared" si="14"/>
        <v>0.8842059615274471</v>
      </c>
      <c r="F409" s="248"/>
      <c r="G409" s="248"/>
      <c r="H409" s="249"/>
    </row>
    <row r="410" spans="1:8" ht="13.5" customHeight="1">
      <c r="A410" s="356">
        <v>29</v>
      </c>
      <c r="B410" s="159" t="str">
        <f t="shared" si="13"/>
        <v>Mandsaur</v>
      </c>
      <c r="C410" s="162">
        <v>18373028</v>
      </c>
      <c r="D410" s="162">
        <v>20105080.000000004</v>
      </c>
      <c r="E410" s="233">
        <f t="shared" si="14"/>
        <v>1.0942714505197513</v>
      </c>
      <c r="F410" s="248"/>
      <c r="G410" s="248"/>
      <c r="H410" s="249"/>
    </row>
    <row r="411" spans="1:8" ht="13.5" customHeight="1">
      <c r="A411" s="356">
        <v>30</v>
      </c>
      <c r="B411" s="159" t="str">
        <f t="shared" si="13"/>
        <v>Morena</v>
      </c>
      <c r="C411" s="162">
        <v>29057160</v>
      </c>
      <c r="D411" s="162">
        <v>28266260</v>
      </c>
      <c r="E411" s="233">
        <f t="shared" si="14"/>
        <v>0.972781235330638</v>
      </c>
      <c r="F411" s="248"/>
      <c r="G411" s="248"/>
      <c r="H411" s="249"/>
    </row>
    <row r="412" spans="1:8" ht="13.5" customHeight="1">
      <c r="A412" s="356">
        <v>31</v>
      </c>
      <c r="B412" s="159" t="str">
        <f t="shared" si="13"/>
        <v>Narsinghpur</v>
      </c>
      <c r="C412" s="162">
        <v>16200712</v>
      </c>
      <c r="D412" s="162">
        <v>14086820</v>
      </c>
      <c r="E412" s="233">
        <f t="shared" si="14"/>
        <v>0.8695185742453788</v>
      </c>
      <c r="F412" s="248"/>
      <c r="G412" s="248"/>
      <c r="H412" s="249"/>
    </row>
    <row r="413" spans="1:8" ht="13.5" customHeight="1">
      <c r="A413" s="356">
        <v>32</v>
      </c>
      <c r="B413" s="159" t="str">
        <f t="shared" si="13"/>
        <v>Neemuch</v>
      </c>
      <c r="C413" s="162">
        <v>15086808</v>
      </c>
      <c r="D413" s="162">
        <v>10710040</v>
      </c>
      <c r="E413" s="233">
        <f t="shared" si="14"/>
        <v>0.7098943659917989</v>
      </c>
      <c r="F413" s="248"/>
      <c r="G413" s="248"/>
      <c r="H413" s="249"/>
    </row>
    <row r="414" spans="1:8" ht="13.5" customHeight="1">
      <c r="A414" s="356">
        <v>33</v>
      </c>
      <c r="B414" s="159" t="str">
        <f t="shared" si="13"/>
        <v>Panna</v>
      </c>
      <c r="C414" s="162">
        <v>25441504</v>
      </c>
      <c r="D414" s="162">
        <v>19427540</v>
      </c>
      <c r="E414" s="233">
        <f t="shared" si="14"/>
        <v>0.7636160189271829</v>
      </c>
      <c r="F414" s="248"/>
      <c r="G414" s="248"/>
      <c r="H414" s="249"/>
    </row>
    <row r="415" spans="1:8" ht="13.5" customHeight="1">
      <c r="A415" s="356">
        <v>34</v>
      </c>
      <c r="B415" s="159" t="str">
        <f t="shared" si="13"/>
        <v>Raisen</v>
      </c>
      <c r="C415" s="162">
        <v>25157080.08</v>
      </c>
      <c r="D415" s="162">
        <v>22961895</v>
      </c>
      <c r="E415" s="233">
        <f t="shared" si="14"/>
        <v>0.9127408636845267</v>
      </c>
      <c r="F415" s="248"/>
      <c r="G415" s="248"/>
      <c r="H415" s="249"/>
    </row>
    <row r="416" spans="1:8" ht="13.5" customHeight="1">
      <c r="A416" s="356">
        <v>35</v>
      </c>
      <c r="B416" s="159" t="str">
        <f t="shared" si="13"/>
        <v>Rajgarh</v>
      </c>
      <c r="C416" s="162">
        <v>28591060</v>
      </c>
      <c r="D416" s="162">
        <v>23877576</v>
      </c>
      <c r="E416" s="233">
        <f t="shared" si="14"/>
        <v>0.8351413343891412</v>
      </c>
      <c r="F416" s="121"/>
      <c r="G416" s="121"/>
      <c r="H416" s="250"/>
    </row>
    <row r="417" spans="1:8" ht="13.5" customHeight="1">
      <c r="A417" s="356">
        <v>36</v>
      </c>
      <c r="B417" s="159" t="str">
        <f t="shared" si="13"/>
        <v>Ratlam</v>
      </c>
      <c r="C417" s="162">
        <v>33845460</v>
      </c>
      <c r="D417" s="162">
        <v>27027880</v>
      </c>
      <c r="E417" s="233">
        <f t="shared" si="14"/>
        <v>0.798567370631098</v>
      </c>
      <c r="F417" s="121"/>
      <c r="G417" s="121"/>
      <c r="H417" s="250"/>
    </row>
    <row r="418" spans="1:8" ht="13.5" customHeight="1">
      <c r="A418" s="356">
        <v>37</v>
      </c>
      <c r="B418" s="159" t="str">
        <f t="shared" si="13"/>
        <v>Rewa</v>
      </c>
      <c r="C418" s="162">
        <v>33866888</v>
      </c>
      <c r="D418" s="162">
        <v>31748840</v>
      </c>
      <c r="E418" s="233">
        <f t="shared" si="14"/>
        <v>0.9374596213268842</v>
      </c>
      <c r="F418" s="121"/>
      <c r="G418" s="121"/>
      <c r="H418" s="250"/>
    </row>
    <row r="419" spans="1:8" ht="13.5" customHeight="1">
      <c r="A419" s="356">
        <v>38</v>
      </c>
      <c r="B419" s="159" t="str">
        <f t="shared" si="13"/>
        <v>Sagar</v>
      </c>
      <c r="C419" s="162">
        <v>47382500</v>
      </c>
      <c r="D419" s="162">
        <v>37661140</v>
      </c>
      <c r="E419" s="233">
        <f t="shared" si="14"/>
        <v>0.7948322692977365</v>
      </c>
      <c r="F419" s="121"/>
      <c r="G419" s="121"/>
      <c r="H419" s="250"/>
    </row>
    <row r="420" spans="1:8" ht="13.5" customHeight="1">
      <c r="A420" s="356">
        <v>39</v>
      </c>
      <c r="B420" s="159" t="str">
        <f t="shared" si="13"/>
        <v>Satna</v>
      </c>
      <c r="C420" s="162">
        <v>37052620</v>
      </c>
      <c r="D420" s="162">
        <v>31060700</v>
      </c>
      <c r="E420" s="233">
        <f t="shared" si="14"/>
        <v>0.8382861994644374</v>
      </c>
      <c r="F420" s="121"/>
      <c r="G420" s="121"/>
      <c r="H420" s="250"/>
    </row>
    <row r="421" spans="1:8" ht="13.5" customHeight="1">
      <c r="A421" s="356">
        <v>40</v>
      </c>
      <c r="B421" s="159" t="str">
        <f t="shared" si="13"/>
        <v>Sehore</v>
      </c>
      <c r="C421" s="162">
        <v>22200640</v>
      </c>
      <c r="D421" s="162">
        <v>18696040</v>
      </c>
      <c r="E421" s="233">
        <f t="shared" si="14"/>
        <v>0.8421396860631045</v>
      </c>
      <c r="F421" s="121"/>
      <c r="G421" s="121"/>
      <c r="H421" s="250"/>
    </row>
    <row r="422" spans="1:8" ht="13.5" customHeight="1">
      <c r="A422" s="356">
        <v>41</v>
      </c>
      <c r="B422" s="159" t="str">
        <f t="shared" si="13"/>
        <v>Seoni</v>
      </c>
      <c r="C422" s="162">
        <v>31443720</v>
      </c>
      <c r="D422" s="162">
        <v>28390340</v>
      </c>
      <c r="E422" s="233">
        <f t="shared" si="14"/>
        <v>0.9028938051859003</v>
      </c>
      <c r="F422" s="121"/>
      <c r="G422" s="121"/>
      <c r="H422" s="250"/>
    </row>
    <row r="423" spans="1:8" ht="13.5" customHeight="1">
      <c r="A423" s="356">
        <v>42</v>
      </c>
      <c r="B423" s="159" t="str">
        <f t="shared" si="13"/>
        <v>Shahdol</v>
      </c>
      <c r="C423" s="162">
        <v>24493876</v>
      </c>
      <c r="D423" s="162">
        <v>21018580</v>
      </c>
      <c r="E423" s="233">
        <f t="shared" si="14"/>
        <v>0.8581157183942631</v>
      </c>
      <c r="F423" s="121"/>
      <c r="G423" s="121"/>
      <c r="H423" s="250"/>
    </row>
    <row r="424" spans="1:8" ht="13.5" customHeight="1">
      <c r="A424" s="356">
        <v>43</v>
      </c>
      <c r="B424" s="159" t="str">
        <f t="shared" si="13"/>
        <v>Shajapur</v>
      </c>
      <c r="C424" s="162">
        <v>12722160</v>
      </c>
      <c r="D424" s="162">
        <v>10089420</v>
      </c>
      <c r="E424" s="233">
        <f t="shared" si="14"/>
        <v>0.7930587258767379</v>
      </c>
      <c r="F424" s="121"/>
      <c r="G424" s="121"/>
      <c r="H424" s="250"/>
    </row>
    <row r="425" spans="1:8" ht="13.5" customHeight="1">
      <c r="A425" s="356">
        <v>44</v>
      </c>
      <c r="B425" s="159" t="str">
        <f t="shared" si="13"/>
        <v>Sheopur</v>
      </c>
      <c r="C425" s="162">
        <v>14330800</v>
      </c>
      <c r="D425" s="162">
        <v>14297360</v>
      </c>
      <c r="E425" s="233">
        <f t="shared" si="14"/>
        <v>0.9976665643229966</v>
      </c>
      <c r="F425" s="121"/>
      <c r="G425" s="121"/>
      <c r="H425" s="250"/>
    </row>
    <row r="426" spans="1:8" ht="13.5" customHeight="1">
      <c r="A426" s="356">
        <v>45</v>
      </c>
      <c r="B426" s="159" t="str">
        <f t="shared" si="13"/>
        <v>Shivpuri</v>
      </c>
      <c r="C426" s="162">
        <v>29793940</v>
      </c>
      <c r="D426" s="162">
        <v>34360367.8</v>
      </c>
      <c r="E426" s="233">
        <f t="shared" si="14"/>
        <v>1.1532669999335434</v>
      </c>
      <c r="F426" s="121"/>
      <c r="G426" s="121"/>
      <c r="H426" s="250"/>
    </row>
    <row r="427" spans="1:8" ht="13.5" customHeight="1">
      <c r="A427" s="356">
        <v>46</v>
      </c>
      <c r="B427" s="159" t="str">
        <f t="shared" si="13"/>
        <v>Sidhi</v>
      </c>
      <c r="C427" s="162">
        <v>31720040</v>
      </c>
      <c r="D427" s="162">
        <v>25184332.799999997</v>
      </c>
      <c r="E427" s="233">
        <f t="shared" si="14"/>
        <v>0.7939565271670527</v>
      </c>
      <c r="F427" s="121"/>
      <c r="G427" s="121"/>
      <c r="H427" s="250"/>
    </row>
    <row r="428" spans="1:8" ht="13.5" customHeight="1">
      <c r="A428" s="356">
        <v>47</v>
      </c>
      <c r="B428" s="159" t="str">
        <f t="shared" si="13"/>
        <v>Singroli</v>
      </c>
      <c r="C428" s="162">
        <v>32698071.999999996</v>
      </c>
      <c r="D428" s="162">
        <v>25793020</v>
      </c>
      <c r="E428" s="233">
        <f t="shared" si="14"/>
        <v>0.7888238792794879</v>
      </c>
      <c r="F428" s="121"/>
      <c r="G428" s="121"/>
      <c r="H428" s="250"/>
    </row>
    <row r="429" spans="1:8" ht="13.5" customHeight="1">
      <c r="A429" s="356">
        <v>48</v>
      </c>
      <c r="B429" s="159" t="str">
        <f t="shared" si="13"/>
        <v>Tikamgarh</v>
      </c>
      <c r="C429" s="162">
        <v>43118020</v>
      </c>
      <c r="D429" s="162">
        <v>30786360</v>
      </c>
      <c r="E429" s="233">
        <f t="shared" si="14"/>
        <v>0.7140021735691945</v>
      </c>
      <c r="F429" s="121"/>
      <c r="G429" s="121"/>
      <c r="H429" s="250"/>
    </row>
    <row r="430" spans="1:8" ht="13.5" customHeight="1">
      <c r="A430" s="356">
        <v>49</v>
      </c>
      <c r="B430" s="159" t="str">
        <f t="shared" si="13"/>
        <v>Ujjain</v>
      </c>
      <c r="C430" s="162">
        <v>24239600</v>
      </c>
      <c r="D430" s="162">
        <v>19834320</v>
      </c>
      <c r="E430" s="233">
        <f t="shared" si="14"/>
        <v>0.8182610274096932</v>
      </c>
      <c r="F430" s="121"/>
      <c r="G430" s="121"/>
      <c r="H430" s="250"/>
    </row>
    <row r="431" spans="1:8" ht="13.5" customHeight="1">
      <c r="A431" s="356">
        <v>50</v>
      </c>
      <c r="B431" s="159" t="str">
        <f t="shared" si="13"/>
        <v>Umaria</v>
      </c>
      <c r="C431" s="162">
        <v>14268100</v>
      </c>
      <c r="D431" s="162">
        <v>13317040</v>
      </c>
      <c r="E431" s="233">
        <f t="shared" si="14"/>
        <v>0.9333436126744276</v>
      </c>
      <c r="F431" s="121"/>
      <c r="G431" s="121"/>
      <c r="H431" s="250"/>
    </row>
    <row r="432" spans="1:8" ht="13.5" customHeight="1">
      <c r="A432" s="356">
        <v>51</v>
      </c>
      <c r="B432" s="159" t="str">
        <f t="shared" si="13"/>
        <v>Vidisha</v>
      </c>
      <c r="C432" s="162">
        <v>29799220</v>
      </c>
      <c r="D432" s="162">
        <v>26237420</v>
      </c>
      <c r="E432" s="233">
        <f t="shared" si="14"/>
        <v>0.8804733815180398</v>
      </c>
      <c r="F432" s="121"/>
      <c r="G432" s="121"/>
      <c r="H432" s="250"/>
    </row>
    <row r="433" spans="1:8" ht="13.5" customHeight="1">
      <c r="A433" s="289"/>
      <c r="B433" s="302" t="s">
        <v>135</v>
      </c>
      <c r="C433" s="299">
        <f>SUM(C382:C432)</f>
        <v>1327576638.3200002</v>
      </c>
      <c r="D433" s="299">
        <f>SUM(D382:D432)</f>
        <v>1157700674</v>
      </c>
      <c r="E433" s="303">
        <f t="shared" si="14"/>
        <v>0.8720405591537284</v>
      </c>
      <c r="F433" s="121"/>
      <c r="G433" s="121"/>
      <c r="H433" s="121"/>
    </row>
    <row r="434" spans="1:8" ht="13.5" customHeight="1">
      <c r="A434" s="144"/>
      <c r="B434" s="253"/>
      <c r="C434" s="254"/>
      <c r="D434" s="35"/>
      <c r="E434" s="40"/>
      <c r="F434" s="15"/>
      <c r="G434" s="15"/>
      <c r="H434" s="15"/>
    </row>
    <row r="435" spans="1:8" ht="15.75" customHeight="1">
      <c r="A435" s="137" t="s">
        <v>195</v>
      </c>
      <c r="B435" s="121"/>
      <c r="C435" s="121"/>
      <c r="D435" s="15"/>
      <c r="E435" s="15"/>
      <c r="F435" s="15"/>
      <c r="G435" s="15"/>
      <c r="H435" s="15"/>
    </row>
    <row r="436" spans="1:8" ht="12.75">
      <c r="A436" s="137"/>
      <c r="B436" s="121"/>
      <c r="C436" s="121"/>
      <c r="D436" s="15"/>
      <c r="E436" s="15"/>
      <c r="F436" s="15"/>
      <c r="G436" s="15"/>
      <c r="H436" s="15"/>
    </row>
    <row r="437" spans="1:8" ht="12.75">
      <c r="A437" s="2" t="s">
        <v>93</v>
      </c>
      <c r="G437" s="15"/>
      <c r="H437" s="15"/>
    </row>
    <row r="438" spans="1:8" ht="33.75" customHeight="1">
      <c r="A438" s="276" t="s">
        <v>30</v>
      </c>
      <c r="B438" s="276"/>
      <c r="C438" s="304" t="s">
        <v>50</v>
      </c>
      <c r="D438" s="304" t="s">
        <v>51</v>
      </c>
      <c r="E438" s="304" t="s">
        <v>28</v>
      </c>
      <c r="F438" s="304" t="s">
        <v>29</v>
      </c>
      <c r="G438" s="15"/>
      <c r="H438" s="15"/>
    </row>
    <row r="439" spans="1:8" ht="16.5" customHeight="1">
      <c r="A439" s="80">
        <v>1</v>
      </c>
      <c r="B439" s="80">
        <v>2</v>
      </c>
      <c r="C439" s="92">
        <v>3</v>
      </c>
      <c r="D439" s="92">
        <v>4</v>
      </c>
      <c r="E439" s="92" t="s">
        <v>56</v>
      </c>
      <c r="F439" s="92">
        <v>6</v>
      </c>
      <c r="G439" s="15"/>
      <c r="H439" s="15"/>
    </row>
    <row r="440" spans="1:8" ht="27" customHeight="1">
      <c r="A440" s="361">
        <v>1</v>
      </c>
      <c r="B440" s="81" t="s">
        <v>245</v>
      </c>
      <c r="C440" s="94">
        <f>D503</f>
        <v>22749.93169999999</v>
      </c>
      <c r="D440" s="94">
        <f>C440</f>
        <v>22749.93169999999</v>
      </c>
      <c r="E440" s="94">
        <f>D440-C440</f>
        <v>0</v>
      </c>
      <c r="F440" s="95">
        <f>E440/C440</f>
        <v>0</v>
      </c>
      <c r="G440" s="15"/>
      <c r="H440" s="15"/>
    </row>
    <row r="441" spans="1:16" ht="25.5">
      <c r="A441" s="361">
        <v>2</v>
      </c>
      <c r="B441" s="81" t="s">
        <v>246</v>
      </c>
      <c r="C441" s="96">
        <f>C503</f>
        <v>158291.94995563023</v>
      </c>
      <c r="D441" s="94">
        <f>C441</f>
        <v>158291.94995563023</v>
      </c>
      <c r="E441" s="94">
        <f>D441-C441</f>
        <v>0</v>
      </c>
      <c r="F441" s="95">
        <f>E441/C441</f>
        <v>0</v>
      </c>
      <c r="G441" s="39"/>
      <c r="H441" s="15"/>
      <c r="P441" s="1">
        <f>4962.83+10316.62+2268.42+5202.06</f>
        <v>22749.930000000004</v>
      </c>
    </row>
    <row r="442" spans="1:8" ht="25.5">
      <c r="A442" s="361">
        <v>3</v>
      </c>
      <c r="B442" s="81" t="s">
        <v>247</v>
      </c>
      <c r="C442" s="104">
        <f>C563</f>
        <v>117421.91844400001</v>
      </c>
      <c r="D442" s="94">
        <f>C442</f>
        <v>117421.91844400001</v>
      </c>
      <c r="E442" s="94">
        <f>D442-C442</f>
        <v>0</v>
      </c>
      <c r="F442" s="95">
        <f>E442/C442</f>
        <v>0</v>
      </c>
      <c r="G442" s="15"/>
      <c r="H442" s="15"/>
    </row>
    <row r="443" spans="1:8" ht="12.75">
      <c r="A443" s="255" t="s">
        <v>110</v>
      </c>
      <c r="B443" s="15"/>
      <c r="C443" s="15"/>
      <c r="D443" s="15"/>
      <c r="E443" s="15"/>
      <c r="F443" s="15"/>
      <c r="G443" s="15"/>
      <c r="H443" s="15"/>
    </row>
    <row r="444" spans="1:8" ht="12.75">
      <c r="A444" s="42"/>
      <c r="B444" s="15"/>
      <c r="C444" s="15"/>
      <c r="D444" s="15"/>
      <c r="E444" s="15"/>
      <c r="F444" s="43"/>
      <c r="G444" s="15"/>
      <c r="H444" s="15"/>
    </row>
    <row r="445" spans="1:8" ht="12.75">
      <c r="A445" s="171" t="s">
        <v>94</v>
      </c>
      <c r="B445" s="172"/>
      <c r="C445" s="172"/>
      <c r="D445" s="172"/>
      <c r="E445" s="173"/>
      <c r="F445" s="44"/>
      <c r="G445" s="15"/>
      <c r="H445" s="15"/>
    </row>
    <row r="446" spans="1:8" ht="12.75">
      <c r="A446" s="172"/>
      <c r="B446" s="172"/>
      <c r="C446" s="172"/>
      <c r="D446" s="172"/>
      <c r="E446" s="173"/>
      <c r="F446" s="44"/>
      <c r="G446" s="15"/>
      <c r="H446" s="15"/>
    </row>
    <row r="447" spans="1:8" ht="12.75">
      <c r="A447" s="137" t="s">
        <v>248</v>
      </c>
      <c r="B447" s="174"/>
      <c r="C447" s="175"/>
      <c r="D447" s="174"/>
      <c r="E447" s="174"/>
      <c r="F447" s="45"/>
      <c r="G447" s="45"/>
      <c r="H447" s="15"/>
    </row>
    <row r="448" spans="1:8" ht="6" customHeight="1">
      <c r="A448" s="137"/>
      <c r="B448" s="174"/>
      <c r="C448" s="175"/>
      <c r="D448" s="174"/>
      <c r="E448" s="174"/>
      <c r="F448" s="45"/>
      <c r="G448" s="45"/>
      <c r="H448" s="15"/>
    </row>
    <row r="449" spans="1:8" ht="12.75">
      <c r="A449" s="174"/>
      <c r="B449" s="174"/>
      <c r="C449" s="174"/>
      <c r="D449" s="174"/>
      <c r="E449" s="176" t="s">
        <v>193</v>
      </c>
      <c r="F449" s="15"/>
      <c r="G449" s="15"/>
      <c r="H449" s="15"/>
    </row>
    <row r="450" spans="1:8" ht="40.5" customHeight="1">
      <c r="A450" s="305" t="s">
        <v>23</v>
      </c>
      <c r="B450" s="305" t="s">
        <v>24</v>
      </c>
      <c r="C450" s="355" t="s">
        <v>246</v>
      </c>
      <c r="D450" s="355" t="s">
        <v>249</v>
      </c>
      <c r="E450" s="355" t="s">
        <v>250</v>
      </c>
      <c r="F450" s="47"/>
      <c r="G450" s="48"/>
      <c r="H450" s="15"/>
    </row>
    <row r="451" spans="1:8" ht="11.25" customHeight="1">
      <c r="A451" s="177">
        <v>1</v>
      </c>
      <c r="B451" s="177">
        <v>2</v>
      </c>
      <c r="C451" s="178">
        <v>3</v>
      </c>
      <c r="D451" s="178">
        <v>4</v>
      </c>
      <c r="E451" s="178">
        <v>5</v>
      </c>
      <c r="F451" s="47"/>
      <c r="G451" s="48"/>
      <c r="H451" s="15"/>
    </row>
    <row r="452" spans="1:8" ht="12.75">
      <c r="A452" s="179">
        <v>1</v>
      </c>
      <c r="B452" s="159" t="str">
        <f aca="true" t="shared" si="15" ref="B452:B502">B43</f>
        <v>Agar Malwa</v>
      </c>
      <c r="C452" s="180">
        <v>1336.585070225034</v>
      </c>
      <c r="D452" s="180">
        <v>0</v>
      </c>
      <c r="E452" s="181">
        <f aca="true" t="shared" si="16" ref="E452:E502">D452/C452</f>
        <v>0</v>
      </c>
      <c r="F452" s="8"/>
      <c r="G452" s="9"/>
      <c r="H452" s="8"/>
    </row>
    <row r="453" spans="1:8" ht="12.75">
      <c r="A453" s="179">
        <v>2</v>
      </c>
      <c r="B453" s="159" t="str">
        <f t="shared" si="15"/>
        <v>Alirajpur</v>
      </c>
      <c r="C453" s="180">
        <v>2930.4912393104705</v>
      </c>
      <c r="D453" s="180">
        <v>19.590000000000458</v>
      </c>
      <c r="E453" s="181">
        <f t="shared" si="16"/>
        <v>0.006684886048186885</v>
      </c>
      <c r="F453" s="8"/>
      <c r="G453" s="9"/>
      <c r="H453" s="8"/>
    </row>
    <row r="454" spans="1:8" ht="12.75">
      <c r="A454" s="179">
        <v>3</v>
      </c>
      <c r="B454" s="159" t="str">
        <f t="shared" si="15"/>
        <v>Anooppur</v>
      </c>
      <c r="C454" s="180">
        <v>1772.8881005936369</v>
      </c>
      <c r="D454" s="180">
        <v>354.6039999999998</v>
      </c>
      <c r="E454" s="181">
        <f t="shared" si="16"/>
        <v>0.20001487960873762</v>
      </c>
      <c r="F454" s="8"/>
      <c r="G454" s="9"/>
      <c r="H454" s="8"/>
    </row>
    <row r="455" spans="1:8" ht="12.75">
      <c r="A455" s="179">
        <v>4</v>
      </c>
      <c r="B455" s="159" t="str">
        <f t="shared" si="15"/>
        <v>Ashoknagar</v>
      </c>
      <c r="C455" s="180">
        <v>1988.1907112073468</v>
      </c>
      <c r="D455" s="180">
        <v>364.3480000000002</v>
      </c>
      <c r="E455" s="181">
        <f t="shared" si="16"/>
        <v>0.183256061878866</v>
      </c>
      <c r="F455" s="8"/>
      <c r="G455" s="9"/>
      <c r="H455" s="8"/>
    </row>
    <row r="456" spans="1:8" ht="12.75">
      <c r="A456" s="179">
        <v>5</v>
      </c>
      <c r="B456" s="159" t="str">
        <f t="shared" si="15"/>
        <v>Badwani</v>
      </c>
      <c r="C456" s="180">
        <v>4049.7428610012735</v>
      </c>
      <c r="D456" s="180">
        <v>1907.9089999999987</v>
      </c>
      <c r="E456" s="181">
        <f t="shared" si="16"/>
        <v>0.471118553815607</v>
      </c>
      <c r="F456" s="8"/>
      <c r="G456" s="9"/>
      <c r="H456" s="8"/>
    </row>
    <row r="457" spans="1:8" ht="12.75">
      <c r="A457" s="179">
        <v>6</v>
      </c>
      <c r="B457" s="159" t="str">
        <f t="shared" si="15"/>
        <v>Balaghat</v>
      </c>
      <c r="C457" s="180">
        <v>4493.785668436894</v>
      </c>
      <c r="D457" s="180">
        <v>297.6339999999998</v>
      </c>
      <c r="E457" s="181">
        <f t="shared" si="16"/>
        <v>0.06623235328967703</v>
      </c>
      <c r="F457" s="8"/>
      <c r="G457" s="9"/>
      <c r="H457" s="8"/>
    </row>
    <row r="458" spans="1:8" ht="12.75">
      <c r="A458" s="179">
        <v>7</v>
      </c>
      <c r="B458" s="159" t="str">
        <f t="shared" si="15"/>
        <v>Betul</v>
      </c>
      <c r="C458" s="180">
        <v>4137.296767519199</v>
      </c>
      <c r="D458" s="180">
        <v>2411.67</v>
      </c>
      <c r="E458" s="181">
        <f t="shared" si="16"/>
        <v>0.5829095990728465</v>
      </c>
      <c r="F458" s="8"/>
      <c r="G458" s="9"/>
      <c r="H458" s="8"/>
    </row>
    <row r="459" spans="1:8" ht="12.75">
      <c r="A459" s="179">
        <v>8</v>
      </c>
      <c r="B459" s="159" t="str">
        <f t="shared" si="15"/>
        <v>Bhind</v>
      </c>
      <c r="C459" s="180">
        <v>2590.814617801464</v>
      </c>
      <c r="D459" s="180">
        <v>-259.7550000000002</v>
      </c>
      <c r="E459" s="181">
        <f t="shared" si="16"/>
        <v>-0.10025997159936723</v>
      </c>
      <c r="F459" s="8"/>
      <c r="G459" s="9"/>
      <c r="H459" s="8"/>
    </row>
    <row r="460" spans="1:8" ht="12.75">
      <c r="A460" s="179">
        <v>9</v>
      </c>
      <c r="B460" s="159" t="str">
        <f t="shared" si="15"/>
        <v>Bhopal</v>
      </c>
      <c r="C460" s="180">
        <v>2874.983449129346</v>
      </c>
      <c r="D460" s="180">
        <v>208.35999999999956</v>
      </c>
      <c r="E460" s="181">
        <f t="shared" si="16"/>
        <v>0.07247346069526031</v>
      </c>
      <c r="F460" s="8"/>
      <c r="G460" s="9"/>
      <c r="H460" s="8"/>
    </row>
    <row r="461" spans="1:8" ht="12.75">
      <c r="A461" s="179">
        <v>10</v>
      </c>
      <c r="B461" s="159" t="str">
        <f t="shared" si="15"/>
        <v>Burhanpur</v>
      </c>
      <c r="C461" s="180">
        <v>1844.0883138017966</v>
      </c>
      <c r="D461" s="180">
        <v>396.46000000000004</v>
      </c>
      <c r="E461" s="181">
        <f t="shared" si="16"/>
        <v>0.21498970360191313</v>
      </c>
      <c r="F461" s="8"/>
      <c r="G461" s="9"/>
      <c r="H461" s="8"/>
    </row>
    <row r="462" spans="1:8" ht="12.75">
      <c r="A462" s="179">
        <v>11</v>
      </c>
      <c r="B462" s="159" t="str">
        <f t="shared" si="15"/>
        <v>Chhatarpur</v>
      </c>
      <c r="C462" s="180">
        <v>5848.611227835048</v>
      </c>
      <c r="D462" s="180">
        <v>-281.65699999999975</v>
      </c>
      <c r="E462" s="181">
        <f t="shared" si="16"/>
        <v>-0.04815792827184708</v>
      </c>
      <c r="F462" s="8"/>
      <c r="G462" s="9"/>
      <c r="H462" s="8"/>
    </row>
    <row r="463" spans="1:8" ht="12.75">
      <c r="A463" s="179">
        <v>12</v>
      </c>
      <c r="B463" s="159" t="str">
        <f t="shared" si="15"/>
        <v>Chhindwara</v>
      </c>
      <c r="C463" s="180">
        <v>5301.483498395283</v>
      </c>
      <c r="D463" s="180">
        <v>174.52999999999975</v>
      </c>
      <c r="E463" s="181">
        <f t="shared" si="16"/>
        <v>0.03292097392226696</v>
      </c>
      <c r="F463" s="8"/>
      <c r="G463" s="9"/>
      <c r="H463" s="8"/>
    </row>
    <row r="464" spans="1:8" ht="12.75">
      <c r="A464" s="179">
        <v>13</v>
      </c>
      <c r="B464" s="159" t="str">
        <f t="shared" si="15"/>
        <v>Damoh</v>
      </c>
      <c r="C464" s="180">
        <v>3925.8812371224853</v>
      </c>
      <c r="D464" s="180">
        <v>494.8300000000008</v>
      </c>
      <c r="E464" s="181">
        <f t="shared" si="16"/>
        <v>0.12604303852112742</v>
      </c>
      <c r="F464" s="8"/>
      <c r="G464" s="9"/>
      <c r="H464" s="8"/>
    </row>
    <row r="465" spans="1:8" ht="12.75">
      <c r="A465" s="179">
        <v>14</v>
      </c>
      <c r="B465" s="159" t="str">
        <f t="shared" si="15"/>
        <v>Datia</v>
      </c>
      <c r="C465" s="180">
        <v>1654.41673949092</v>
      </c>
      <c r="D465" s="180">
        <v>-1864.0069999999996</v>
      </c>
      <c r="E465" s="181">
        <f t="shared" si="16"/>
        <v>-1.1266852876341016</v>
      </c>
      <c r="F465" s="8"/>
      <c r="G465" s="9"/>
      <c r="H465" s="8"/>
    </row>
    <row r="466" spans="1:8" ht="12.75">
      <c r="A466" s="179">
        <v>15</v>
      </c>
      <c r="B466" s="159" t="str">
        <f t="shared" si="15"/>
        <v>Dewas</v>
      </c>
      <c r="C466" s="180">
        <v>3034.0549674777917</v>
      </c>
      <c r="D466" s="180">
        <v>1200.4869999999992</v>
      </c>
      <c r="E466" s="181">
        <f t="shared" si="16"/>
        <v>0.39567081442758545</v>
      </c>
      <c r="F466" s="8"/>
      <c r="G466" s="9"/>
      <c r="H466" s="8"/>
    </row>
    <row r="467" spans="1:8" ht="12.75">
      <c r="A467" s="179">
        <v>16</v>
      </c>
      <c r="B467" s="159" t="str">
        <f t="shared" si="15"/>
        <v>Dhar</v>
      </c>
      <c r="C467" s="180">
        <v>4400.372664307271</v>
      </c>
      <c r="D467" s="180">
        <v>633.1299999999997</v>
      </c>
      <c r="E467" s="181">
        <f t="shared" si="16"/>
        <v>0.14388099561100925</v>
      </c>
      <c r="F467" s="8"/>
      <c r="G467" s="9"/>
      <c r="H467" s="8"/>
    </row>
    <row r="468" spans="1:8" ht="12.75">
      <c r="A468" s="179">
        <v>17</v>
      </c>
      <c r="B468" s="159" t="str">
        <f t="shared" si="15"/>
        <v>Dindori</v>
      </c>
      <c r="C468" s="180">
        <v>2582.2182330685673</v>
      </c>
      <c r="D468" s="180">
        <v>413.71700000000055</v>
      </c>
      <c r="E468" s="181">
        <f t="shared" si="16"/>
        <v>0.1602176743630076</v>
      </c>
      <c r="F468" s="8"/>
      <c r="G468" s="9"/>
      <c r="H468" s="8"/>
    </row>
    <row r="469" spans="1:8" ht="12.75">
      <c r="A469" s="179">
        <v>18</v>
      </c>
      <c r="B469" s="159" t="str">
        <f t="shared" si="15"/>
        <v>Guna</v>
      </c>
      <c r="C469" s="180">
        <v>2483.4583389862128</v>
      </c>
      <c r="D469" s="180">
        <v>874.2970000000005</v>
      </c>
      <c r="E469" s="181">
        <f t="shared" si="16"/>
        <v>0.3520481846926824</v>
      </c>
      <c r="F469" s="8"/>
      <c r="G469" s="9"/>
      <c r="H469" s="8"/>
    </row>
    <row r="470" spans="1:8" ht="12.75">
      <c r="A470" s="179">
        <v>19</v>
      </c>
      <c r="B470" s="159" t="str">
        <f t="shared" si="15"/>
        <v>Gwalior</v>
      </c>
      <c r="C470" s="180">
        <v>2225.3416322332337</v>
      </c>
      <c r="D470" s="180">
        <v>-1837.5551999999998</v>
      </c>
      <c r="E470" s="181">
        <f t="shared" si="16"/>
        <v>-0.8257407192602279</v>
      </c>
      <c r="F470" s="8"/>
      <c r="G470" s="9"/>
      <c r="H470" s="8"/>
    </row>
    <row r="471" spans="1:8" ht="12.75">
      <c r="A471" s="179">
        <v>20</v>
      </c>
      <c r="B471" s="159" t="str">
        <f t="shared" si="15"/>
        <v>Harda</v>
      </c>
      <c r="C471" s="180">
        <v>1087.2215225453947</v>
      </c>
      <c r="D471" s="180">
        <v>624.7000000000003</v>
      </c>
      <c r="E471" s="181">
        <f t="shared" si="16"/>
        <v>0.5745839160150706</v>
      </c>
      <c r="F471" s="8" t="s">
        <v>205</v>
      </c>
      <c r="G471" s="9"/>
      <c r="H471" s="8"/>
    </row>
    <row r="472" spans="1:8" ht="12.75">
      <c r="A472" s="179">
        <v>21</v>
      </c>
      <c r="B472" s="159" t="str">
        <f t="shared" si="15"/>
        <v>Hoshangabad</v>
      </c>
      <c r="C472" s="180">
        <v>2482.0741126717803</v>
      </c>
      <c r="D472" s="180">
        <v>768.5300000000003</v>
      </c>
      <c r="E472" s="181">
        <f t="shared" si="16"/>
        <v>0.30963217257551234</v>
      </c>
      <c r="F472" s="364"/>
      <c r="G472" s="9"/>
      <c r="H472" s="8"/>
    </row>
    <row r="473" spans="1:8" ht="12.75">
      <c r="A473" s="179">
        <v>22</v>
      </c>
      <c r="B473" s="159" t="str">
        <f t="shared" si="15"/>
        <v>Indore</v>
      </c>
      <c r="C473" s="180">
        <v>2791.403292819659</v>
      </c>
      <c r="D473" s="180">
        <v>-172.92500000000024</v>
      </c>
      <c r="E473" s="181">
        <f t="shared" si="16"/>
        <v>-0.0619491280406583</v>
      </c>
      <c r="F473" s="364"/>
      <c r="G473" s="9"/>
      <c r="H473" s="8"/>
    </row>
    <row r="474" spans="1:8" ht="12.75">
      <c r="A474" s="179">
        <v>23</v>
      </c>
      <c r="B474" s="159" t="str">
        <f t="shared" si="15"/>
        <v>Jabalpur</v>
      </c>
      <c r="C474" s="180">
        <v>4063.521621591106</v>
      </c>
      <c r="D474" s="180">
        <v>171.61999999999995</v>
      </c>
      <c r="E474" s="181">
        <f t="shared" si="16"/>
        <v>0.04223430216000689</v>
      </c>
      <c r="F474" s="8"/>
      <c r="G474" s="9"/>
      <c r="H474" s="8"/>
    </row>
    <row r="475" spans="1:8" ht="12.75">
      <c r="A475" s="179">
        <v>24</v>
      </c>
      <c r="B475" s="159" t="str">
        <f t="shared" si="15"/>
        <v>Jhabua</v>
      </c>
      <c r="C475" s="180">
        <v>4505.199100994461</v>
      </c>
      <c r="D475" s="180">
        <v>205.70000000000016</v>
      </c>
      <c r="E475" s="181">
        <f t="shared" si="16"/>
        <v>0.04565835946175935</v>
      </c>
      <c r="F475" s="8"/>
      <c r="G475" s="9"/>
      <c r="H475" s="8"/>
    </row>
    <row r="476" spans="1:8" ht="12.75">
      <c r="A476" s="179">
        <v>25</v>
      </c>
      <c r="B476" s="159" t="str">
        <f t="shared" si="15"/>
        <v>Katni</v>
      </c>
      <c r="C476" s="180">
        <v>3670.9636855733165</v>
      </c>
      <c r="D476" s="180">
        <v>494.85</v>
      </c>
      <c r="E476" s="181">
        <f t="shared" si="16"/>
        <v>0.13480111556121707</v>
      </c>
      <c r="F476" s="8"/>
      <c r="G476" s="9"/>
      <c r="H476" s="8"/>
    </row>
    <row r="477" spans="1:8" ht="12.75">
      <c r="A477" s="179">
        <v>26</v>
      </c>
      <c r="B477" s="159" t="str">
        <f t="shared" si="15"/>
        <v>Khandwa</v>
      </c>
      <c r="C477" s="180">
        <v>3854.5200145070366</v>
      </c>
      <c r="D477" s="180">
        <v>6722.259999999999</v>
      </c>
      <c r="E477" s="181">
        <f t="shared" si="16"/>
        <v>1.743994057547973</v>
      </c>
      <c r="F477" s="8"/>
      <c r="G477" s="9"/>
      <c r="H477" s="8"/>
    </row>
    <row r="478" spans="1:8" ht="12.75">
      <c r="A478" s="179">
        <v>27</v>
      </c>
      <c r="B478" s="159" t="str">
        <f t="shared" si="15"/>
        <v>Khargone</v>
      </c>
      <c r="C478" s="180">
        <v>4256.389086727787</v>
      </c>
      <c r="D478" s="180">
        <v>534.9003999999994</v>
      </c>
      <c r="E478" s="181">
        <f t="shared" si="16"/>
        <v>0.12566999611664226</v>
      </c>
      <c r="F478" s="8"/>
      <c r="G478" s="9"/>
      <c r="H478" s="8"/>
    </row>
    <row r="479" spans="1:8" ht="12.75">
      <c r="A479" s="179">
        <v>28</v>
      </c>
      <c r="B479" s="159" t="str">
        <f t="shared" si="15"/>
        <v>Mandla</v>
      </c>
      <c r="C479" s="180">
        <v>1210.72600751453</v>
      </c>
      <c r="D479" s="180">
        <v>507.7999999999997</v>
      </c>
      <c r="E479" s="181">
        <f t="shared" si="16"/>
        <v>0.41941776822193655</v>
      </c>
      <c r="F479" s="8"/>
      <c r="G479" s="9"/>
      <c r="H479" s="8"/>
    </row>
    <row r="480" spans="1:8" ht="12.75">
      <c r="A480" s="179">
        <v>29</v>
      </c>
      <c r="B480" s="159" t="str">
        <f t="shared" si="15"/>
        <v>Mandsaur</v>
      </c>
      <c r="C480" s="180">
        <v>2374.386889343942</v>
      </c>
      <c r="D480" s="180">
        <v>647.8449499999998</v>
      </c>
      <c r="E480" s="181">
        <f t="shared" si="16"/>
        <v>0.27284725707822766</v>
      </c>
      <c r="F480" s="8"/>
      <c r="G480" s="9"/>
      <c r="H480" s="8"/>
    </row>
    <row r="481" spans="1:8" ht="12.75">
      <c r="A481" s="179">
        <v>30</v>
      </c>
      <c r="B481" s="159" t="str">
        <f t="shared" si="15"/>
        <v>Morena</v>
      </c>
      <c r="C481" s="180">
        <v>3612.5043218333503</v>
      </c>
      <c r="D481" s="180">
        <v>562.5040000000002</v>
      </c>
      <c r="E481" s="181">
        <f t="shared" si="16"/>
        <v>0.155710263542198</v>
      </c>
      <c r="F481" s="8"/>
      <c r="G481" s="9"/>
      <c r="H481" s="8"/>
    </row>
    <row r="482" spans="1:8" ht="12.75">
      <c r="A482" s="179">
        <v>31</v>
      </c>
      <c r="B482" s="159" t="str">
        <f t="shared" si="15"/>
        <v>Narsinghpur</v>
      </c>
      <c r="C482" s="180">
        <v>2127.427377542238</v>
      </c>
      <c r="D482" s="180">
        <v>1137.6600000000005</v>
      </c>
      <c r="E482" s="181">
        <f t="shared" si="16"/>
        <v>0.5347585595679932</v>
      </c>
      <c r="F482" s="8"/>
      <c r="G482" s="9"/>
      <c r="H482" s="8"/>
    </row>
    <row r="483" spans="1:8" ht="12.75">
      <c r="A483" s="179">
        <v>32</v>
      </c>
      <c r="B483" s="159" t="str">
        <f t="shared" si="15"/>
        <v>Neemuch</v>
      </c>
      <c r="C483" s="180">
        <v>1940.918039520643</v>
      </c>
      <c r="D483" s="180">
        <v>176.87404999999967</v>
      </c>
      <c r="E483" s="181">
        <f t="shared" si="16"/>
        <v>0.09112906696651808</v>
      </c>
      <c r="F483" s="8"/>
      <c r="G483" s="9"/>
      <c r="H483" s="8"/>
    </row>
    <row r="484" spans="1:8" ht="12.75">
      <c r="A484" s="179">
        <v>33</v>
      </c>
      <c r="B484" s="159" t="str">
        <f t="shared" si="15"/>
        <v>Panna</v>
      </c>
      <c r="C484" s="180">
        <v>3241.2400031894517</v>
      </c>
      <c r="D484" s="180">
        <v>986.2049999999996</v>
      </c>
      <c r="E484" s="181">
        <f t="shared" si="16"/>
        <v>0.30426781078524023</v>
      </c>
      <c r="F484" s="8"/>
      <c r="G484" s="9"/>
      <c r="H484" s="8"/>
    </row>
    <row r="485" spans="1:8" ht="12.75">
      <c r="A485" s="179">
        <v>34</v>
      </c>
      <c r="B485" s="159" t="str">
        <f t="shared" si="15"/>
        <v>Raisen</v>
      </c>
      <c r="C485" s="180">
        <v>3206.9312064036835</v>
      </c>
      <c r="D485" s="180">
        <v>99.22999999999894</v>
      </c>
      <c r="E485" s="181">
        <f t="shared" si="16"/>
        <v>0.030942353799749085</v>
      </c>
      <c r="F485" s="8"/>
      <c r="G485" s="9"/>
      <c r="H485" s="8"/>
    </row>
    <row r="486" spans="1:8" ht="12.75">
      <c r="A486" s="179">
        <v>35</v>
      </c>
      <c r="B486" s="159" t="str">
        <f t="shared" si="15"/>
        <v>Rajgarh</v>
      </c>
      <c r="C486" s="180">
        <v>3641.7117099876004</v>
      </c>
      <c r="D486" s="180">
        <v>569.2230000000008</v>
      </c>
      <c r="E486" s="181">
        <f t="shared" si="16"/>
        <v>0.15630644195115018</v>
      </c>
      <c r="F486" s="8"/>
      <c r="G486" s="9"/>
      <c r="H486" s="8"/>
    </row>
    <row r="487" spans="1:8" ht="12.75">
      <c r="A487" s="179">
        <v>36</v>
      </c>
      <c r="B487" s="159" t="str">
        <f t="shared" si="15"/>
        <v>Ratlam</v>
      </c>
      <c r="C487" s="180">
        <v>4237.925693600898</v>
      </c>
      <c r="D487" s="180">
        <v>-1090.21</v>
      </c>
      <c r="E487" s="181">
        <f t="shared" si="16"/>
        <v>-0.2572508530874372</v>
      </c>
      <c r="F487" s="8"/>
      <c r="G487" s="9"/>
      <c r="H487" s="8"/>
    </row>
    <row r="488" spans="1:8" ht="12.75">
      <c r="A488" s="179">
        <v>37</v>
      </c>
      <c r="B488" s="159" t="str">
        <f t="shared" si="15"/>
        <v>Rewa</v>
      </c>
      <c r="C488" s="180">
        <v>4351.730194954204</v>
      </c>
      <c r="D488" s="180">
        <v>233.79999999999978</v>
      </c>
      <c r="E488" s="181">
        <f t="shared" si="16"/>
        <v>0.05372575723354563</v>
      </c>
      <c r="F488" s="8"/>
      <c r="G488" s="9"/>
      <c r="H488" s="8"/>
    </row>
    <row r="489" spans="1:8" ht="12.75">
      <c r="A489" s="179">
        <v>38</v>
      </c>
      <c r="B489" s="159" t="str">
        <f t="shared" si="15"/>
        <v>Sagar</v>
      </c>
      <c r="C489" s="180">
        <v>6161.0156919160945</v>
      </c>
      <c r="D489" s="180">
        <v>1881.3950000000004</v>
      </c>
      <c r="E489" s="181">
        <f t="shared" si="16"/>
        <v>0.3053709151347545</v>
      </c>
      <c r="F489" s="8"/>
      <c r="G489" s="9"/>
      <c r="H489" s="8"/>
    </row>
    <row r="490" spans="1:8" ht="12.75">
      <c r="A490" s="179">
        <v>39</v>
      </c>
      <c r="B490" s="159" t="str">
        <f t="shared" si="15"/>
        <v>Satna</v>
      </c>
      <c r="C490" s="180">
        <v>1660.3745867637926</v>
      </c>
      <c r="D490" s="180">
        <v>383.43100000000095</v>
      </c>
      <c r="E490" s="181">
        <f t="shared" si="16"/>
        <v>0.23093041959124397</v>
      </c>
      <c r="F490" s="8"/>
      <c r="G490" s="9"/>
      <c r="H490" s="8"/>
    </row>
    <row r="491" spans="1:8" ht="12.75">
      <c r="A491" s="179">
        <v>40</v>
      </c>
      <c r="B491" s="159" t="str">
        <f t="shared" si="15"/>
        <v>Sehore</v>
      </c>
      <c r="C491" s="180">
        <v>2822.458946423479</v>
      </c>
      <c r="D491" s="180">
        <v>4.510999999999285</v>
      </c>
      <c r="E491" s="181">
        <f t="shared" si="16"/>
        <v>0.001598251767564402</v>
      </c>
      <c r="F491" s="8"/>
      <c r="G491" s="9"/>
      <c r="H491" s="8"/>
    </row>
    <row r="492" spans="1:8" ht="12.75">
      <c r="A492" s="179">
        <v>41</v>
      </c>
      <c r="B492" s="159" t="str">
        <f t="shared" si="15"/>
        <v>Seoni</v>
      </c>
      <c r="C492" s="180">
        <v>4114.897301149592</v>
      </c>
      <c r="D492" s="180">
        <v>423.9100000000006</v>
      </c>
      <c r="E492" s="181">
        <f t="shared" si="16"/>
        <v>0.10301836691806902</v>
      </c>
      <c r="F492" s="8"/>
      <c r="G492" s="9"/>
      <c r="H492" s="8"/>
    </row>
    <row r="493" spans="1:8" ht="12.75">
      <c r="A493" s="179">
        <v>42</v>
      </c>
      <c r="B493" s="159" t="str">
        <f t="shared" si="15"/>
        <v>Shahdol</v>
      </c>
      <c r="C493" s="180">
        <v>3140.66418942885</v>
      </c>
      <c r="D493" s="180">
        <v>396.2779999999992</v>
      </c>
      <c r="E493" s="181">
        <f t="shared" si="16"/>
        <v>0.12617649519290533</v>
      </c>
      <c r="F493" s="8"/>
      <c r="G493" s="9"/>
      <c r="H493" s="8"/>
    </row>
    <row r="494" spans="1:8" ht="12.75">
      <c r="A494" s="179">
        <v>43</v>
      </c>
      <c r="B494" s="159" t="str">
        <f t="shared" si="15"/>
        <v>Shajapur</v>
      </c>
      <c r="C494" s="180">
        <v>1653.1398152678084</v>
      </c>
      <c r="D494" s="180">
        <v>222.3</v>
      </c>
      <c r="E494" s="181">
        <f t="shared" si="16"/>
        <v>0.13447138466263814</v>
      </c>
      <c r="F494" s="8"/>
      <c r="G494" s="9"/>
      <c r="H494" s="8"/>
    </row>
    <row r="495" spans="1:8" ht="12.75">
      <c r="A495" s="179">
        <v>44</v>
      </c>
      <c r="B495" s="159" t="str">
        <f t="shared" si="15"/>
        <v>Sheopur</v>
      </c>
      <c r="C495" s="180">
        <v>1780.4487477223233</v>
      </c>
      <c r="D495" s="180">
        <v>119.82699999999991</v>
      </c>
      <c r="E495" s="181">
        <f t="shared" si="16"/>
        <v>0.06730157223188318</v>
      </c>
      <c r="F495" s="8"/>
      <c r="G495" s="9"/>
      <c r="H495" s="8"/>
    </row>
    <row r="496" spans="1:8" ht="12.75">
      <c r="A496" s="179">
        <v>45</v>
      </c>
      <c r="B496" s="159" t="str">
        <f t="shared" si="15"/>
        <v>Shivpuri</v>
      </c>
      <c r="C496" s="180">
        <v>3792.162757843625</v>
      </c>
      <c r="D496" s="180">
        <v>-536.0290000000005</v>
      </c>
      <c r="E496" s="181">
        <f t="shared" si="16"/>
        <v>-0.1413517916369201</v>
      </c>
      <c r="F496" s="8"/>
      <c r="G496" s="9"/>
      <c r="H496" s="8"/>
    </row>
    <row r="497" spans="1:8" ht="12.75">
      <c r="A497" s="179">
        <v>46</v>
      </c>
      <c r="B497" s="159" t="str">
        <f t="shared" si="15"/>
        <v>Sidhi</v>
      </c>
      <c r="C497" s="180">
        <v>1368.1966715922763</v>
      </c>
      <c r="D497" s="180">
        <v>927.816</v>
      </c>
      <c r="E497" s="181">
        <f t="shared" si="16"/>
        <v>0.6781305782013259</v>
      </c>
      <c r="F497" s="8"/>
      <c r="G497" s="9"/>
      <c r="H497" s="8"/>
    </row>
    <row r="498" spans="1:8" ht="12.75">
      <c r="A498" s="179">
        <v>47</v>
      </c>
      <c r="B498" s="159" t="str">
        <f t="shared" si="15"/>
        <v>Singroli</v>
      </c>
      <c r="C498" s="180">
        <v>1436.3321195928424</v>
      </c>
      <c r="D498" s="180">
        <v>-289.9609999999991</v>
      </c>
      <c r="E498" s="181">
        <f t="shared" si="16"/>
        <v>-0.20187601185316</v>
      </c>
      <c r="F498" s="8"/>
      <c r="G498" s="9"/>
      <c r="H498" s="8"/>
    </row>
    <row r="499" spans="1:8" ht="12.75">
      <c r="A499" s="179">
        <v>48</v>
      </c>
      <c r="B499" s="159" t="str">
        <f t="shared" si="15"/>
        <v>Tikamgarh</v>
      </c>
      <c r="C499" s="180">
        <v>5481.850564481716</v>
      </c>
      <c r="D499" s="180">
        <v>-784.5800000000002</v>
      </c>
      <c r="E499" s="181">
        <f t="shared" si="16"/>
        <v>-0.14312320096492426</v>
      </c>
      <c r="F499" s="8"/>
      <c r="G499" s="9"/>
      <c r="H499" s="8"/>
    </row>
    <row r="500" spans="1:8" ht="12.75">
      <c r="A500" s="179">
        <v>49</v>
      </c>
      <c r="B500" s="159" t="str">
        <f t="shared" si="15"/>
        <v>Ujjain</v>
      </c>
      <c r="C500" s="180">
        <v>3102.1922120119348</v>
      </c>
      <c r="D500" s="180">
        <v>315.05900000000014</v>
      </c>
      <c r="E500" s="181">
        <f t="shared" si="16"/>
        <v>0.10156011570787479</v>
      </c>
      <c r="F500" s="8"/>
      <c r="G500" s="9"/>
      <c r="H500" s="8"/>
    </row>
    <row r="501" spans="1:8" ht="12.75">
      <c r="A501" s="179">
        <v>50</v>
      </c>
      <c r="B501" s="159" t="str">
        <f t="shared" si="15"/>
        <v>Umaria</v>
      </c>
      <c r="C501" s="180">
        <v>1840.1538203691377</v>
      </c>
      <c r="D501" s="180">
        <v>-61.03949999999952</v>
      </c>
      <c r="E501" s="181">
        <f t="shared" si="16"/>
        <v>-0.03317086828521482</v>
      </c>
      <c r="F501" s="8"/>
      <c r="G501" s="9"/>
      <c r="H501" s="8"/>
    </row>
    <row r="502" spans="1:8" ht="12.75">
      <c r="A502" s="179">
        <v>51</v>
      </c>
      <c r="B502" s="159" t="str">
        <f t="shared" si="15"/>
        <v>Vidisha</v>
      </c>
      <c r="C502" s="180">
        <v>3806.5633118024134</v>
      </c>
      <c r="D502" s="180">
        <v>1057.8560000000004</v>
      </c>
      <c r="E502" s="181">
        <f t="shared" si="16"/>
        <v>0.2779031670693805</v>
      </c>
      <c r="F502" s="8"/>
      <c r="G502" s="9"/>
      <c r="H502" s="8"/>
    </row>
    <row r="503" spans="1:8" ht="12.75">
      <c r="A503" s="309"/>
      <c r="B503" s="302" t="s">
        <v>135</v>
      </c>
      <c r="C503" s="307">
        <f>SUM(C452:C502)</f>
        <v>158291.94995563023</v>
      </c>
      <c r="D503" s="307">
        <f>SUM(D452:D502)</f>
        <v>22749.93169999999</v>
      </c>
      <c r="E503" s="308">
        <f>D503/C503</f>
        <v>0.14372134341877066</v>
      </c>
      <c r="F503" s="49"/>
      <c r="G503" s="9"/>
      <c r="H503" s="8"/>
    </row>
    <row r="504" spans="1:8" ht="12.75">
      <c r="A504" s="137" t="s">
        <v>251</v>
      </c>
      <c r="B504" s="174"/>
      <c r="C504" s="175"/>
      <c r="D504" s="175"/>
      <c r="E504" s="174"/>
      <c r="F504" s="174"/>
      <c r="G504" s="174"/>
      <c r="H504" s="15"/>
    </row>
    <row r="505" spans="1:8" ht="12.75">
      <c r="A505" s="174"/>
      <c r="B505" s="174"/>
      <c r="C505" s="174"/>
      <c r="D505" s="174"/>
      <c r="E505" s="176" t="s">
        <v>193</v>
      </c>
      <c r="F505" s="121"/>
      <c r="G505" s="121"/>
      <c r="H505" s="15"/>
    </row>
    <row r="506" spans="1:8" ht="52.5" customHeight="1">
      <c r="A506" s="305" t="s">
        <v>23</v>
      </c>
      <c r="B506" s="305" t="s">
        <v>24</v>
      </c>
      <c r="C506" s="355" t="str">
        <f>C450</f>
        <v>Allocation for 2017-18</v>
      </c>
      <c r="D506" s="355" t="s">
        <v>252</v>
      </c>
      <c r="E506" s="355" t="s">
        <v>253</v>
      </c>
      <c r="F506" s="182"/>
      <c r="G506" s="183"/>
      <c r="H506" s="15"/>
    </row>
    <row r="507" spans="1:8" ht="11.25" customHeight="1">
      <c r="A507" s="177">
        <v>1</v>
      </c>
      <c r="B507" s="177">
        <v>2</v>
      </c>
      <c r="C507" s="178">
        <v>3</v>
      </c>
      <c r="D507" s="178">
        <v>4</v>
      </c>
      <c r="E507" s="178">
        <v>5</v>
      </c>
      <c r="F507" s="182"/>
      <c r="G507" s="183"/>
      <c r="H507" s="15"/>
    </row>
    <row r="508" spans="1:8" ht="15">
      <c r="A508" s="179">
        <v>1</v>
      </c>
      <c r="B508" s="160" t="str">
        <f aca="true" t="shared" si="17" ref="B508:B558">B43</f>
        <v>Agar Malwa</v>
      </c>
      <c r="C508" s="180">
        <f aca="true" t="shared" si="18" ref="C508:C557">C452</f>
        <v>1336.585070225034</v>
      </c>
      <c r="D508" s="180">
        <f aca="true" t="shared" si="19" ref="D508:D558">D570+E570-D632</f>
        <v>0</v>
      </c>
      <c r="E508" s="181">
        <f aca="true" t="shared" si="20" ref="E508:E557">D508/C508</f>
        <v>0</v>
      </c>
      <c r="F508" s="121"/>
      <c r="G508" s="121"/>
      <c r="H508" s="15"/>
    </row>
    <row r="509" spans="1:8" ht="15">
      <c r="A509" s="179">
        <v>2</v>
      </c>
      <c r="B509" s="160" t="str">
        <f t="shared" si="17"/>
        <v>Alirajpur</v>
      </c>
      <c r="C509" s="180">
        <f t="shared" si="18"/>
        <v>2930.4912393104705</v>
      </c>
      <c r="D509" s="180">
        <f t="shared" si="19"/>
        <v>19.590000000000373</v>
      </c>
      <c r="E509" s="181">
        <f t="shared" si="20"/>
        <v>0.006684886048186856</v>
      </c>
      <c r="F509" s="121"/>
      <c r="G509" s="121"/>
      <c r="H509" s="15"/>
    </row>
    <row r="510" spans="1:8" ht="15">
      <c r="A510" s="179">
        <v>3</v>
      </c>
      <c r="B510" s="160" t="str">
        <f t="shared" si="17"/>
        <v>Anooppur</v>
      </c>
      <c r="C510" s="180">
        <f t="shared" si="18"/>
        <v>1772.8881005936369</v>
      </c>
      <c r="D510" s="180">
        <f t="shared" si="19"/>
        <v>43.718399999999974</v>
      </c>
      <c r="E510" s="181">
        <f t="shared" si="20"/>
        <v>0.024659424351351465</v>
      </c>
      <c r="F510" s="121"/>
      <c r="G510" s="121"/>
      <c r="H510" s="15"/>
    </row>
    <row r="511" spans="1:8" ht="15">
      <c r="A511" s="179">
        <v>4</v>
      </c>
      <c r="B511" s="160" t="str">
        <f t="shared" si="17"/>
        <v>Ashoknagar</v>
      </c>
      <c r="C511" s="180">
        <f t="shared" si="18"/>
        <v>1988.1907112073468</v>
      </c>
      <c r="D511" s="180">
        <f t="shared" si="19"/>
        <v>364.3480000000004</v>
      </c>
      <c r="E511" s="181">
        <f t="shared" si="20"/>
        <v>0.18325606187886614</v>
      </c>
      <c r="F511" s="121"/>
      <c r="G511" s="121"/>
      <c r="H511" s="15"/>
    </row>
    <row r="512" spans="1:8" ht="15">
      <c r="A512" s="179">
        <v>5</v>
      </c>
      <c r="B512" s="160" t="str">
        <f t="shared" si="17"/>
        <v>Badwani</v>
      </c>
      <c r="C512" s="180">
        <f t="shared" si="18"/>
        <v>4049.7428610012735</v>
      </c>
      <c r="D512" s="180">
        <f t="shared" si="19"/>
        <v>1663.1389999999983</v>
      </c>
      <c r="E512" s="181">
        <f t="shared" si="20"/>
        <v>0.41067767932031063</v>
      </c>
      <c r="F512" s="121"/>
      <c r="G512" s="121"/>
      <c r="H512" s="15"/>
    </row>
    <row r="513" spans="1:8" ht="15">
      <c r="A513" s="179">
        <v>6</v>
      </c>
      <c r="B513" s="160" t="str">
        <f t="shared" si="17"/>
        <v>Balaghat</v>
      </c>
      <c r="C513" s="180">
        <f t="shared" si="18"/>
        <v>4493.785668436894</v>
      </c>
      <c r="D513" s="180">
        <f t="shared" si="19"/>
        <v>465.8439999999996</v>
      </c>
      <c r="E513" s="181">
        <f t="shared" si="20"/>
        <v>0.1036640450549208</v>
      </c>
      <c r="F513" s="121"/>
      <c r="G513" s="121"/>
      <c r="H513" s="15"/>
    </row>
    <row r="514" spans="1:8" ht="15">
      <c r="A514" s="179">
        <v>7</v>
      </c>
      <c r="B514" s="160" t="str">
        <f t="shared" si="17"/>
        <v>Betul</v>
      </c>
      <c r="C514" s="180">
        <f t="shared" si="18"/>
        <v>4137.296767519199</v>
      </c>
      <c r="D514" s="180">
        <f t="shared" si="19"/>
        <v>1882.04</v>
      </c>
      <c r="E514" s="181">
        <f t="shared" si="20"/>
        <v>0.4548960603395406</v>
      </c>
      <c r="F514" s="121"/>
      <c r="G514" s="121"/>
      <c r="H514" s="15"/>
    </row>
    <row r="515" spans="1:8" ht="15">
      <c r="A515" s="179">
        <v>8</v>
      </c>
      <c r="B515" s="160" t="str">
        <f t="shared" si="17"/>
        <v>Bhind</v>
      </c>
      <c r="C515" s="180">
        <f t="shared" si="18"/>
        <v>2590.814617801464</v>
      </c>
      <c r="D515" s="180">
        <f t="shared" si="19"/>
        <v>220.54499999999985</v>
      </c>
      <c r="E515" s="181">
        <f t="shared" si="20"/>
        <v>0.08512573554458013</v>
      </c>
      <c r="F515" s="121"/>
      <c r="G515" s="121"/>
      <c r="H515" s="15"/>
    </row>
    <row r="516" spans="1:8" ht="15">
      <c r="A516" s="179">
        <v>9</v>
      </c>
      <c r="B516" s="160" t="str">
        <f t="shared" si="17"/>
        <v>Bhopal</v>
      </c>
      <c r="C516" s="180">
        <f t="shared" si="18"/>
        <v>2874.983449129346</v>
      </c>
      <c r="D516" s="180">
        <f t="shared" si="19"/>
        <v>-47.59000000000083</v>
      </c>
      <c r="E516" s="181">
        <f t="shared" si="20"/>
        <v>-0.016553138771777238</v>
      </c>
      <c r="F516" s="121"/>
      <c r="G516" s="121"/>
      <c r="H516" s="15"/>
    </row>
    <row r="517" spans="1:8" ht="15">
      <c r="A517" s="179">
        <v>10</v>
      </c>
      <c r="B517" s="160" t="str">
        <f t="shared" si="17"/>
        <v>Burhanpur</v>
      </c>
      <c r="C517" s="180">
        <f t="shared" si="18"/>
        <v>1844.0883138017966</v>
      </c>
      <c r="D517" s="180">
        <f t="shared" si="19"/>
        <v>119.32999999999993</v>
      </c>
      <c r="E517" s="181">
        <f t="shared" si="20"/>
        <v>0.06470948224490813</v>
      </c>
      <c r="F517" s="121"/>
      <c r="G517" s="121"/>
      <c r="H517" s="15"/>
    </row>
    <row r="518" spans="1:8" ht="15">
      <c r="A518" s="179">
        <v>11</v>
      </c>
      <c r="B518" s="160" t="str">
        <f t="shared" si="17"/>
        <v>Chhatarpur</v>
      </c>
      <c r="C518" s="180">
        <f t="shared" si="18"/>
        <v>5848.611227835048</v>
      </c>
      <c r="D518" s="180">
        <f t="shared" si="19"/>
        <v>-41.64700000000039</v>
      </c>
      <c r="E518" s="181">
        <f t="shared" si="20"/>
        <v>-0.007120835763846224</v>
      </c>
      <c r="F518" s="121"/>
      <c r="G518" s="121"/>
      <c r="H518" s="15"/>
    </row>
    <row r="519" spans="1:8" ht="15">
      <c r="A519" s="179">
        <v>12</v>
      </c>
      <c r="B519" s="160" t="str">
        <f t="shared" si="17"/>
        <v>Chhindwara</v>
      </c>
      <c r="C519" s="180">
        <f t="shared" si="18"/>
        <v>5301.483498395283</v>
      </c>
      <c r="D519" s="180">
        <f t="shared" si="19"/>
        <v>-615.8400000000001</v>
      </c>
      <c r="E519" s="181">
        <f t="shared" si="20"/>
        <v>-0.11616371156986718</v>
      </c>
      <c r="F519" s="121"/>
      <c r="G519" s="121"/>
      <c r="H519" s="15"/>
    </row>
    <row r="520" spans="1:8" ht="15">
      <c r="A520" s="179">
        <v>13</v>
      </c>
      <c r="B520" s="160" t="str">
        <f t="shared" si="17"/>
        <v>Damoh</v>
      </c>
      <c r="C520" s="180">
        <f t="shared" si="18"/>
        <v>3925.8812371224853</v>
      </c>
      <c r="D520" s="180">
        <f t="shared" si="19"/>
        <v>495.0100000000007</v>
      </c>
      <c r="E520" s="181">
        <f t="shared" si="20"/>
        <v>0.12608888809963678</v>
      </c>
      <c r="F520" s="121"/>
      <c r="G520" s="121"/>
      <c r="H520" s="15"/>
    </row>
    <row r="521" spans="1:8" ht="15">
      <c r="A521" s="179">
        <v>14</v>
      </c>
      <c r="B521" s="160" t="str">
        <f t="shared" si="17"/>
        <v>Datia</v>
      </c>
      <c r="C521" s="180">
        <f t="shared" si="18"/>
        <v>1654.41673949092</v>
      </c>
      <c r="D521" s="180">
        <f t="shared" si="19"/>
        <v>-1814.3269999999998</v>
      </c>
      <c r="E521" s="181">
        <f t="shared" si="20"/>
        <v>-1.0966565779298665</v>
      </c>
      <c r="F521" s="121"/>
      <c r="G521" s="121"/>
      <c r="H521" s="15"/>
    </row>
    <row r="522" spans="1:8" ht="15">
      <c r="A522" s="179">
        <v>15</v>
      </c>
      <c r="B522" s="160" t="str">
        <f t="shared" si="17"/>
        <v>Dewas</v>
      </c>
      <c r="C522" s="180">
        <f t="shared" si="18"/>
        <v>3034.0549674777917</v>
      </c>
      <c r="D522" s="180">
        <f t="shared" si="19"/>
        <v>527.7869999999994</v>
      </c>
      <c r="E522" s="181">
        <f t="shared" si="20"/>
        <v>0.17395433031285798</v>
      </c>
      <c r="F522" s="121"/>
      <c r="G522" s="121"/>
      <c r="H522" s="15"/>
    </row>
    <row r="523" spans="1:8" ht="15">
      <c r="A523" s="179">
        <v>16</v>
      </c>
      <c r="B523" s="160" t="str">
        <f t="shared" si="17"/>
        <v>Dhar</v>
      </c>
      <c r="C523" s="180">
        <f t="shared" si="18"/>
        <v>4400.372664307271</v>
      </c>
      <c r="D523" s="180">
        <f t="shared" si="19"/>
        <v>113.83849999999893</v>
      </c>
      <c r="E523" s="181">
        <f t="shared" si="20"/>
        <v>0.025870195250365224</v>
      </c>
      <c r="F523" s="121"/>
      <c r="G523" s="121"/>
      <c r="H523" s="15"/>
    </row>
    <row r="524" spans="1:8" ht="15">
      <c r="A524" s="179">
        <v>17</v>
      </c>
      <c r="B524" s="160" t="str">
        <f t="shared" si="17"/>
        <v>Dindori</v>
      </c>
      <c r="C524" s="180">
        <f t="shared" si="18"/>
        <v>2582.2182330685673</v>
      </c>
      <c r="D524" s="180">
        <f t="shared" si="19"/>
        <v>413.71700000000055</v>
      </c>
      <c r="E524" s="181">
        <f t="shared" si="20"/>
        <v>0.1602176743630076</v>
      </c>
      <c r="F524" s="121"/>
      <c r="G524" s="121"/>
      <c r="H524" s="15"/>
    </row>
    <row r="525" spans="1:8" ht="15">
      <c r="A525" s="179">
        <v>18</v>
      </c>
      <c r="B525" s="160" t="str">
        <f t="shared" si="17"/>
        <v>Guna</v>
      </c>
      <c r="C525" s="180">
        <f t="shared" si="18"/>
        <v>2483.4583389862128</v>
      </c>
      <c r="D525" s="180">
        <f t="shared" si="19"/>
        <v>498.4930000000004</v>
      </c>
      <c r="E525" s="181">
        <f t="shared" si="20"/>
        <v>0.2007253321605923</v>
      </c>
      <c r="F525" s="121"/>
      <c r="G525" s="121"/>
      <c r="H525" s="15"/>
    </row>
    <row r="526" spans="1:8" ht="15">
      <c r="A526" s="179">
        <v>19</v>
      </c>
      <c r="B526" s="160" t="str">
        <f t="shared" si="17"/>
        <v>Gwalior</v>
      </c>
      <c r="C526" s="180">
        <f t="shared" si="18"/>
        <v>2225.3416322332337</v>
      </c>
      <c r="D526" s="180">
        <f t="shared" si="19"/>
        <v>-1802.4071999999996</v>
      </c>
      <c r="E526" s="181">
        <f t="shared" si="20"/>
        <v>-0.8099462904449418</v>
      </c>
      <c r="F526" s="121"/>
      <c r="G526" s="121"/>
      <c r="H526" s="15"/>
    </row>
    <row r="527" spans="1:8" ht="15">
      <c r="A527" s="179">
        <v>20</v>
      </c>
      <c r="B527" s="160" t="str">
        <f t="shared" si="17"/>
        <v>Harda</v>
      </c>
      <c r="C527" s="180">
        <f t="shared" si="18"/>
        <v>1087.2215225453947</v>
      </c>
      <c r="D527" s="180">
        <f t="shared" si="19"/>
        <v>526.8400000000004</v>
      </c>
      <c r="E527" s="181">
        <f t="shared" si="20"/>
        <v>0.4845746603383702</v>
      </c>
      <c r="F527" s="121"/>
      <c r="G527" s="121"/>
      <c r="H527" s="15"/>
    </row>
    <row r="528" spans="1:8" ht="15">
      <c r="A528" s="179">
        <v>21</v>
      </c>
      <c r="B528" s="160" t="str">
        <f t="shared" si="17"/>
        <v>Hoshangabad</v>
      </c>
      <c r="C528" s="180">
        <f t="shared" si="18"/>
        <v>2482.0741126717803</v>
      </c>
      <c r="D528" s="180">
        <f t="shared" si="19"/>
        <v>768.5300000000002</v>
      </c>
      <c r="E528" s="181">
        <f t="shared" si="20"/>
        <v>0.3096321725755123</v>
      </c>
      <c r="F528" s="121"/>
      <c r="G528" s="121"/>
      <c r="H528" s="15"/>
    </row>
    <row r="529" spans="1:8" ht="15">
      <c r="A529" s="179">
        <v>22</v>
      </c>
      <c r="B529" s="160" t="str">
        <f t="shared" si="17"/>
        <v>Indore</v>
      </c>
      <c r="C529" s="180">
        <f t="shared" si="18"/>
        <v>2791.403292819659</v>
      </c>
      <c r="D529" s="180">
        <f t="shared" si="19"/>
        <v>-478.91499999999996</v>
      </c>
      <c r="E529" s="181">
        <f t="shared" si="20"/>
        <v>-0.17156782799243503</v>
      </c>
      <c r="F529" s="121"/>
      <c r="G529" s="121"/>
      <c r="H529" s="15"/>
    </row>
    <row r="530" spans="1:8" ht="15">
      <c r="A530" s="179">
        <v>23</v>
      </c>
      <c r="B530" s="160" t="str">
        <f t="shared" si="17"/>
        <v>Jabalpur</v>
      </c>
      <c r="C530" s="180">
        <f t="shared" si="18"/>
        <v>4063.521621591106</v>
      </c>
      <c r="D530" s="180">
        <f t="shared" si="19"/>
        <v>-512.0800000000004</v>
      </c>
      <c r="E530" s="181">
        <f t="shared" si="20"/>
        <v>-0.1260187708314669</v>
      </c>
      <c r="F530" s="121"/>
      <c r="G530" s="121"/>
      <c r="H530" s="15"/>
    </row>
    <row r="531" spans="1:8" ht="15">
      <c r="A531" s="179">
        <v>24</v>
      </c>
      <c r="B531" s="160" t="str">
        <f t="shared" si="17"/>
        <v>Jhabua</v>
      </c>
      <c r="C531" s="180">
        <f t="shared" si="18"/>
        <v>4505.199100994461</v>
      </c>
      <c r="D531" s="180">
        <f t="shared" si="19"/>
        <v>321.28000000000065</v>
      </c>
      <c r="E531" s="181">
        <f t="shared" si="20"/>
        <v>0.07131316348018503</v>
      </c>
      <c r="F531" s="121"/>
      <c r="G531" s="121"/>
      <c r="H531" s="15"/>
    </row>
    <row r="532" spans="1:8" ht="15">
      <c r="A532" s="179">
        <v>25</v>
      </c>
      <c r="B532" s="160" t="str">
        <f t="shared" si="17"/>
        <v>Katni</v>
      </c>
      <c r="C532" s="180">
        <f t="shared" si="18"/>
        <v>3670.9636855733165</v>
      </c>
      <c r="D532" s="180">
        <f t="shared" si="19"/>
        <v>772.69</v>
      </c>
      <c r="E532" s="181">
        <f t="shared" si="20"/>
        <v>0.2104869636920215</v>
      </c>
      <c r="F532" s="121"/>
      <c r="G532" s="121"/>
      <c r="H532" s="15"/>
    </row>
    <row r="533" spans="1:8" ht="15">
      <c r="A533" s="179">
        <v>26</v>
      </c>
      <c r="B533" s="160" t="str">
        <f t="shared" si="17"/>
        <v>Khandwa</v>
      </c>
      <c r="C533" s="180">
        <f t="shared" si="18"/>
        <v>3854.5200145070366</v>
      </c>
      <c r="D533" s="180">
        <f t="shared" si="19"/>
        <v>6722.26</v>
      </c>
      <c r="E533" s="181">
        <f t="shared" si="20"/>
        <v>1.7439940575479733</v>
      </c>
      <c r="F533" s="121"/>
      <c r="G533" s="121"/>
      <c r="H533" s="15"/>
    </row>
    <row r="534" spans="1:8" ht="15">
      <c r="A534" s="179">
        <v>27</v>
      </c>
      <c r="B534" s="160" t="str">
        <f t="shared" si="17"/>
        <v>Khargone</v>
      </c>
      <c r="C534" s="180">
        <f t="shared" si="18"/>
        <v>4256.389086727787</v>
      </c>
      <c r="D534" s="180">
        <f t="shared" si="19"/>
        <v>527.7527664999993</v>
      </c>
      <c r="E534" s="181">
        <f t="shared" si="20"/>
        <v>0.12399072447244794</v>
      </c>
      <c r="F534" s="121"/>
      <c r="G534" s="121"/>
      <c r="H534" s="15"/>
    </row>
    <row r="535" spans="1:8" ht="15">
      <c r="A535" s="179">
        <v>28</v>
      </c>
      <c r="B535" s="160" t="str">
        <f t="shared" si="17"/>
        <v>Mandla</v>
      </c>
      <c r="C535" s="180">
        <f t="shared" si="18"/>
        <v>1210.72600751453</v>
      </c>
      <c r="D535" s="180">
        <f t="shared" si="19"/>
        <v>527.2899999999997</v>
      </c>
      <c r="E535" s="181">
        <f t="shared" si="20"/>
        <v>0.4355155474709431</v>
      </c>
      <c r="F535" s="121"/>
      <c r="G535" s="121"/>
      <c r="H535" s="15"/>
    </row>
    <row r="536" spans="1:8" ht="15">
      <c r="A536" s="179">
        <v>29</v>
      </c>
      <c r="B536" s="160" t="str">
        <f t="shared" si="17"/>
        <v>Mandsaur</v>
      </c>
      <c r="C536" s="180">
        <f t="shared" si="18"/>
        <v>2374.386889343942</v>
      </c>
      <c r="D536" s="180">
        <f t="shared" si="19"/>
        <v>650.1609499999995</v>
      </c>
      <c r="E536" s="181">
        <f t="shared" si="20"/>
        <v>0.27382266677678757</v>
      </c>
      <c r="F536" s="121"/>
      <c r="G536" s="121"/>
      <c r="H536" s="15"/>
    </row>
    <row r="537" spans="1:8" ht="15">
      <c r="A537" s="179">
        <v>30</v>
      </c>
      <c r="B537" s="160" t="str">
        <f t="shared" si="17"/>
        <v>Morena</v>
      </c>
      <c r="C537" s="180">
        <f t="shared" si="18"/>
        <v>3612.5043218333503</v>
      </c>
      <c r="D537" s="180">
        <f t="shared" si="19"/>
        <v>716.6839999999993</v>
      </c>
      <c r="E537" s="181">
        <f t="shared" si="20"/>
        <v>0.19838979725739989</v>
      </c>
      <c r="F537" s="121"/>
      <c r="G537" s="121"/>
      <c r="H537" s="15"/>
    </row>
    <row r="538" spans="1:8" ht="15">
      <c r="A538" s="179">
        <v>31</v>
      </c>
      <c r="B538" s="160" t="str">
        <f t="shared" si="17"/>
        <v>Narsinghpur</v>
      </c>
      <c r="C538" s="180">
        <f t="shared" si="18"/>
        <v>2127.427377542238</v>
      </c>
      <c r="D538" s="180">
        <f t="shared" si="19"/>
        <v>1116.940000000001</v>
      </c>
      <c r="E538" s="181">
        <f t="shared" si="20"/>
        <v>0.5250190966755223</v>
      </c>
      <c r="F538" s="121"/>
      <c r="G538" s="121"/>
      <c r="H538" s="15"/>
    </row>
    <row r="539" spans="1:8" ht="15">
      <c r="A539" s="179">
        <v>32</v>
      </c>
      <c r="B539" s="160" t="str">
        <f t="shared" si="17"/>
        <v>Neemuch</v>
      </c>
      <c r="C539" s="180">
        <f t="shared" si="18"/>
        <v>1940.918039520643</v>
      </c>
      <c r="D539" s="180">
        <f t="shared" si="19"/>
        <v>191.5640499999995</v>
      </c>
      <c r="E539" s="181">
        <f t="shared" si="20"/>
        <v>0.09869765033834757</v>
      </c>
      <c r="F539" s="121"/>
      <c r="G539" s="121"/>
      <c r="H539" s="15"/>
    </row>
    <row r="540" spans="1:8" ht="15">
      <c r="A540" s="179">
        <v>33</v>
      </c>
      <c r="B540" s="160" t="str">
        <f t="shared" si="17"/>
        <v>Panna</v>
      </c>
      <c r="C540" s="180">
        <f t="shared" si="18"/>
        <v>3241.2400031894517</v>
      </c>
      <c r="D540" s="180">
        <f t="shared" si="19"/>
        <v>960.1149999999989</v>
      </c>
      <c r="E540" s="181">
        <f t="shared" si="20"/>
        <v>0.29621842228752715</v>
      </c>
      <c r="F540" s="121"/>
      <c r="G540" s="121"/>
      <c r="H540" s="15"/>
    </row>
    <row r="541" spans="1:8" ht="15">
      <c r="A541" s="179">
        <v>34</v>
      </c>
      <c r="B541" s="160" t="str">
        <f t="shared" si="17"/>
        <v>Raisen</v>
      </c>
      <c r="C541" s="180">
        <f t="shared" si="18"/>
        <v>3206.9312064036835</v>
      </c>
      <c r="D541" s="180">
        <f t="shared" si="19"/>
        <v>0</v>
      </c>
      <c r="E541" s="181">
        <f t="shared" si="20"/>
        <v>0</v>
      </c>
      <c r="F541" s="121"/>
      <c r="G541" s="121"/>
      <c r="H541" s="15"/>
    </row>
    <row r="542" spans="1:8" ht="15">
      <c r="A542" s="179">
        <v>35</v>
      </c>
      <c r="B542" s="160" t="str">
        <f t="shared" si="17"/>
        <v>Rajgarh</v>
      </c>
      <c r="C542" s="180">
        <f t="shared" si="18"/>
        <v>3641.7117099876004</v>
      </c>
      <c r="D542" s="180">
        <f t="shared" si="19"/>
        <v>309.0730000000008</v>
      </c>
      <c r="E542" s="181">
        <f t="shared" si="20"/>
        <v>0.08487025459822933</v>
      </c>
      <c r="F542" s="121"/>
      <c r="G542" s="121"/>
      <c r="H542" s="15"/>
    </row>
    <row r="543" spans="1:8" ht="15">
      <c r="A543" s="179">
        <v>36</v>
      </c>
      <c r="B543" s="160" t="str">
        <f t="shared" si="17"/>
        <v>Ratlam</v>
      </c>
      <c r="C543" s="180">
        <f t="shared" si="18"/>
        <v>4237.925693600898</v>
      </c>
      <c r="D543" s="180">
        <f t="shared" si="19"/>
        <v>-1213.25</v>
      </c>
      <c r="E543" s="181">
        <f t="shared" si="20"/>
        <v>-0.28628392466436114</v>
      </c>
      <c r="F543" s="121"/>
      <c r="G543" s="121"/>
      <c r="H543" s="15"/>
    </row>
    <row r="544" spans="1:8" ht="15">
      <c r="A544" s="179">
        <v>37</v>
      </c>
      <c r="B544" s="160" t="str">
        <f t="shared" si="17"/>
        <v>Rewa</v>
      </c>
      <c r="C544" s="180">
        <f t="shared" si="18"/>
        <v>4351.730194954204</v>
      </c>
      <c r="D544" s="180">
        <f t="shared" si="19"/>
        <v>152.48999999999978</v>
      </c>
      <c r="E544" s="181">
        <f t="shared" si="20"/>
        <v>0.0350412349039494</v>
      </c>
      <c r="F544" s="121"/>
      <c r="G544" s="121"/>
      <c r="H544" s="15"/>
    </row>
    <row r="545" spans="1:8" ht="15">
      <c r="A545" s="179">
        <v>38</v>
      </c>
      <c r="B545" s="160" t="str">
        <f t="shared" si="17"/>
        <v>Sagar</v>
      </c>
      <c r="C545" s="180">
        <f t="shared" si="18"/>
        <v>6161.0156919160945</v>
      </c>
      <c r="D545" s="180">
        <f t="shared" si="19"/>
        <v>1601.255</v>
      </c>
      <c r="E545" s="181">
        <f t="shared" si="20"/>
        <v>0.25990113969373857</v>
      </c>
      <c r="F545" s="121"/>
      <c r="G545" s="121"/>
      <c r="H545" s="15"/>
    </row>
    <row r="546" spans="1:8" ht="15">
      <c r="A546" s="179">
        <v>39</v>
      </c>
      <c r="B546" s="160" t="str">
        <f t="shared" si="17"/>
        <v>Satna</v>
      </c>
      <c r="C546" s="180">
        <f t="shared" si="18"/>
        <v>1660.3745867637926</v>
      </c>
      <c r="D546" s="180">
        <f t="shared" si="19"/>
        <v>383.43100000000095</v>
      </c>
      <c r="E546" s="181">
        <f t="shared" si="20"/>
        <v>0.23093041959124397</v>
      </c>
      <c r="F546" s="121"/>
      <c r="G546" s="121"/>
      <c r="H546" s="15"/>
    </row>
    <row r="547" spans="1:8" ht="15">
      <c r="A547" s="179">
        <v>40</v>
      </c>
      <c r="B547" s="160" t="str">
        <f t="shared" si="17"/>
        <v>Sehore</v>
      </c>
      <c r="C547" s="180">
        <f t="shared" si="18"/>
        <v>2822.458946423479</v>
      </c>
      <c r="D547" s="180">
        <f t="shared" si="19"/>
        <v>-81.39900000000125</v>
      </c>
      <c r="E547" s="181">
        <f t="shared" si="20"/>
        <v>-0.028839746315228856</v>
      </c>
      <c r="F547" s="121"/>
      <c r="G547" s="121"/>
      <c r="H547" s="15"/>
    </row>
    <row r="548" spans="1:8" ht="15">
      <c r="A548" s="179">
        <v>41</v>
      </c>
      <c r="B548" s="160" t="str">
        <f t="shared" si="17"/>
        <v>Seoni</v>
      </c>
      <c r="C548" s="180">
        <f t="shared" si="18"/>
        <v>4114.897301149592</v>
      </c>
      <c r="D548" s="180">
        <f t="shared" si="19"/>
        <v>-523.1599999999985</v>
      </c>
      <c r="E548" s="181">
        <f t="shared" si="20"/>
        <v>-0.12713804542675747</v>
      </c>
      <c r="F548" s="121"/>
      <c r="G548" s="121"/>
      <c r="H548" s="15"/>
    </row>
    <row r="549" spans="1:8" ht="15">
      <c r="A549" s="179">
        <v>42</v>
      </c>
      <c r="B549" s="160" t="str">
        <f t="shared" si="17"/>
        <v>Shahdol</v>
      </c>
      <c r="C549" s="180">
        <f t="shared" si="18"/>
        <v>3140.66418942885</v>
      </c>
      <c r="D549" s="180">
        <f t="shared" si="19"/>
        <v>127.60799999999972</v>
      </c>
      <c r="E549" s="181">
        <f t="shared" si="20"/>
        <v>0.04063089598356775</v>
      </c>
      <c r="F549" s="121"/>
      <c r="G549" s="121"/>
      <c r="H549" s="15"/>
    </row>
    <row r="550" spans="1:8" ht="15">
      <c r="A550" s="179">
        <v>43</v>
      </c>
      <c r="B550" s="160" t="str">
        <f t="shared" si="17"/>
        <v>Shajapur</v>
      </c>
      <c r="C550" s="180">
        <f t="shared" si="18"/>
        <v>1653.1398152678084</v>
      </c>
      <c r="D550" s="180">
        <f t="shared" si="19"/>
        <v>159.71000000000004</v>
      </c>
      <c r="E550" s="181">
        <f t="shared" si="20"/>
        <v>0.09661009826572173</v>
      </c>
      <c r="F550" s="121"/>
      <c r="G550" s="121"/>
      <c r="H550" s="15"/>
    </row>
    <row r="551" spans="1:8" ht="15">
      <c r="A551" s="179">
        <v>44</v>
      </c>
      <c r="B551" s="160" t="str">
        <f t="shared" si="17"/>
        <v>Sheopur</v>
      </c>
      <c r="C551" s="180">
        <f t="shared" si="18"/>
        <v>1780.4487477223233</v>
      </c>
      <c r="D551" s="180">
        <f t="shared" si="19"/>
        <v>29.317000000000007</v>
      </c>
      <c r="E551" s="181">
        <f t="shared" si="20"/>
        <v>0.016466073532026348</v>
      </c>
      <c r="F551" s="121"/>
      <c r="G551" s="121"/>
      <c r="H551" s="15"/>
    </row>
    <row r="552" spans="1:8" ht="15">
      <c r="A552" s="179">
        <v>45</v>
      </c>
      <c r="B552" s="160" t="str">
        <f t="shared" si="17"/>
        <v>Shivpuri</v>
      </c>
      <c r="C552" s="180">
        <f t="shared" si="18"/>
        <v>3792.162757843625</v>
      </c>
      <c r="D552" s="180">
        <f t="shared" si="19"/>
        <v>-536.0290000000005</v>
      </c>
      <c r="E552" s="181">
        <f t="shared" si="20"/>
        <v>-0.1413517916369201</v>
      </c>
      <c r="F552" s="121"/>
      <c r="G552" s="121"/>
      <c r="H552" s="15"/>
    </row>
    <row r="553" spans="1:8" ht="15">
      <c r="A553" s="179">
        <v>46</v>
      </c>
      <c r="B553" s="160" t="str">
        <f t="shared" si="17"/>
        <v>Sidhi</v>
      </c>
      <c r="C553" s="180">
        <f t="shared" si="18"/>
        <v>1368.1966715922763</v>
      </c>
      <c r="D553" s="180">
        <f t="shared" si="19"/>
        <v>927.816</v>
      </c>
      <c r="E553" s="181">
        <f t="shared" si="20"/>
        <v>0.6781305782013259</v>
      </c>
      <c r="F553" s="121"/>
      <c r="G553" s="121"/>
      <c r="H553" s="15"/>
    </row>
    <row r="554" spans="1:8" ht="15">
      <c r="A554" s="179">
        <v>47</v>
      </c>
      <c r="B554" s="160" t="str">
        <f t="shared" si="17"/>
        <v>Singroli</v>
      </c>
      <c r="C554" s="180">
        <f t="shared" si="18"/>
        <v>1436.3321195928424</v>
      </c>
      <c r="D554" s="180">
        <f t="shared" si="19"/>
        <v>-289.9609999999991</v>
      </c>
      <c r="E554" s="181">
        <f t="shared" si="20"/>
        <v>-0.20187601185316</v>
      </c>
      <c r="F554" s="121"/>
      <c r="G554" s="121"/>
      <c r="H554" s="15"/>
    </row>
    <row r="555" spans="1:8" ht="15">
      <c r="A555" s="179">
        <v>48</v>
      </c>
      <c r="B555" s="160" t="str">
        <f t="shared" si="17"/>
        <v>Tikamgarh</v>
      </c>
      <c r="C555" s="180">
        <f t="shared" si="18"/>
        <v>5481.850564481716</v>
      </c>
      <c r="D555" s="180">
        <f t="shared" si="19"/>
        <v>-24.200000000000273</v>
      </c>
      <c r="E555" s="181">
        <f t="shared" si="20"/>
        <v>-0.004414567620065775</v>
      </c>
      <c r="F555" s="121"/>
      <c r="G555" s="121"/>
      <c r="H555" s="15"/>
    </row>
    <row r="556" spans="1:8" ht="15">
      <c r="A556" s="179">
        <v>49</v>
      </c>
      <c r="B556" s="160" t="str">
        <f t="shared" si="17"/>
        <v>Ujjain</v>
      </c>
      <c r="C556" s="180">
        <f t="shared" si="18"/>
        <v>3102.1922120119348</v>
      </c>
      <c r="D556" s="180">
        <f t="shared" si="19"/>
        <v>-135.9409999999998</v>
      </c>
      <c r="E556" s="181">
        <f t="shared" si="20"/>
        <v>-0.043820946836764484</v>
      </c>
      <c r="F556" s="121"/>
      <c r="G556" s="121"/>
      <c r="H556" s="15"/>
    </row>
    <row r="557" spans="1:8" ht="15">
      <c r="A557" s="179">
        <v>50</v>
      </c>
      <c r="B557" s="160" t="str">
        <f t="shared" si="17"/>
        <v>Umaria</v>
      </c>
      <c r="C557" s="180">
        <f t="shared" si="18"/>
        <v>1840.1538203691377</v>
      </c>
      <c r="D557" s="180">
        <f t="shared" si="19"/>
        <v>0.6405000000004293</v>
      </c>
      <c r="E557" s="181">
        <f t="shared" si="20"/>
        <v>0.0003480687282283521</v>
      </c>
      <c r="F557" s="121"/>
      <c r="G557" s="121"/>
      <c r="H557" s="15"/>
    </row>
    <row r="558" spans="1:8" ht="15">
      <c r="A558" s="179">
        <v>51</v>
      </c>
      <c r="B558" s="160" t="str">
        <f t="shared" si="17"/>
        <v>Vidisha</v>
      </c>
      <c r="C558" s="180">
        <f>C502</f>
        <v>3806.5633118024134</v>
      </c>
      <c r="D558" s="180">
        <f t="shared" si="19"/>
        <v>925.0210000000006</v>
      </c>
      <c r="E558" s="181">
        <f>D558/C558</f>
        <v>0.2430068605799707</v>
      </c>
      <c r="F558" s="121"/>
      <c r="G558" s="121"/>
      <c r="H558" s="15"/>
    </row>
    <row r="559" spans="1:8" ht="14.25">
      <c r="A559" s="309" t="s">
        <v>25</v>
      </c>
      <c r="B559" s="310" t="s">
        <v>135</v>
      </c>
      <c r="C559" s="307">
        <f>SUM(C508:C558)</f>
        <v>158291.94995563023</v>
      </c>
      <c r="D559" s="307">
        <f>SUM(D508:D558)</f>
        <v>17129.1219665</v>
      </c>
      <c r="E559" s="307">
        <f>SUM(E508:E558)</f>
        <v>5.3003681543027055</v>
      </c>
      <c r="F559" s="184"/>
      <c r="G559" s="121"/>
      <c r="H559" s="15"/>
    </row>
    <row r="560" spans="1:8" ht="12.75">
      <c r="A560" s="137" t="s">
        <v>115</v>
      </c>
      <c r="B560" s="121"/>
      <c r="C560" s="121"/>
      <c r="D560" s="121"/>
      <c r="E560" s="121"/>
      <c r="F560" s="121"/>
      <c r="G560" s="15"/>
      <c r="H560" s="15"/>
    </row>
    <row r="561" spans="1:8" ht="10.5" customHeight="1">
      <c r="A561" s="137"/>
      <c r="B561" s="121"/>
      <c r="C561" s="121"/>
      <c r="D561" s="121"/>
      <c r="E561" s="121"/>
      <c r="F561" s="190" t="s">
        <v>52</v>
      </c>
      <c r="G561" s="15"/>
      <c r="H561" s="15"/>
    </row>
    <row r="562" spans="1:8" ht="39" customHeight="1">
      <c r="A562" s="196" t="s">
        <v>31</v>
      </c>
      <c r="B562" s="196" t="s">
        <v>254</v>
      </c>
      <c r="C562" s="196" t="s">
        <v>255</v>
      </c>
      <c r="D562" s="197" t="s">
        <v>33</v>
      </c>
      <c r="E562" s="196" t="s">
        <v>35</v>
      </c>
      <c r="F562" s="196" t="s">
        <v>54</v>
      </c>
      <c r="G562" s="15"/>
      <c r="H562" s="15"/>
    </row>
    <row r="563" spans="1:8" ht="15.75" customHeight="1">
      <c r="A563" s="273">
        <f>C621</f>
        <v>158291.94995563023</v>
      </c>
      <c r="B563" s="273">
        <f>D621</f>
        <v>22749.93169999999</v>
      </c>
      <c r="C563" s="273">
        <f>E621</f>
        <v>117421.91844400001</v>
      </c>
      <c r="D563" s="273">
        <f>SUM(B563:C563)</f>
        <v>140171.850144</v>
      </c>
      <c r="E563" s="274">
        <f>D563/A563</f>
        <v>0.8855273447783708</v>
      </c>
      <c r="F563" s="273">
        <f>A563*85/100</f>
        <v>134548.15746228572</v>
      </c>
      <c r="G563" s="15"/>
      <c r="H563" s="15"/>
    </row>
    <row r="564" spans="1:8" ht="12" customHeight="1">
      <c r="A564" s="185" t="s">
        <v>256</v>
      </c>
      <c r="B564" s="186"/>
      <c r="C564" s="187"/>
      <c r="D564" s="187"/>
      <c r="E564" s="188"/>
      <c r="F564" s="184"/>
      <c r="G564" s="189"/>
      <c r="H564" s="15"/>
    </row>
    <row r="565" spans="1:8" ht="10.5" customHeight="1">
      <c r="A565" s="121"/>
      <c r="B565" s="121"/>
      <c r="C565" s="121"/>
      <c r="D565" s="121"/>
      <c r="E565" s="121"/>
      <c r="F565" s="121"/>
      <c r="G565" s="121"/>
      <c r="H565" s="15"/>
    </row>
    <row r="566" spans="1:8" ht="12.75">
      <c r="A566" s="137" t="s">
        <v>257</v>
      </c>
      <c r="B566" s="121"/>
      <c r="C566" s="121"/>
      <c r="D566" s="121"/>
      <c r="E566" s="121"/>
      <c r="F566" s="121"/>
      <c r="G566" s="121"/>
      <c r="H566" s="15"/>
    </row>
    <row r="567" spans="1:8" ht="12.75" customHeight="1">
      <c r="A567" s="121"/>
      <c r="B567" s="121"/>
      <c r="C567" s="121"/>
      <c r="D567" s="121"/>
      <c r="E567" s="121"/>
      <c r="F567" s="121"/>
      <c r="G567" s="190" t="s">
        <v>52</v>
      </c>
      <c r="H567" s="15"/>
    </row>
    <row r="568" spans="1:8" ht="25.5">
      <c r="A568" s="311" t="s">
        <v>30</v>
      </c>
      <c r="B568" s="311" t="s">
        <v>2</v>
      </c>
      <c r="C568" s="311" t="s">
        <v>34</v>
      </c>
      <c r="D568" s="311" t="s">
        <v>258</v>
      </c>
      <c r="E568" s="311" t="s">
        <v>106</v>
      </c>
      <c r="F568" s="311" t="s">
        <v>33</v>
      </c>
      <c r="G568" s="357" t="s">
        <v>35</v>
      </c>
      <c r="H568" s="55"/>
    </row>
    <row r="569" spans="1:8" ht="12.75">
      <c r="A569" s="362">
        <v>1</v>
      </c>
      <c r="B569" s="362">
        <v>2</v>
      </c>
      <c r="C569" s="362">
        <v>3</v>
      </c>
      <c r="D569" s="362">
        <v>4</v>
      </c>
      <c r="E569" s="362">
        <v>5</v>
      </c>
      <c r="F569" s="362" t="s">
        <v>107</v>
      </c>
      <c r="G569" s="356" t="s">
        <v>108</v>
      </c>
      <c r="H569" s="8"/>
    </row>
    <row r="570" spans="1:8" ht="15" customHeight="1">
      <c r="A570" s="179">
        <v>1</v>
      </c>
      <c r="B570" s="160" t="str">
        <f aca="true" t="shared" si="21" ref="B570:B620">B43</f>
        <v>Agar Malwa</v>
      </c>
      <c r="C570" s="180">
        <f aca="true" t="shared" si="22" ref="C570:D585">C452</f>
        <v>1336.585070225034</v>
      </c>
      <c r="D570" s="180">
        <f>D452</f>
        <v>0</v>
      </c>
      <c r="E570" s="180">
        <v>820.3</v>
      </c>
      <c r="F570" s="180">
        <f>SUM(D570:E570)</f>
        <v>820.3</v>
      </c>
      <c r="G570" s="143">
        <f>F570/C570</f>
        <v>0.6137282379354201</v>
      </c>
      <c r="H570" s="33"/>
    </row>
    <row r="571" spans="1:8" ht="15" customHeight="1">
      <c r="A571" s="179">
        <v>2</v>
      </c>
      <c r="B571" s="160" t="str">
        <f t="shared" si="21"/>
        <v>Alirajpur</v>
      </c>
      <c r="C571" s="180">
        <f t="shared" si="22"/>
        <v>2930.4912393104705</v>
      </c>
      <c r="D571" s="180">
        <f t="shared" si="22"/>
        <v>19.590000000000458</v>
      </c>
      <c r="E571" s="180">
        <v>1970.96</v>
      </c>
      <c r="F571" s="180">
        <f aca="true" t="shared" si="23" ref="F571:F618">SUM(D571:E571)</f>
        <v>1990.5500000000004</v>
      </c>
      <c r="G571" s="143">
        <f aca="true" t="shared" si="24" ref="G571:G618">F571/C571</f>
        <v>0.6792547178773913</v>
      </c>
      <c r="H571" s="33"/>
    </row>
    <row r="572" spans="1:8" ht="15" customHeight="1">
      <c r="A572" s="179">
        <v>3</v>
      </c>
      <c r="B572" s="160" t="str">
        <f t="shared" si="21"/>
        <v>Anooppur</v>
      </c>
      <c r="C572" s="180">
        <f t="shared" si="22"/>
        <v>1772.8881005936369</v>
      </c>
      <c r="D572" s="180">
        <f t="shared" si="22"/>
        <v>354.6039999999998</v>
      </c>
      <c r="E572" s="180">
        <v>1424.723</v>
      </c>
      <c r="F572" s="180">
        <f t="shared" si="23"/>
        <v>1779.3269999999998</v>
      </c>
      <c r="G572" s="143">
        <f t="shared" si="24"/>
        <v>1.0036318701694749</v>
      </c>
      <c r="H572" s="33"/>
    </row>
    <row r="573" spans="1:8" ht="15" customHeight="1">
      <c r="A573" s="179">
        <v>4</v>
      </c>
      <c r="B573" s="160" t="str">
        <f t="shared" si="21"/>
        <v>Ashoknagar</v>
      </c>
      <c r="C573" s="180">
        <f t="shared" si="22"/>
        <v>1988.1907112073468</v>
      </c>
      <c r="D573" s="180">
        <f t="shared" si="22"/>
        <v>364.3480000000002</v>
      </c>
      <c r="E573" s="180">
        <v>1771.65</v>
      </c>
      <c r="F573" s="180">
        <f t="shared" si="23"/>
        <v>2135.9980000000005</v>
      </c>
      <c r="G573" s="143">
        <f t="shared" si="24"/>
        <v>1.0743426110782384</v>
      </c>
      <c r="H573" s="33"/>
    </row>
    <row r="574" spans="1:8" ht="15" customHeight="1">
      <c r="A574" s="179">
        <v>5</v>
      </c>
      <c r="B574" s="160" t="str">
        <f t="shared" si="21"/>
        <v>Badwani</v>
      </c>
      <c r="C574" s="180">
        <f t="shared" si="22"/>
        <v>4049.7428610012735</v>
      </c>
      <c r="D574" s="180">
        <f t="shared" si="22"/>
        <v>1907.9089999999987</v>
      </c>
      <c r="E574" s="180">
        <v>2772.08</v>
      </c>
      <c r="F574" s="180">
        <f t="shared" si="23"/>
        <v>4679.988999999999</v>
      </c>
      <c r="G574" s="143">
        <f t="shared" si="24"/>
        <v>1.1556262114980063</v>
      </c>
      <c r="H574" s="33"/>
    </row>
    <row r="575" spans="1:8" ht="15" customHeight="1">
      <c r="A575" s="179">
        <v>6</v>
      </c>
      <c r="B575" s="160" t="str">
        <f t="shared" si="21"/>
        <v>Balaghat</v>
      </c>
      <c r="C575" s="180">
        <f t="shared" si="22"/>
        <v>4493.785668436894</v>
      </c>
      <c r="D575" s="180">
        <f t="shared" si="22"/>
        <v>297.6339999999998</v>
      </c>
      <c r="E575" s="180">
        <v>2896.2699999999995</v>
      </c>
      <c r="F575" s="180">
        <f t="shared" si="23"/>
        <v>3193.9039999999995</v>
      </c>
      <c r="G575" s="143">
        <f t="shared" si="24"/>
        <v>0.7107379469459562</v>
      </c>
      <c r="H575" s="33"/>
    </row>
    <row r="576" spans="1:8" ht="15" customHeight="1">
      <c r="A576" s="179">
        <v>7</v>
      </c>
      <c r="B576" s="160" t="str">
        <f t="shared" si="21"/>
        <v>Betul</v>
      </c>
      <c r="C576" s="180">
        <f t="shared" si="22"/>
        <v>4137.296767519199</v>
      </c>
      <c r="D576" s="180">
        <f t="shared" si="22"/>
        <v>2411.67</v>
      </c>
      <c r="E576" s="180">
        <v>3248.75</v>
      </c>
      <c r="F576" s="180">
        <f t="shared" si="23"/>
        <v>5660.42</v>
      </c>
      <c r="G576" s="143">
        <f t="shared" si="24"/>
        <v>1.3681445441473838</v>
      </c>
      <c r="H576" s="33"/>
    </row>
    <row r="577" spans="1:8" ht="15" customHeight="1">
      <c r="A577" s="179">
        <v>8</v>
      </c>
      <c r="B577" s="160" t="str">
        <f t="shared" si="21"/>
        <v>Bhind</v>
      </c>
      <c r="C577" s="180">
        <f t="shared" si="22"/>
        <v>2590.814617801464</v>
      </c>
      <c r="D577" s="180">
        <f t="shared" si="22"/>
        <v>-259.7550000000002</v>
      </c>
      <c r="E577" s="180">
        <v>2493.96</v>
      </c>
      <c r="F577" s="180">
        <f t="shared" si="23"/>
        <v>2234.205</v>
      </c>
      <c r="G577" s="143">
        <f t="shared" si="24"/>
        <v>0.8623561811982986</v>
      </c>
      <c r="H577" s="33"/>
    </row>
    <row r="578" spans="1:8" ht="15" customHeight="1">
      <c r="A578" s="179">
        <v>9</v>
      </c>
      <c r="B578" s="160" t="str">
        <f t="shared" si="21"/>
        <v>Bhopal</v>
      </c>
      <c r="C578" s="180">
        <f t="shared" si="22"/>
        <v>2874.983449129346</v>
      </c>
      <c r="D578" s="180">
        <f t="shared" si="22"/>
        <v>208.35999999999956</v>
      </c>
      <c r="E578" s="180">
        <v>1757.4199999999998</v>
      </c>
      <c r="F578" s="180">
        <f t="shared" si="23"/>
        <v>1965.7799999999993</v>
      </c>
      <c r="G578" s="143">
        <f t="shared" si="24"/>
        <v>0.6837535014663517</v>
      </c>
      <c r="H578" s="33"/>
    </row>
    <row r="579" spans="1:8" ht="15" customHeight="1">
      <c r="A579" s="179">
        <v>10</v>
      </c>
      <c r="B579" s="160" t="str">
        <f t="shared" si="21"/>
        <v>Burhanpur</v>
      </c>
      <c r="C579" s="180">
        <f t="shared" si="22"/>
        <v>1844.0883138017966</v>
      </c>
      <c r="D579" s="180">
        <f t="shared" si="22"/>
        <v>396.46000000000004</v>
      </c>
      <c r="E579" s="180">
        <v>1425.21</v>
      </c>
      <c r="F579" s="180">
        <f t="shared" si="23"/>
        <v>1821.67</v>
      </c>
      <c r="G579" s="143">
        <f t="shared" si="24"/>
        <v>0.9878431452365865</v>
      </c>
      <c r="H579" s="33"/>
    </row>
    <row r="580" spans="1:8" ht="15" customHeight="1">
      <c r="A580" s="179">
        <v>11</v>
      </c>
      <c r="B580" s="160" t="str">
        <f t="shared" si="21"/>
        <v>Chhatarpur</v>
      </c>
      <c r="C580" s="180">
        <f t="shared" si="22"/>
        <v>5848.611227835048</v>
      </c>
      <c r="D580" s="180">
        <f t="shared" si="22"/>
        <v>-281.65699999999975</v>
      </c>
      <c r="E580" s="180">
        <v>3592.2</v>
      </c>
      <c r="F580" s="180">
        <f t="shared" si="23"/>
        <v>3310.543</v>
      </c>
      <c r="G580" s="143">
        <f t="shared" si="24"/>
        <v>0.5660391622962171</v>
      </c>
      <c r="H580" s="33"/>
    </row>
    <row r="581" spans="1:8" ht="15" customHeight="1">
      <c r="A581" s="179">
        <v>12</v>
      </c>
      <c r="B581" s="160" t="str">
        <f t="shared" si="21"/>
        <v>Chhindwara</v>
      </c>
      <c r="C581" s="180">
        <f t="shared" si="22"/>
        <v>5301.483498395283</v>
      </c>
      <c r="D581" s="180">
        <f t="shared" si="22"/>
        <v>174.52999999999975</v>
      </c>
      <c r="E581" s="180">
        <v>3953.28</v>
      </c>
      <c r="F581" s="180">
        <f t="shared" si="23"/>
        <v>4127.8099999999995</v>
      </c>
      <c r="G581" s="143">
        <f t="shared" si="24"/>
        <v>0.7786141372031913</v>
      </c>
      <c r="H581" s="33"/>
    </row>
    <row r="582" spans="1:8" ht="15" customHeight="1">
      <c r="A582" s="179">
        <v>13</v>
      </c>
      <c r="B582" s="160" t="str">
        <f t="shared" si="21"/>
        <v>Damoh</v>
      </c>
      <c r="C582" s="180">
        <f t="shared" si="22"/>
        <v>3925.8812371224853</v>
      </c>
      <c r="D582" s="180">
        <f t="shared" si="22"/>
        <v>494.8300000000008</v>
      </c>
      <c r="E582" s="180">
        <v>2954.65</v>
      </c>
      <c r="F582" s="180">
        <f t="shared" si="23"/>
        <v>3449.480000000001</v>
      </c>
      <c r="G582" s="143">
        <f t="shared" si="24"/>
        <v>0.8786511337587819</v>
      </c>
      <c r="H582" s="33"/>
    </row>
    <row r="583" spans="1:8" ht="15" customHeight="1">
      <c r="A583" s="179">
        <v>14</v>
      </c>
      <c r="B583" s="160" t="str">
        <f t="shared" si="21"/>
        <v>Datia</v>
      </c>
      <c r="C583" s="180">
        <f t="shared" si="22"/>
        <v>1654.41673949092</v>
      </c>
      <c r="D583" s="180">
        <f t="shared" si="22"/>
        <v>-1864.0069999999996</v>
      </c>
      <c r="E583" s="180">
        <v>1337.3899999999999</v>
      </c>
      <c r="F583" s="180">
        <f t="shared" si="23"/>
        <v>-526.6169999999997</v>
      </c>
      <c r="G583" s="143">
        <f t="shared" si="24"/>
        <v>-0.3183097628485341</v>
      </c>
      <c r="H583" s="33"/>
    </row>
    <row r="584" spans="1:8" ht="15" customHeight="1">
      <c r="A584" s="179">
        <v>15</v>
      </c>
      <c r="B584" s="160" t="str">
        <f t="shared" si="21"/>
        <v>Dewas</v>
      </c>
      <c r="C584" s="180">
        <f t="shared" si="22"/>
        <v>3034.0549674777917</v>
      </c>
      <c r="D584" s="180">
        <f t="shared" si="22"/>
        <v>1200.4869999999992</v>
      </c>
      <c r="E584" s="180">
        <v>2137.24</v>
      </c>
      <c r="F584" s="180">
        <f t="shared" si="23"/>
        <v>3337.726999999999</v>
      </c>
      <c r="G584" s="143">
        <f t="shared" si="24"/>
        <v>1.1000878480374565</v>
      </c>
      <c r="H584" s="33"/>
    </row>
    <row r="585" spans="1:8" ht="15" customHeight="1">
      <c r="A585" s="179">
        <v>16</v>
      </c>
      <c r="B585" s="160" t="str">
        <f t="shared" si="21"/>
        <v>Dhar</v>
      </c>
      <c r="C585" s="180">
        <f t="shared" si="22"/>
        <v>4400.372664307271</v>
      </c>
      <c r="D585" s="180">
        <f t="shared" si="22"/>
        <v>633.1299999999997</v>
      </c>
      <c r="E585" s="180">
        <v>3660.15</v>
      </c>
      <c r="F585" s="180">
        <f t="shared" si="23"/>
        <v>4293.28</v>
      </c>
      <c r="G585" s="143">
        <f t="shared" si="24"/>
        <v>0.9756628193843826</v>
      </c>
      <c r="H585" s="33"/>
    </row>
    <row r="586" spans="1:8" ht="15" customHeight="1">
      <c r="A586" s="179">
        <v>17</v>
      </c>
      <c r="B586" s="160" t="str">
        <f t="shared" si="21"/>
        <v>Dindori</v>
      </c>
      <c r="C586" s="180">
        <f aca="true" t="shared" si="25" ref="C586:D601">C468</f>
        <v>2582.2182330685673</v>
      </c>
      <c r="D586" s="180">
        <f t="shared" si="25"/>
        <v>413.71700000000055</v>
      </c>
      <c r="E586" s="180">
        <v>2009.0452774999999</v>
      </c>
      <c r="F586" s="180">
        <f t="shared" si="23"/>
        <v>2422.7622775000004</v>
      </c>
      <c r="G586" s="143">
        <f t="shared" si="24"/>
        <v>0.9382484588147773</v>
      </c>
      <c r="H586" s="33"/>
    </row>
    <row r="587" spans="1:8" ht="15" customHeight="1">
      <c r="A587" s="179">
        <v>18</v>
      </c>
      <c r="B587" s="160" t="str">
        <f t="shared" si="21"/>
        <v>Guna</v>
      </c>
      <c r="C587" s="180">
        <f t="shared" si="25"/>
        <v>2483.4583389862128</v>
      </c>
      <c r="D587" s="180">
        <f t="shared" si="25"/>
        <v>874.2970000000005</v>
      </c>
      <c r="E587" s="180">
        <v>1937.6960000000001</v>
      </c>
      <c r="F587" s="180">
        <f t="shared" si="23"/>
        <v>2811.9930000000004</v>
      </c>
      <c r="G587" s="143">
        <f t="shared" si="24"/>
        <v>1.1322891774974977</v>
      </c>
      <c r="H587" s="33"/>
    </row>
    <row r="588" spans="1:8" ht="15" customHeight="1">
      <c r="A588" s="179">
        <v>19</v>
      </c>
      <c r="B588" s="160" t="str">
        <f t="shared" si="21"/>
        <v>Gwalior</v>
      </c>
      <c r="C588" s="180">
        <f t="shared" si="25"/>
        <v>2225.3416322332337</v>
      </c>
      <c r="D588" s="180">
        <f t="shared" si="25"/>
        <v>-1837.5551999999998</v>
      </c>
      <c r="E588" s="180">
        <v>1949.355</v>
      </c>
      <c r="F588" s="180">
        <f t="shared" si="23"/>
        <v>111.79980000000023</v>
      </c>
      <c r="G588" s="143">
        <f t="shared" si="24"/>
        <v>0.05023938723862544</v>
      </c>
      <c r="H588" s="33"/>
    </row>
    <row r="589" spans="1:8" ht="15" customHeight="1">
      <c r="A589" s="179">
        <v>20</v>
      </c>
      <c r="B589" s="160" t="str">
        <f t="shared" si="21"/>
        <v>Harda</v>
      </c>
      <c r="C589" s="180">
        <f t="shared" si="25"/>
        <v>1087.2215225453947</v>
      </c>
      <c r="D589" s="180">
        <f t="shared" si="25"/>
        <v>624.7000000000003</v>
      </c>
      <c r="E589" s="180">
        <v>964.96</v>
      </c>
      <c r="F589" s="180">
        <f t="shared" si="23"/>
        <v>1589.6600000000003</v>
      </c>
      <c r="G589" s="143">
        <f t="shared" si="24"/>
        <v>1.4621307314431198</v>
      </c>
      <c r="H589" s="33"/>
    </row>
    <row r="590" spans="1:8" ht="15" customHeight="1">
      <c r="A590" s="179">
        <v>21</v>
      </c>
      <c r="B590" s="160" t="str">
        <f t="shared" si="21"/>
        <v>Hoshangabad</v>
      </c>
      <c r="C590" s="180">
        <f t="shared" si="25"/>
        <v>2482.0741126717803</v>
      </c>
      <c r="D590" s="180">
        <f t="shared" si="25"/>
        <v>768.5300000000003</v>
      </c>
      <c r="E590" s="180">
        <v>1556.62</v>
      </c>
      <c r="F590" s="180">
        <f t="shared" si="23"/>
        <v>2325.15</v>
      </c>
      <c r="G590" s="143">
        <f t="shared" si="24"/>
        <v>0.9367770237517757</v>
      </c>
      <c r="H590" s="33"/>
    </row>
    <row r="591" spans="1:8" ht="15" customHeight="1">
      <c r="A591" s="179">
        <v>22</v>
      </c>
      <c r="B591" s="160" t="str">
        <f t="shared" si="21"/>
        <v>Indore</v>
      </c>
      <c r="C591" s="180">
        <f t="shared" si="25"/>
        <v>2791.403292819659</v>
      </c>
      <c r="D591" s="180">
        <f t="shared" si="25"/>
        <v>-172.92500000000024</v>
      </c>
      <c r="E591" s="180">
        <v>2306.48</v>
      </c>
      <c r="F591" s="180">
        <f t="shared" si="23"/>
        <v>2133.555</v>
      </c>
      <c r="G591" s="143">
        <f t="shared" si="24"/>
        <v>0.7643306166071218</v>
      </c>
      <c r="H591" s="33"/>
    </row>
    <row r="592" spans="1:8" ht="15" customHeight="1">
      <c r="A592" s="179">
        <v>23</v>
      </c>
      <c r="B592" s="160" t="str">
        <f t="shared" si="21"/>
        <v>Jabalpur</v>
      </c>
      <c r="C592" s="180">
        <f t="shared" si="25"/>
        <v>4063.521621591106</v>
      </c>
      <c r="D592" s="180">
        <f t="shared" si="25"/>
        <v>171.61999999999995</v>
      </c>
      <c r="E592" s="180">
        <v>2803.74</v>
      </c>
      <c r="F592" s="180">
        <f t="shared" si="23"/>
        <v>2975.3599999999997</v>
      </c>
      <c r="G592" s="143">
        <f t="shared" si="24"/>
        <v>0.7322121738421986</v>
      </c>
      <c r="H592" s="33"/>
    </row>
    <row r="593" spans="1:8" ht="15" customHeight="1">
      <c r="A593" s="179">
        <v>24</v>
      </c>
      <c r="B593" s="160" t="str">
        <f t="shared" si="21"/>
        <v>Jhabua</v>
      </c>
      <c r="C593" s="180">
        <f t="shared" si="25"/>
        <v>4505.199100994461</v>
      </c>
      <c r="D593" s="180">
        <f t="shared" si="25"/>
        <v>205.70000000000016</v>
      </c>
      <c r="E593" s="180">
        <v>2834.18</v>
      </c>
      <c r="F593" s="180">
        <f t="shared" si="23"/>
        <v>3039.88</v>
      </c>
      <c r="G593" s="143">
        <f t="shared" si="24"/>
        <v>0.6747493133719635</v>
      </c>
      <c r="H593" s="33"/>
    </row>
    <row r="594" spans="1:8" ht="15" customHeight="1">
      <c r="A594" s="179">
        <v>25</v>
      </c>
      <c r="B594" s="160" t="str">
        <f t="shared" si="21"/>
        <v>Katni</v>
      </c>
      <c r="C594" s="180">
        <f t="shared" si="25"/>
        <v>3670.9636855733165</v>
      </c>
      <c r="D594" s="180">
        <f t="shared" si="25"/>
        <v>494.85</v>
      </c>
      <c r="E594" s="180">
        <v>2292.38</v>
      </c>
      <c r="F594" s="180">
        <f t="shared" si="23"/>
        <v>2787.23</v>
      </c>
      <c r="G594" s="143">
        <f t="shared" si="24"/>
        <v>0.7592638442471276</v>
      </c>
      <c r="H594" s="33"/>
    </row>
    <row r="595" spans="1:8" ht="15" customHeight="1">
      <c r="A595" s="179">
        <v>26</v>
      </c>
      <c r="B595" s="160" t="str">
        <f t="shared" si="21"/>
        <v>Khandwa</v>
      </c>
      <c r="C595" s="180">
        <f t="shared" si="25"/>
        <v>3854.5200145070366</v>
      </c>
      <c r="D595" s="180">
        <f t="shared" si="25"/>
        <v>6722.259999999999</v>
      </c>
      <c r="E595" s="180">
        <v>2813.89</v>
      </c>
      <c r="F595" s="180">
        <f t="shared" si="23"/>
        <v>9536.15</v>
      </c>
      <c r="G595" s="143">
        <f t="shared" si="24"/>
        <v>2.4740175077854927</v>
      </c>
      <c r="H595" s="33"/>
    </row>
    <row r="596" spans="1:8" ht="15" customHeight="1">
      <c r="A596" s="179">
        <v>27</v>
      </c>
      <c r="B596" s="160" t="str">
        <f t="shared" si="21"/>
        <v>Khargone</v>
      </c>
      <c r="C596" s="180">
        <f t="shared" si="25"/>
        <v>4256.389086727787</v>
      </c>
      <c r="D596" s="180">
        <f t="shared" si="25"/>
        <v>534.9003999999994</v>
      </c>
      <c r="E596" s="180">
        <v>3431.6981665</v>
      </c>
      <c r="F596" s="180">
        <f t="shared" si="23"/>
        <v>3966.5985664999994</v>
      </c>
      <c r="G596" s="143">
        <f t="shared" si="24"/>
        <v>0.9319163463858583</v>
      </c>
      <c r="H596" s="33"/>
    </row>
    <row r="597" spans="1:8" ht="15" customHeight="1">
      <c r="A597" s="179">
        <v>28</v>
      </c>
      <c r="B597" s="160" t="str">
        <f t="shared" si="21"/>
        <v>Mandla</v>
      </c>
      <c r="C597" s="180">
        <f t="shared" si="25"/>
        <v>1210.72600751453</v>
      </c>
      <c r="D597" s="180">
        <f t="shared" si="25"/>
        <v>507.7999999999997</v>
      </c>
      <c r="E597" s="180">
        <v>1204.47</v>
      </c>
      <c r="F597" s="180">
        <f t="shared" si="23"/>
        <v>1712.2699999999998</v>
      </c>
      <c r="G597" s="143">
        <f t="shared" si="24"/>
        <v>1.4142506144020786</v>
      </c>
      <c r="H597" s="33"/>
    </row>
    <row r="598" spans="1:8" ht="15" customHeight="1">
      <c r="A598" s="179">
        <v>29</v>
      </c>
      <c r="B598" s="160" t="str">
        <f t="shared" si="21"/>
        <v>Mandsaur</v>
      </c>
      <c r="C598" s="180">
        <f t="shared" si="25"/>
        <v>2374.386889343942</v>
      </c>
      <c r="D598" s="180">
        <f t="shared" si="25"/>
        <v>647.8449499999998</v>
      </c>
      <c r="E598" s="180">
        <v>1913.4859999999999</v>
      </c>
      <c r="F598" s="180">
        <f t="shared" si="23"/>
        <v>2561.3309499999996</v>
      </c>
      <c r="G598" s="143">
        <f t="shared" si="24"/>
        <v>1.0787336139257875</v>
      </c>
      <c r="H598" s="33"/>
    </row>
    <row r="599" spans="1:8" ht="15" customHeight="1">
      <c r="A599" s="179">
        <v>30</v>
      </c>
      <c r="B599" s="160" t="str">
        <f t="shared" si="21"/>
        <v>Morena</v>
      </c>
      <c r="C599" s="180">
        <f t="shared" si="25"/>
        <v>3612.5043218333503</v>
      </c>
      <c r="D599" s="180">
        <f t="shared" si="25"/>
        <v>562.5040000000002</v>
      </c>
      <c r="E599" s="180">
        <v>3733.1099999999997</v>
      </c>
      <c r="F599" s="180">
        <f t="shared" si="23"/>
        <v>4295.614</v>
      </c>
      <c r="G599" s="143">
        <f t="shared" si="24"/>
        <v>1.189095878456962</v>
      </c>
      <c r="H599" s="33"/>
    </row>
    <row r="600" spans="1:8" ht="15" customHeight="1">
      <c r="A600" s="179">
        <v>31</v>
      </c>
      <c r="B600" s="160" t="str">
        <f t="shared" si="21"/>
        <v>Narsinghpur</v>
      </c>
      <c r="C600" s="180">
        <f t="shared" si="25"/>
        <v>2127.427377542238</v>
      </c>
      <c r="D600" s="180">
        <f t="shared" si="25"/>
        <v>1137.6600000000005</v>
      </c>
      <c r="E600" s="180">
        <v>1331.5900000000001</v>
      </c>
      <c r="F600" s="180">
        <f t="shared" si="23"/>
        <v>2469.250000000001</v>
      </c>
      <c r="G600" s="143">
        <f t="shared" si="24"/>
        <v>1.1606741673375764</v>
      </c>
      <c r="H600" s="33"/>
    </row>
    <row r="601" spans="1:8" ht="15" customHeight="1">
      <c r="A601" s="179">
        <v>32</v>
      </c>
      <c r="B601" s="160" t="str">
        <f t="shared" si="21"/>
        <v>Neemuch</v>
      </c>
      <c r="C601" s="180">
        <f t="shared" si="25"/>
        <v>1940.918039520643</v>
      </c>
      <c r="D601" s="180">
        <f t="shared" si="25"/>
        <v>176.87404999999967</v>
      </c>
      <c r="E601" s="180">
        <v>1344.84</v>
      </c>
      <c r="F601" s="180">
        <f t="shared" si="23"/>
        <v>1521.7140499999996</v>
      </c>
      <c r="G601" s="143">
        <f t="shared" si="24"/>
        <v>0.7840176756643592</v>
      </c>
      <c r="H601" s="33"/>
    </row>
    <row r="602" spans="1:8" ht="15" customHeight="1">
      <c r="A602" s="179">
        <v>33</v>
      </c>
      <c r="B602" s="160" t="str">
        <f t="shared" si="21"/>
        <v>Panna</v>
      </c>
      <c r="C602" s="180">
        <f aca="true" t="shared" si="26" ref="C602:D617">C484</f>
        <v>3241.2400031894517</v>
      </c>
      <c r="D602" s="180">
        <f t="shared" si="26"/>
        <v>986.2049999999996</v>
      </c>
      <c r="E602" s="180">
        <v>2442.3499999999995</v>
      </c>
      <c r="F602" s="180">
        <f t="shared" si="23"/>
        <v>3428.554999999999</v>
      </c>
      <c r="G602" s="143">
        <f t="shared" si="24"/>
        <v>1.0577911529618989</v>
      </c>
      <c r="H602" s="33"/>
    </row>
    <row r="603" spans="1:8" ht="15" customHeight="1">
      <c r="A603" s="179">
        <v>34</v>
      </c>
      <c r="B603" s="160" t="str">
        <f t="shared" si="21"/>
        <v>Raisen</v>
      </c>
      <c r="C603" s="180">
        <f t="shared" si="26"/>
        <v>3206.9312064036835</v>
      </c>
      <c r="D603" s="180">
        <f t="shared" si="26"/>
        <v>99.22999999999894</v>
      </c>
      <c r="E603" s="180">
        <v>2532.91</v>
      </c>
      <c r="F603" s="180">
        <f t="shared" si="23"/>
        <v>2632.139999999999</v>
      </c>
      <c r="G603" s="143">
        <f t="shared" si="24"/>
        <v>0.8207659692680883</v>
      </c>
      <c r="H603" s="33"/>
    </row>
    <row r="604" spans="1:8" ht="15" customHeight="1">
      <c r="A604" s="179">
        <v>35</v>
      </c>
      <c r="B604" s="160" t="str">
        <f t="shared" si="21"/>
        <v>Rajgarh</v>
      </c>
      <c r="C604" s="180">
        <f t="shared" si="26"/>
        <v>3641.7117099876004</v>
      </c>
      <c r="D604" s="180">
        <f t="shared" si="26"/>
        <v>569.2230000000008</v>
      </c>
      <c r="E604" s="180">
        <v>2606.36</v>
      </c>
      <c r="F604" s="180">
        <f t="shared" si="23"/>
        <v>3175.583000000001</v>
      </c>
      <c r="G604" s="143">
        <f t="shared" si="24"/>
        <v>0.8720028527493774</v>
      </c>
      <c r="H604" s="33"/>
    </row>
    <row r="605" spans="1:8" ht="15" customHeight="1">
      <c r="A605" s="179">
        <v>36</v>
      </c>
      <c r="B605" s="160" t="str">
        <f t="shared" si="21"/>
        <v>Ratlam</v>
      </c>
      <c r="C605" s="180">
        <f t="shared" si="26"/>
        <v>4237.925693600898</v>
      </c>
      <c r="D605" s="180">
        <f t="shared" si="26"/>
        <v>-1090.21</v>
      </c>
      <c r="E605" s="180">
        <v>2499.5699999999997</v>
      </c>
      <c r="F605" s="180">
        <f t="shared" si="23"/>
        <v>1409.3599999999997</v>
      </c>
      <c r="G605" s="143">
        <f t="shared" si="24"/>
        <v>0.33255892195752235</v>
      </c>
      <c r="H605" s="33"/>
    </row>
    <row r="606" spans="1:8" ht="15" customHeight="1">
      <c r="A606" s="179">
        <v>37</v>
      </c>
      <c r="B606" s="160" t="str">
        <f t="shared" si="21"/>
        <v>Rewa</v>
      </c>
      <c r="C606" s="180">
        <f t="shared" si="26"/>
        <v>4351.730194954204</v>
      </c>
      <c r="D606" s="180">
        <f t="shared" si="26"/>
        <v>233.79999999999978</v>
      </c>
      <c r="E606" s="180">
        <v>3902.9500000000003</v>
      </c>
      <c r="F606" s="180">
        <f t="shared" si="23"/>
        <v>4136.75</v>
      </c>
      <c r="G606" s="143">
        <f t="shared" si="24"/>
        <v>0.9505989146102228</v>
      </c>
      <c r="H606" s="33"/>
    </row>
    <row r="607" spans="1:8" ht="15" customHeight="1">
      <c r="A607" s="179">
        <v>38</v>
      </c>
      <c r="B607" s="160" t="str">
        <f t="shared" si="21"/>
        <v>Sagar</v>
      </c>
      <c r="C607" s="180">
        <f t="shared" si="26"/>
        <v>6161.0156919160945</v>
      </c>
      <c r="D607" s="180">
        <f t="shared" si="26"/>
        <v>1881.3950000000004</v>
      </c>
      <c r="E607" s="180">
        <v>4514.72</v>
      </c>
      <c r="F607" s="180">
        <f t="shared" si="23"/>
        <v>6396.115000000001</v>
      </c>
      <c r="G607" s="143">
        <f t="shared" si="24"/>
        <v>1.0381591802131556</v>
      </c>
      <c r="H607" s="33"/>
    </row>
    <row r="608" spans="1:8" ht="15" customHeight="1">
      <c r="A608" s="179">
        <v>39</v>
      </c>
      <c r="B608" s="160" t="str">
        <f t="shared" si="21"/>
        <v>Satna</v>
      </c>
      <c r="C608" s="180">
        <f t="shared" si="26"/>
        <v>1660.3745867637926</v>
      </c>
      <c r="D608" s="180">
        <f t="shared" si="26"/>
        <v>383.43100000000095</v>
      </c>
      <c r="E608" s="180">
        <v>1637.76</v>
      </c>
      <c r="F608" s="180">
        <f t="shared" si="23"/>
        <v>2021.191000000001</v>
      </c>
      <c r="G608" s="143">
        <f t="shared" si="24"/>
        <v>1.2173102480082336</v>
      </c>
      <c r="H608" s="33"/>
    </row>
    <row r="609" spans="1:8" ht="15" customHeight="1">
      <c r="A609" s="179">
        <v>40</v>
      </c>
      <c r="B609" s="160" t="str">
        <f t="shared" si="21"/>
        <v>Sehore</v>
      </c>
      <c r="C609" s="180">
        <f t="shared" si="26"/>
        <v>2822.458946423479</v>
      </c>
      <c r="D609" s="180">
        <f t="shared" si="26"/>
        <v>4.510999999999285</v>
      </c>
      <c r="E609" s="180">
        <v>2087.2599999999998</v>
      </c>
      <c r="F609" s="180">
        <f t="shared" si="23"/>
        <v>2091.770999999999</v>
      </c>
      <c r="G609" s="143">
        <f t="shared" si="24"/>
        <v>0.7411165369298347</v>
      </c>
      <c r="H609" s="33"/>
    </row>
    <row r="610" spans="1:8" ht="15" customHeight="1">
      <c r="A610" s="179">
        <v>41</v>
      </c>
      <c r="B610" s="160" t="str">
        <f t="shared" si="21"/>
        <v>Seoni</v>
      </c>
      <c r="C610" s="180">
        <f t="shared" si="26"/>
        <v>4114.897301149592</v>
      </c>
      <c r="D610" s="180">
        <f t="shared" si="26"/>
        <v>423.9100000000006</v>
      </c>
      <c r="E610" s="180">
        <v>2787.0200000000004</v>
      </c>
      <c r="F610" s="180">
        <f t="shared" si="23"/>
        <v>3210.930000000001</v>
      </c>
      <c r="G610" s="143">
        <f t="shared" si="24"/>
        <v>0.7803183809965205</v>
      </c>
      <c r="H610" s="33"/>
    </row>
    <row r="611" spans="1:8" ht="15" customHeight="1">
      <c r="A611" s="179">
        <v>42</v>
      </c>
      <c r="B611" s="160" t="str">
        <f t="shared" si="21"/>
        <v>Shahdol</v>
      </c>
      <c r="C611" s="180">
        <f t="shared" si="26"/>
        <v>3140.66418942885</v>
      </c>
      <c r="D611" s="180">
        <f t="shared" si="26"/>
        <v>396.2779999999992</v>
      </c>
      <c r="E611" s="180">
        <v>2410.53</v>
      </c>
      <c r="F611" s="180">
        <f t="shared" si="23"/>
        <v>2806.8079999999995</v>
      </c>
      <c r="G611" s="143">
        <f t="shared" si="24"/>
        <v>0.8936988581738297</v>
      </c>
      <c r="H611" s="33"/>
    </row>
    <row r="612" spans="1:8" ht="15" customHeight="1">
      <c r="A612" s="179">
        <v>43</v>
      </c>
      <c r="B612" s="160" t="str">
        <f t="shared" si="21"/>
        <v>Shajapur</v>
      </c>
      <c r="C612" s="180">
        <f t="shared" si="26"/>
        <v>1653.1398152678084</v>
      </c>
      <c r="D612" s="180">
        <f t="shared" si="26"/>
        <v>222.3</v>
      </c>
      <c r="E612" s="180">
        <v>1028.27</v>
      </c>
      <c r="F612" s="180">
        <f t="shared" si="23"/>
        <v>1250.57</v>
      </c>
      <c r="G612" s="143">
        <f t="shared" si="24"/>
        <v>0.7564816892377658</v>
      </c>
      <c r="H612" s="33"/>
    </row>
    <row r="613" spans="1:8" ht="15" customHeight="1">
      <c r="A613" s="179">
        <v>44</v>
      </c>
      <c r="B613" s="160" t="str">
        <f t="shared" si="21"/>
        <v>Sheopur</v>
      </c>
      <c r="C613" s="180">
        <f t="shared" si="26"/>
        <v>1780.4487477223233</v>
      </c>
      <c r="D613" s="180">
        <f t="shared" si="26"/>
        <v>119.82699999999991</v>
      </c>
      <c r="E613" s="180">
        <v>1467.03</v>
      </c>
      <c r="F613" s="180">
        <f t="shared" si="23"/>
        <v>1586.857</v>
      </c>
      <c r="G613" s="143">
        <f t="shared" si="24"/>
        <v>0.8912680030975451</v>
      </c>
      <c r="H613" s="33"/>
    </row>
    <row r="614" spans="1:8" ht="15" customHeight="1">
      <c r="A614" s="179">
        <v>45</v>
      </c>
      <c r="B614" s="160" t="str">
        <f t="shared" si="21"/>
        <v>Shivpuri</v>
      </c>
      <c r="C614" s="180">
        <f t="shared" si="26"/>
        <v>3792.162757843625</v>
      </c>
      <c r="D614" s="180">
        <f t="shared" si="26"/>
        <v>-536.0290000000005</v>
      </c>
      <c r="E614" s="180">
        <v>2971.9</v>
      </c>
      <c r="F614" s="180">
        <f t="shared" si="23"/>
        <v>2435.8709999999996</v>
      </c>
      <c r="G614" s="143">
        <f t="shared" si="24"/>
        <v>0.6423434740404267</v>
      </c>
      <c r="H614" s="33"/>
    </row>
    <row r="615" spans="1:8" ht="15" customHeight="1">
      <c r="A615" s="179">
        <v>46</v>
      </c>
      <c r="B615" s="160" t="str">
        <f t="shared" si="21"/>
        <v>Sidhi</v>
      </c>
      <c r="C615" s="180">
        <f t="shared" si="26"/>
        <v>1368.1966715922763</v>
      </c>
      <c r="D615" s="180">
        <f t="shared" si="26"/>
        <v>927.816</v>
      </c>
      <c r="E615" s="180">
        <v>764.54</v>
      </c>
      <c r="F615" s="180">
        <f t="shared" si="23"/>
        <v>1692.356</v>
      </c>
      <c r="G615" s="143">
        <f t="shared" si="24"/>
        <v>1.2369245117593177</v>
      </c>
      <c r="H615" s="33"/>
    </row>
    <row r="616" spans="1:8" ht="15" customHeight="1">
      <c r="A616" s="179">
        <v>47</v>
      </c>
      <c r="B616" s="160" t="str">
        <f t="shared" si="21"/>
        <v>Singroli</v>
      </c>
      <c r="C616" s="180">
        <f t="shared" si="26"/>
        <v>1436.3321195928424</v>
      </c>
      <c r="D616" s="180">
        <f t="shared" si="26"/>
        <v>-289.9609999999991</v>
      </c>
      <c r="E616" s="180">
        <v>941.9200000000001</v>
      </c>
      <c r="F616" s="180">
        <f t="shared" si="23"/>
        <v>651.959000000001</v>
      </c>
      <c r="G616" s="143">
        <f t="shared" si="24"/>
        <v>0.45390546594809283</v>
      </c>
      <c r="H616" s="33"/>
    </row>
    <row r="617" spans="1:8" ht="15" customHeight="1">
      <c r="A617" s="179">
        <v>48</v>
      </c>
      <c r="B617" s="160" t="str">
        <f t="shared" si="21"/>
        <v>Tikamgarh</v>
      </c>
      <c r="C617" s="180">
        <f t="shared" si="26"/>
        <v>5481.850564481716</v>
      </c>
      <c r="D617" s="180">
        <f t="shared" si="26"/>
        <v>-784.5800000000002</v>
      </c>
      <c r="E617" s="180">
        <v>3543.69</v>
      </c>
      <c r="F617" s="180">
        <f t="shared" si="23"/>
        <v>2759.1099999999997</v>
      </c>
      <c r="G617" s="143">
        <f t="shared" si="24"/>
        <v>0.5033172589338654</v>
      </c>
      <c r="H617" s="33"/>
    </row>
    <row r="618" spans="1:8" ht="15" customHeight="1">
      <c r="A618" s="179">
        <v>49</v>
      </c>
      <c r="B618" s="160" t="str">
        <f t="shared" si="21"/>
        <v>Ujjain</v>
      </c>
      <c r="C618" s="180">
        <f aca="true" t="shared" si="27" ref="C618:D620">C500</f>
        <v>3102.1922120119348</v>
      </c>
      <c r="D618" s="180">
        <f t="shared" si="27"/>
        <v>315.05900000000014</v>
      </c>
      <c r="E618" s="180">
        <v>2085.27</v>
      </c>
      <c r="F618" s="180">
        <f t="shared" si="23"/>
        <v>2400.329</v>
      </c>
      <c r="G618" s="143">
        <f t="shared" si="24"/>
        <v>0.7737525066002473</v>
      </c>
      <c r="H618" s="33"/>
    </row>
    <row r="619" spans="1:8" ht="15" customHeight="1">
      <c r="A619" s="179">
        <v>50</v>
      </c>
      <c r="B619" s="160" t="str">
        <f t="shared" si="21"/>
        <v>Umaria</v>
      </c>
      <c r="C619" s="180">
        <f t="shared" si="27"/>
        <v>1840.1538203691377</v>
      </c>
      <c r="D619" s="180">
        <f t="shared" si="27"/>
        <v>-61.03949999999952</v>
      </c>
      <c r="E619" s="180">
        <v>1603.31</v>
      </c>
      <c r="F619" s="180">
        <f>SUM(D619:E619)</f>
        <v>1542.2705000000005</v>
      </c>
      <c r="G619" s="143">
        <f>F619/C619</f>
        <v>0.8381204239168543</v>
      </c>
      <c r="H619" s="33"/>
    </row>
    <row r="620" spans="1:8" ht="15" customHeight="1">
      <c r="A620" s="179">
        <v>51</v>
      </c>
      <c r="B620" s="160" t="str">
        <f t="shared" si="21"/>
        <v>Vidisha</v>
      </c>
      <c r="C620" s="180">
        <f t="shared" si="27"/>
        <v>3806.5633118024134</v>
      </c>
      <c r="D620" s="180">
        <f t="shared" si="27"/>
        <v>1057.8560000000004</v>
      </c>
      <c r="E620" s="180">
        <v>2950.785</v>
      </c>
      <c r="F620" s="180">
        <f>SUM(D620:E620)</f>
        <v>4008.6410000000005</v>
      </c>
      <c r="G620" s="143">
        <f>F620/C620</f>
        <v>1.0530866484135537</v>
      </c>
      <c r="H620" s="33"/>
    </row>
    <row r="621" spans="1:9" ht="12.75">
      <c r="A621" s="306"/>
      <c r="B621" s="312" t="s">
        <v>3</v>
      </c>
      <c r="C621" s="313">
        <f>SUM(C570:C620)</f>
        <v>158291.94995563023</v>
      </c>
      <c r="D621" s="313">
        <f>SUM(D570:D620)</f>
        <v>22749.93169999999</v>
      </c>
      <c r="E621" s="313">
        <f>SUM(E570:E620)</f>
        <v>117421.91844400001</v>
      </c>
      <c r="F621" s="313">
        <f>SUM(F570:F620)</f>
        <v>140171.85014400005</v>
      </c>
      <c r="G621" s="292">
        <f>F621/C621</f>
        <v>0.8855273447783713</v>
      </c>
      <c r="H621" s="27"/>
      <c r="I621" s="3">
        <f>F621-D683</f>
        <v>17129.121966500083</v>
      </c>
    </row>
    <row r="622" spans="1:8" ht="5.25" customHeight="1">
      <c r="A622" s="56"/>
      <c r="B622" s="15"/>
      <c r="C622" s="15"/>
      <c r="D622" s="15"/>
      <c r="E622" s="15"/>
      <c r="F622" s="15"/>
      <c r="G622" s="15"/>
      <c r="H622" s="15"/>
    </row>
    <row r="623" spans="1:8" ht="12.75">
      <c r="A623" s="137" t="s">
        <v>116</v>
      </c>
      <c r="B623" s="121"/>
      <c r="C623" s="121"/>
      <c r="D623" s="121"/>
      <c r="E623" s="121"/>
      <c r="F623" s="15"/>
      <c r="G623" s="15"/>
      <c r="H623" s="23"/>
    </row>
    <row r="624" spans="1:8" ht="6.75" customHeight="1">
      <c r="A624" s="137"/>
      <c r="B624" s="121"/>
      <c r="C624" s="121"/>
      <c r="D624" s="121"/>
      <c r="E624" s="121"/>
      <c r="F624" s="15"/>
      <c r="G624" s="15"/>
      <c r="H624" s="15"/>
    </row>
    <row r="625" spans="1:8" ht="12.75">
      <c r="A625" s="356" t="s">
        <v>31</v>
      </c>
      <c r="B625" s="356" t="s">
        <v>98</v>
      </c>
      <c r="C625" s="356" t="s">
        <v>99</v>
      </c>
      <c r="D625" s="356" t="s">
        <v>37</v>
      </c>
      <c r="E625" s="356" t="s">
        <v>36</v>
      </c>
      <c r="F625" s="15"/>
      <c r="G625" s="15"/>
      <c r="H625" s="15"/>
    </row>
    <row r="626" spans="1:8" ht="18.75" customHeight="1">
      <c r="A626" s="194">
        <f>$C$621</f>
        <v>158291.94995563023</v>
      </c>
      <c r="B626" s="194">
        <f>D563</f>
        <v>140171.850144</v>
      </c>
      <c r="C626" s="195">
        <f>B626/A626</f>
        <v>0.8855273447783708</v>
      </c>
      <c r="D626" s="194">
        <f>D683</f>
        <v>123042.72817749997</v>
      </c>
      <c r="E626" s="195">
        <f>D626/A626</f>
        <v>0.7773151332837157</v>
      </c>
      <c r="F626" s="15"/>
      <c r="G626" s="15"/>
      <c r="H626" s="15"/>
    </row>
    <row r="627" spans="1:8" ht="7.5" customHeight="1">
      <c r="A627" s="14"/>
      <c r="B627" s="15"/>
      <c r="C627" s="15"/>
      <c r="D627" s="15"/>
      <c r="E627" s="15"/>
      <c r="F627" s="15"/>
      <c r="G627" s="15"/>
      <c r="H627" s="15"/>
    </row>
    <row r="628" spans="1:8" ht="12.75">
      <c r="A628" s="137" t="s">
        <v>259</v>
      </c>
      <c r="B628" s="121"/>
      <c r="C628" s="121"/>
      <c r="D628" s="121"/>
      <c r="E628" s="121"/>
      <c r="F628" s="15"/>
      <c r="G628" s="15"/>
      <c r="H628" s="15"/>
    </row>
    <row r="629" spans="1:8" ht="6.75" customHeight="1">
      <c r="A629" s="137"/>
      <c r="B629" s="121"/>
      <c r="C629" s="121"/>
      <c r="D629" s="121"/>
      <c r="E629" s="121"/>
      <c r="F629" s="15"/>
      <c r="G629" s="15"/>
      <c r="H629" s="15"/>
    </row>
    <row r="630" spans="1:8" ht="17.25" customHeight="1">
      <c r="A630" s="355" t="s">
        <v>30</v>
      </c>
      <c r="B630" s="355" t="s">
        <v>2</v>
      </c>
      <c r="C630" s="355" t="s">
        <v>34</v>
      </c>
      <c r="D630" s="355" t="s">
        <v>37</v>
      </c>
      <c r="E630" s="314" t="s">
        <v>36</v>
      </c>
      <c r="F630" s="15"/>
      <c r="G630" s="15"/>
      <c r="H630" s="15"/>
    </row>
    <row r="631" spans="1:8" ht="12.75">
      <c r="A631" s="196">
        <v>1</v>
      </c>
      <c r="B631" s="196">
        <v>2</v>
      </c>
      <c r="C631" s="197">
        <v>3</v>
      </c>
      <c r="D631" s="196">
        <v>4</v>
      </c>
      <c r="E631" s="198">
        <v>5</v>
      </c>
      <c r="F631" s="15"/>
      <c r="G631" s="15"/>
      <c r="H631" s="15"/>
    </row>
    <row r="632" spans="1:8" ht="15" customHeight="1">
      <c r="A632" s="179">
        <v>1</v>
      </c>
      <c r="B632" s="160" t="str">
        <f aca="true" t="shared" si="28" ref="B632:B682">B43</f>
        <v>Agar Malwa</v>
      </c>
      <c r="C632" s="180">
        <f aca="true" t="shared" si="29" ref="C632:C682">C452</f>
        <v>1336.585070225034</v>
      </c>
      <c r="D632" s="180">
        <v>820.3</v>
      </c>
      <c r="E632" s="199">
        <f>D632/C632</f>
        <v>0.6137282379354201</v>
      </c>
      <c r="F632" s="15"/>
      <c r="G632" s="15"/>
      <c r="H632" s="15"/>
    </row>
    <row r="633" spans="1:8" ht="15" customHeight="1">
      <c r="A633" s="179">
        <v>2</v>
      </c>
      <c r="B633" s="160" t="str">
        <f t="shared" si="28"/>
        <v>Alirajpur</v>
      </c>
      <c r="C633" s="180">
        <f t="shared" si="29"/>
        <v>2930.4912393104705</v>
      </c>
      <c r="D633" s="180">
        <v>1970.96</v>
      </c>
      <c r="E633" s="199">
        <f aca="true" t="shared" si="30" ref="E633:E683">D633/C633</f>
        <v>0.6725698318292044</v>
      </c>
      <c r="F633" s="15"/>
      <c r="G633" s="15"/>
      <c r="H633" s="15"/>
    </row>
    <row r="634" spans="1:8" ht="15" customHeight="1">
      <c r="A634" s="179">
        <v>3</v>
      </c>
      <c r="B634" s="160" t="str">
        <f t="shared" si="28"/>
        <v>Anooppur</v>
      </c>
      <c r="C634" s="180">
        <f t="shared" si="29"/>
        <v>1772.8881005936369</v>
      </c>
      <c r="D634" s="180">
        <v>1735.6085999999998</v>
      </c>
      <c r="E634" s="199">
        <f t="shared" si="30"/>
        <v>0.9789724458181234</v>
      </c>
      <c r="F634" s="15"/>
      <c r="G634" s="15"/>
      <c r="H634" s="15"/>
    </row>
    <row r="635" spans="1:8" ht="15" customHeight="1">
      <c r="A635" s="179">
        <v>4</v>
      </c>
      <c r="B635" s="160" t="str">
        <f t="shared" si="28"/>
        <v>Ashoknagar</v>
      </c>
      <c r="C635" s="180">
        <f t="shared" si="29"/>
        <v>1988.1907112073468</v>
      </c>
      <c r="D635" s="180">
        <v>1771.65</v>
      </c>
      <c r="E635" s="199">
        <f t="shared" si="30"/>
        <v>0.8910865491993721</v>
      </c>
      <c r="F635" s="15"/>
      <c r="G635" s="15"/>
      <c r="H635" s="15"/>
    </row>
    <row r="636" spans="1:8" ht="15" customHeight="1">
      <c r="A636" s="179">
        <v>5</v>
      </c>
      <c r="B636" s="160" t="str">
        <f t="shared" si="28"/>
        <v>Badwani</v>
      </c>
      <c r="C636" s="180">
        <f t="shared" si="29"/>
        <v>4049.7428610012735</v>
      </c>
      <c r="D636" s="180">
        <v>3016.8500000000004</v>
      </c>
      <c r="E636" s="199">
        <f t="shared" si="30"/>
        <v>0.7449485321776956</v>
      </c>
      <c r="F636" s="15"/>
      <c r="G636" s="15"/>
      <c r="H636" s="15"/>
    </row>
    <row r="637" spans="1:8" ht="15" customHeight="1">
      <c r="A637" s="179">
        <v>6</v>
      </c>
      <c r="B637" s="160" t="str">
        <f t="shared" si="28"/>
        <v>Balaghat</v>
      </c>
      <c r="C637" s="180">
        <f t="shared" si="29"/>
        <v>4493.785668436894</v>
      </c>
      <c r="D637" s="180">
        <v>2728.06</v>
      </c>
      <c r="E637" s="199">
        <f t="shared" si="30"/>
        <v>0.6070739018910354</v>
      </c>
      <c r="F637" s="15"/>
      <c r="G637" s="15"/>
      <c r="H637" s="15"/>
    </row>
    <row r="638" spans="1:8" ht="15" customHeight="1">
      <c r="A638" s="179">
        <v>7</v>
      </c>
      <c r="B638" s="160" t="str">
        <f t="shared" si="28"/>
        <v>Betul</v>
      </c>
      <c r="C638" s="180">
        <f t="shared" si="29"/>
        <v>4137.296767519199</v>
      </c>
      <c r="D638" s="180">
        <v>3778.38</v>
      </c>
      <c r="E638" s="199">
        <f t="shared" si="30"/>
        <v>0.9132484838078433</v>
      </c>
      <c r="F638" s="15"/>
      <c r="G638" s="15"/>
      <c r="H638" s="15"/>
    </row>
    <row r="639" spans="1:8" ht="15" customHeight="1">
      <c r="A639" s="179">
        <v>8</v>
      </c>
      <c r="B639" s="160" t="str">
        <f t="shared" si="28"/>
        <v>Bhind</v>
      </c>
      <c r="C639" s="180">
        <f t="shared" si="29"/>
        <v>2590.814617801464</v>
      </c>
      <c r="D639" s="180">
        <v>2013.66</v>
      </c>
      <c r="E639" s="199">
        <f t="shared" si="30"/>
        <v>0.7772304456537185</v>
      </c>
      <c r="F639" s="15"/>
      <c r="G639" s="15"/>
      <c r="H639" s="15"/>
    </row>
    <row r="640" spans="1:8" ht="15" customHeight="1">
      <c r="A640" s="179">
        <v>9</v>
      </c>
      <c r="B640" s="160" t="str">
        <f t="shared" si="28"/>
        <v>Bhopal</v>
      </c>
      <c r="C640" s="180">
        <f t="shared" si="29"/>
        <v>2874.983449129346</v>
      </c>
      <c r="D640" s="180">
        <v>2013.3700000000001</v>
      </c>
      <c r="E640" s="199">
        <f t="shared" si="30"/>
        <v>0.700306640238129</v>
      </c>
      <c r="F640" s="15"/>
      <c r="G640" s="15"/>
      <c r="H640" s="15"/>
    </row>
    <row r="641" spans="1:8" ht="15" customHeight="1">
      <c r="A641" s="179">
        <v>10</v>
      </c>
      <c r="B641" s="160" t="str">
        <f t="shared" si="28"/>
        <v>Burhanpur</v>
      </c>
      <c r="C641" s="180">
        <f t="shared" si="29"/>
        <v>1844.0883138017966</v>
      </c>
      <c r="D641" s="180">
        <v>1702.3400000000001</v>
      </c>
      <c r="E641" s="199">
        <f t="shared" si="30"/>
        <v>0.9231336629916783</v>
      </c>
      <c r="F641" s="15"/>
      <c r="G641" s="15"/>
      <c r="H641" s="15"/>
    </row>
    <row r="642" spans="1:8" ht="15" customHeight="1">
      <c r="A642" s="179">
        <v>11</v>
      </c>
      <c r="B642" s="160" t="str">
        <f t="shared" si="28"/>
        <v>Chhatarpur</v>
      </c>
      <c r="C642" s="180">
        <f t="shared" si="29"/>
        <v>5848.611227835048</v>
      </c>
      <c r="D642" s="180">
        <v>3352.1900000000005</v>
      </c>
      <c r="E642" s="199">
        <f t="shared" si="30"/>
        <v>0.5731599980600632</v>
      </c>
      <c r="F642" s="15"/>
      <c r="G642" s="15"/>
      <c r="H642" s="15"/>
    </row>
    <row r="643" spans="1:8" ht="15" customHeight="1">
      <c r="A643" s="179">
        <v>12</v>
      </c>
      <c r="B643" s="160" t="str">
        <f t="shared" si="28"/>
        <v>Chhindwara</v>
      </c>
      <c r="C643" s="180">
        <f t="shared" si="29"/>
        <v>5301.483498395283</v>
      </c>
      <c r="D643" s="180">
        <v>4743.65</v>
      </c>
      <c r="E643" s="199">
        <f t="shared" si="30"/>
        <v>0.8947778487730584</v>
      </c>
      <c r="F643" s="15"/>
      <c r="G643" s="15"/>
      <c r="H643" s="15"/>
    </row>
    <row r="644" spans="1:8" ht="15" customHeight="1">
      <c r="A644" s="179">
        <v>13</v>
      </c>
      <c r="B644" s="160" t="str">
        <f t="shared" si="28"/>
        <v>Damoh</v>
      </c>
      <c r="C644" s="180">
        <f t="shared" si="29"/>
        <v>3925.8812371224853</v>
      </c>
      <c r="D644" s="180">
        <v>2954.4700000000003</v>
      </c>
      <c r="E644" s="199">
        <f t="shared" si="30"/>
        <v>0.7525622456591451</v>
      </c>
      <c r="F644" s="15"/>
      <c r="G644" s="15"/>
      <c r="H644" s="15"/>
    </row>
    <row r="645" spans="1:8" ht="15" customHeight="1">
      <c r="A645" s="179">
        <v>14</v>
      </c>
      <c r="B645" s="160" t="str">
        <f t="shared" si="28"/>
        <v>Datia</v>
      </c>
      <c r="C645" s="180">
        <f t="shared" si="29"/>
        <v>1654.41673949092</v>
      </c>
      <c r="D645" s="180">
        <v>1287.71</v>
      </c>
      <c r="E645" s="199">
        <f t="shared" si="30"/>
        <v>0.7783468150813324</v>
      </c>
      <c r="F645" s="15"/>
      <c r="G645" s="15"/>
      <c r="H645" s="15"/>
    </row>
    <row r="646" spans="1:8" ht="15" customHeight="1">
      <c r="A646" s="179">
        <v>15</v>
      </c>
      <c r="B646" s="160" t="str">
        <f t="shared" si="28"/>
        <v>Dewas</v>
      </c>
      <c r="C646" s="180">
        <f t="shared" si="29"/>
        <v>3034.0549674777917</v>
      </c>
      <c r="D646" s="180">
        <v>2809.9399999999996</v>
      </c>
      <c r="E646" s="199">
        <f t="shared" si="30"/>
        <v>0.9261335177245985</v>
      </c>
      <c r="F646" s="15"/>
      <c r="G646" s="15"/>
      <c r="H646" s="15"/>
    </row>
    <row r="647" spans="1:8" ht="15" customHeight="1">
      <c r="A647" s="179">
        <v>16</v>
      </c>
      <c r="B647" s="160" t="str">
        <f t="shared" si="28"/>
        <v>Dhar</v>
      </c>
      <c r="C647" s="180">
        <f t="shared" si="29"/>
        <v>4400.372664307271</v>
      </c>
      <c r="D647" s="180">
        <v>4179.441500000001</v>
      </c>
      <c r="E647" s="199">
        <f t="shared" si="30"/>
        <v>0.9497926241340173</v>
      </c>
      <c r="F647" s="15"/>
      <c r="G647" s="15"/>
      <c r="H647" s="15"/>
    </row>
    <row r="648" spans="1:8" ht="15" customHeight="1">
      <c r="A648" s="179">
        <v>17</v>
      </c>
      <c r="B648" s="160" t="str">
        <f t="shared" si="28"/>
        <v>Dindori</v>
      </c>
      <c r="C648" s="180">
        <f t="shared" si="29"/>
        <v>2582.2182330685673</v>
      </c>
      <c r="D648" s="180">
        <v>2009.0452774999999</v>
      </c>
      <c r="E648" s="199">
        <f t="shared" si="30"/>
        <v>0.7780307844517697</v>
      </c>
      <c r="F648" s="15"/>
      <c r="G648" s="15"/>
      <c r="H648" s="15"/>
    </row>
    <row r="649" spans="1:8" ht="15" customHeight="1">
      <c r="A649" s="179">
        <v>18</v>
      </c>
      <c r="B649" s="160" t="str">
        <f t="shared" si="28"/>
        <v>Guna</v>
      </c>
      <c r="C649" s="180">
        <f t="shared" si="29"/>
        <v>2483.4583389862128</v>
      </c>
      <c r="D649" s="180">
        <v>2313.5</v>
      </c>
      <c r="E649" s="199">
        <f t="shared" si="30"/>
        <v>0.9315638453369053</v>
      </c>
      <c r="F649" s="15"/>
      <c r="G649" s="15"/>
      <c r="H649" s="15"/>
    </row>
    <row r="650" spans="1:8" ht="15" customHeight="1">
      <c r="A650" s="179">
        <v>19</v>
      </c>
      <c r="B650" s="160" t="str">
        <f t="shared" si="28"/>
        <v>Gwalior</v>
      </c>
      <c r="C650" s="180">
        <f t="shared" si="29"/>
        <v>2225.3416322332337</v>
      </c>
      <c r="D650" s="180">
        <v>1914.2069999999999</v>
      </c>
      <c r="E650" s="199">
        <f t="shared" si="30"/>
        <v>0.8601856776835672</v>
      </c>
      <c r="F650" s="15"/>
      <c r="G650" s="15"/>
      <c r="H650" s="15"/>
    </row>
    <row r="651" spans="1:8" ht="15" customHeight="1">
      <c r="A651" s="179">
        <v>20</v>
      </c>
      <c r="B651" s="160" t="str">
        <f t="shared" si="28"/>
        <v>Harda</v>
      </c>
      <c r="C651" s="180">
        <f t="shared" si="29"/>
        <v>1087.2215225453947</v>
      </c>
      <c r="D651" s="180">
        <v>1062.82</v>
      </c>
      <c r="E651" s="199">
        <f t="shared" si="30"/>
        <v>0.9775560711047495</v>
      </c>
      <c r="F651" s="15"/>
      <c r="G651" s="15"/>
      <c r="H651" s="15"/>
    </row>
    <row r="652" spans="1:8" ht="15" customHeight="1">
      <c r="A652" s="179">
        <v>21</v>
      </c>
      <c r="B652" s="160" t="str">
        <f t="shared" si="28"/>
        <v>Hoshangabad</v>
      </c>
      <c r="C652" s="180">
        <f t="shared" si="29"/>
        <v>2482.0741126717803</v>
      </c>
      <c r="D652" s="180">
        <v>1556.62</v>
      </c>
      <c r="E652" s="199">
        <f t="shared" si="30"/>
        <v>0.6271448511762635</v>
      </c>
      <c r="F652" s="15"/>
      <c r="G652" s="15"/>
      <c r="H652" s="15"/>
    </row>
    <row r="653" spans="1:8" ht="15" customHeight="1">
      <c r="A653" s="179">
        <v>22</v>
      </c>
      <c r="B653" s="160" t="str">
        <f t="shared" si="28"/>
        <v>Indore</v>
      </c>
      <c r="C653" s="180">
        <f t="shared" si="29"/>
        <v>2791.403292819659</v>
      </c>
      <c r="D653" s="180">
        <v>2612.47</v>
      </c>
      <c r="E653" s="199">
        <f t="shared" si="30"/>
        <v>0.9358984445995567</v>
      </c>
      <c r="F653" s="15"/>
      <c r="G653" s="15"/>
      <c r="H653" s="15"/>
    </row>
    <row r="654" spans="1:8" ht="15" customHeight="1">
      <c r="A654" s="179">
        <v>23</v>
      </c>
      <c r="B654" s="160" t="str">
        <f t="shared" si="28"/>
        <v>Jabalpur</v>
      </c>
      <c r="C654" s="180">
        <f t="shared" si="29"/>
        <v>4063.521621591106</v>
      </c>
      <c r="D654" s="180">
        <v>3487.44</v>
      </c>
      <c r="E654" s="199">
        <f t="shared" si="30"/>
        <v>0.8582309446736656</v>
      </c>
      <c r="F654" s="15"/>
      <c r="G654" s="15"/>
      <c r="H654" s="15"/>
    </row>
    <row r="655" spans="1:8" ht="15" customHeight="1">
      <c r="A655" s="179">
        <v>24</v>
      </c>
      <c r="B655" s="160" t="str">
        <f t="shared" si="28"/>
        <v>Jhabua</v>
      </c>
      <c r="C655" s="180">
        <f t="shared" si="29"/>
        <v>4505.199100994461</v>
      </c>
      <c r="D655" s="180">
        <v>2718.5999999999995</v>
      </c>
      <c r="E655" s="199">
        <f t="shared" si="30"/>
        <v>0.6034361498917785</v>
      </c>
      <c r="F655" s="15"/>
      <c r="G655" s="15"/>
      <c r="H655" s="15"/>
    </row>
    <row r="656" spans="1:8" ht="15" customHeight="1">
      <c r="A656" s="179">
        <v>25</v>
      </c>
      <c r="B656" s="160" t="str">
        <f t="shared" si="28"/>
        <v>Katni</v>
      </c>
      <c r="C656" s="180">
        <f t="shared" si="29"/>
        <v>3670.9636855733165</v>
      </c>
      <c r="D656" s="180">
        <v>2014.54</v>
      </c>
      <c r="E656" s="199">
        <f t="shared" si="30"/>
        <v>0.5487768805551061</v>
      </c>
      <c r="F656" s="15"/>
      <c r="G656" s="15"/>
      <c r="H656" s="15"/>
    </row>
    <row r="657" spans="1:8" ht="15" customHeight="1">
      <c r="A657" s="179">
        <v>26</v>
      </c>
      <c r="B657" s="160" t="str">
        <f t="shared" si="28"/>
        <v>Khandwa</v>
      </c>
      <c r="C657" s="180">
        <f t="shared" si="29"/>
        <v>3854.5200145070366</v>
      </c>
      <c r="D657" s="180">
        <v>2813.89</v>
      </c>
      <c r="E657" s="199">
        <f t="shared" si="30"/>
        <v>0.7300234502375194</v>
      </c>
      <c r="F657" s="15"/>
      <c r="G657" s="15"/>
      <c r="H657" s="15"/>
    </row>
    <row r="658" spans="1:8" ht="15" customHeight="1">
      <c r="A658" s="179">
        <v>27</v>
      </c>
      <c r="B658" s="160" t="str">
        <f t="shared" si="28"/>
        <v>Khargone</v>
      </c>
      <c r="C658" s="180">
        <f t="shared" si="29"/>
        <v>4256.389086727787</v>
      </c>
      <c r="D658" s="180">
        <v>3438.8458</v>
      </c>
      <c r="E658" s="199">
        <f t="shared" si="30"/>
        <v>0.8079256219134103</v>
      </c>
      <c r="F658" s="15"/>
      <c r="G658" s="15"/>
      <c r="H658" s="15"/>
    </row>
    <row r="659" spans="1:8" ht="15" customHeight="1">
      <c r="A659" s="179">
        <v>28</v>
      </c>
      <c r="B659" s="160" t="str">
        <f t="shared" si="28"/>
        <v>Mandla</v>
      </c>
      <c r="C659" s="180">
        <f t="shared" si="29"/>
        <v>1210.72600751453</v>
      </c>
      <c r="D659" s="180">
        <v>1184.98</v>
      </c>
      <c r="E659" s="199">
        <f t="shared" si="30"/>
        <v>0.9787350669311355</v>
      </c>
      <c r="F659" s="15"/>
      <c r="G659" s="15"/>
      <c r="H659" s="15"/>
    </row>
    <row r="660" spans="1:8" ht="15" customHeight="1">
      <c r="A660" s="179">
        <v>29</v>
      </c>
      <c r="B660" s="160" t="str">
        <f t="shared" si="28"/>
        <v>Mandsaur</v>
      </c>
      <c r="C660" s="180">
        <f t="shared" si="29"/>
        <v>2374.386889343942</v>
      </c>
      <c r="D660" s="180">
        <v>1911.17</v>
      </c>
      <c r="E660" s="199">
        <f t="shared" si="30"/>
        <v>0.8049109471489999</v>
      </c>
      <c r="F660" s="15"/>
      <c r="G660" s="15"/>
      <c r="H660" s="15"/>
    </row>
    <row r="661" spans="1:8" ht="15" customHeight="1">
      <c r="A661" s="179">
        <v>30</v>
      </c>
      <c r="B661" s="160" t="str">
        <f t="shared" si="28"/>
        <v>Morena</v>
      </c>
      <c r="C661" s="180">
        <f t="shared" si="29"/>
        <v>3612.5043218333503</v>
      </c>
      <c r="D661" s="180">
        <v>3578.9300000000003</v>
      </c>
      <c r="E661" s="199">
        <f t="shared" si="30"/>
        <v>0.9907060811995622</v>
      </c>
      <c r="F661" s="15"/>
      <c r="G661" s="15"/>
      <c r="H661" s="15"/>
    </row>
    <row r="662" spans="1:8" ht="15" customHeight="1">
      <c r="A662" s="179">
        <v>31</v>
      </c>
      <c r="B662" s="160" t="str">
        <f t="shared" si="28"/>
        <v>Narsinghpur</v>
      </c>
      <c r="C662" s="180">
        <f t="shared" si="29"/>
        <v>2127.427377542238</v>
      </c>
      <c r="D662" s="180">
        <v>1352.31</v>
      </c>
      <c r="E662" s="199">
        <f t="shared" si="30"/>
        <v>0.6356550706620542</v>
      </c>
      <c r="F662" s="15"/>
      <c r="G662" s="15"/>
      <c r="H662" s="15"/>
    </row>
    <row r="663" spans="1:8" ht="15" customHeight="1">
      <c r="A663" s="179">
        <v>32</v>
      </c>
      <c r="B663" s="160" t="str">
        <f t="shared" si="28"/>
        <v>Neemuch</v>
      </c>
      <c r="C663" s="180">
        <f t="shared" si="29"/>
        <v>1940.918039520643</v>
      </c>
      <c r="D663" s="180">
        <v>1330.15</v>
      </c>
      <c r="E663" s="199">
        <f t="shared" si="30"/>
        <v>0.6853200253260117</v>
      </c>
      <c r="F663" s="15"/>
      <c r="G663" s="15"/>
      <c r="H663" s="15"/>
    </row>
    <row r="664" spans="1:8" ht="15" customHeight="1">
      <c r="A664" s="179">
        <v>33</v>
      </c>
      <c r="B664" s="160" t="str">
        <f t="shared" si="28"/>
        <v>Panna</v>
      </c>
      <c r="C664" s="180">
        <f t="shared" si="29"/>
        <v>3241.2400031894517</v>
      </c>
      <c r="D664" s="180">
        <v>2468.44</v>
      </c>
      <c r="E664" s="199">
        <f t="shared" si="30"/>
        <v>0.7615727306743717</v>
      </c>
      <c r="F664" s="15"/>
      <c r="G664" s="15"/>
      <c r="H664" s="15"/>
    </row>
    <row r="665" spans="1:8" ht="15" customHeight="1">
      <c r="A665" s="179">
        <v>34</v>
      </c>
      <c r="B665" s="160" t="str">
        <f t="shared" si="28"/>
        <v>Raisen</v>
      </c>
      <c r="C665" s="180">
        <f t="shared" si="29"/>
        <v>3206.9312064036835</v>
      </c>
      <c r="D665" s="180">
        <v>2632.14</v>
      </c>
      <c r="E665" s="199">
        <f t="shared" si="30"/>
        <v>0.8207659692680885</v>
      </c>
      <c r="F665" s="15"/>
      <c r="G665" s="15"/>
      <c r="H665" s="15"/>
    </row>
    <row r="666" spans="1:8" ht="15" customHeight="1">
      <c r="A666" s="179">
        <v>35</v>
      </c>
      <c r="B666" s="160" t="str">
        <f t="shared" si="28"/>
        <v>Rajgarh</v>
      </c>
      <c r="C666" s="180">
        <f t="shared" si="29"/>
        <v>3641.7117099876004</v>
      </c>
      <c r="D666" s="180">
        <v>2866.51</v>
      </c>
      <c r="E666" s="199">
        <f t="shared" si="30"/>
        <v>0.7871325981511481</v>
      </c>
      <c r="F666" s="15"/>
      <c r="G666" s="15"/>
      <c r="H666" s="15"/>
    </row>
    <row r="667" spans="1:8" ht="15" customHeight="1">
      <c r="A667" s="179">
        <v>36</v>
      </c>
      <c r="B667" s="160" t="str">
        <f t="shared" si="28"/>
        <v>Ratlam</v>
      </c>
      <c r="C667" s="180">
        <f t="shared" si="29"/>
        <v>4237.925693600898</v>
      </c>
      <c r="D667" s="180">
        <v>2622.6099999999997</v>
      </c>
      <c r="E667" s="199">
        <f t="shared" si="30"/>
        <v>0.6188428466218835</v>
      </c>
      <c r="F667" s="15"/>
      <c r="G667" s="15"/>
      <c r="H667" s="15"/>
    </row>
    <row r="668" spans="1:8" ht="15" customHeight="1">
      <c r="A668" s="179">
        <v>37</v>
      </c>
      <c r="B668" s="160" t="str">
        <f t="shared" si="28"/>
        <v>Rewa</v>
      </c>
      <c r="C668" s="180">
        <f t="shared" si="29"/>
        <v>4351.730194954204</v>
      </c>
      <c r="D668" s="180">
        <v>3984.26</v>
      </c>
      <c r="E668" s="199">
        <f t="shared" si="30"/>
        <v>0.9155576797062734</v>
      </c>
      <c r="F668" s="15"/>
      <c r="G668" s="15"/>
      <c r="H668" s="15"/>
    </row>
    <row r="669" spans="1:8" ht="15" customHeight="1">
      <c r="A669" s="179">
        <v>38</v>
      </c>
      <c r="B669" s="160" t="str">
        <f t="shared" si="28"/>
        <v>Sagar</v>
      </c>
      <c r="C669" s="180">
        <f t="shared" si="29"/>
        <v>6161.0156919160945</v>
      </c>
      <c r="D669" s="180">
        <v>4794.860000000001</v>
      </c>
      <c r="E669" s="199">
        <f t="shared" si="30"/>
        <v>0.7782580405194172</v>
      </c>
      <c r="F669" s="15"/>
      <c r="G669" s="15"/>
      <c r="H669" s="15"/>
    </row>
    <row r="670" spans="1:8" ht="15" customHeight="1">
      <c r="A670" s="179">
        <v>39</v>
      </c>
      <c r="B670" s="160" t="str">
        <f t="shared" si="28"/>
        <v>Satna</v>
      </c>
      <c r="C670" s="180">
        <f t="shared" si="29"/>
        <v>1660.3745867637926</v>
      </c>
      <c r="D670" s="180">
        <v>1637.76</v>
      </c>
      <c r="E670" s="199">
        <f t="shared" si="30"/>
        <v>0.9863798284169897</v>
      </c>
      <c r="F670" s="15"/>
      <c r="G670" s="15"/>
      <c r="H670" s="15"/>
    </row>
    <row r="671" spans="1:8" ht="15" customHeight="1">
      <c r="A671" s="179">
        <v>40</v>
      </c>
      <c r="B671" s="160" t="str">
        <f t="shared" si="28"/>
        <v>Sehore</v>
      </c>
      <c r="C671" s="180">
        <f t="shared" si="29"/>
        <v>2822.458946423479</v>
      </c>
      <c r="D671" s="180">
        <v>2173.17</v>
      </c>
      <c r="E671" s="199">
        <f t="shared" si="30"/>
        <v>0.7699562832450636</v>
      </c>
      <c r="F671" s="15"/>
      <c r="G671" s="15"/>
      <c r="H671" s="15"/>
    </row>
    <row r="672" spans="1:8" ht="15" customHeight="1">
      <c r="A672" s="179">
        <v>41</v>
      </c>
      <c r="B672" s="160" t="str">
        <f t="shared" si="28"/>
        <v>Seoni</v>
      </c>
      <c r="C672" s="180">
        <f t="shared" si="29"/>
        <v>4114.897301149592</v>
      </c>
      <c r="D672" s="180">
        <v>3734.0899999999997</v>
      </c>
      <c r="E672" s="199">
        <f t="shared" si="30"/>
        <v>0.907456426423278</v>
      </c>
      <c r="F672" s="15"/>
      <c r="G672" s="15"/>
      <c r="H672" s="15"/>
    </row>
    <row r="673" spans="1:8" ht="15" customHeight="1">
      <c r="A673" s="179">
        <v>42</v>
      </c>
      <c r="B673" s="160" t="str">
        <f t="shared" si="28"/>
        <v>Shahdol</v>
      </c>
      <c r="C673" s="180">
        <f t="shared" si="29"/>
        <v>3140.66418942885</v>
      </c>
      <c r="D673" s="180">
        <v>2679.2</v>
      </c>
      <c r="E673" s="199">
        <f t="shared" si="30"/>
        <v>0.8530679621902619</v>
      </c>
      <c r="F673" s="15"/>
      <c r="G673" s="15"/>
      <c r="H673" s="15"/>
    </row>
    <row r="674" spans="1:8" ht="15" customHeight="1">
      <c r="A674" s="179">
        <v>43</v>
      </c>
      <c r="B674" s="160" t="str">
        <f t="shared" si="28"/>
        <v>Shajapur</v>
      </c>
      <c r="C674" s="180">
        <f t="shared" si="29"/>
        <v>1653.1398152678084</v>
      </c>
      <c r="D674" s="180">
        <v>1090.86</v>
      </c>
      <c r="E674" s="199">
        <f t="shared" si="30"/>
        <v>0.6598715909720442</v>
      </c>
      <c r="F674" s="15"/>
      <c r="G674" s="15"/>
      <c r="H674" s="15"/>
    </row>
    <row r="675" spans="1:8" ht="15" customHeight="1">
      <c r="A675" s="179">
        <v>44</v>
      </c>
      <c r="B675" s="160" t="str">
        <f t="shared" si="28"/>
        <v>Sheopur</v>
      </c>
      <c r="C675" s="180">
        <f t="shared" si="29"/>
        <v>1780.4487477223233</v>
      </c>
      <c r="D675" s="180">
        <v>1557.54</v>
      </c>
      <c r="E675" s="199">
        <f t="shared" si="30"/>
        <v>0.8748019295655187</v>
      </c>
      <c r="F675" s="15"/>
      <c r="G675" s="15"/>
      <c r="H675" s="15"/>
    </row>
    <row r="676" spans="1:8" ht="15" customHeight="1">
      <c r="A676" s="179">
        <v>45</v>
      </c>
      <c r="B676" s="160" t="str">
        <f t="shared" si="28"/>
        <v>Shivpuri</v>
      </c>
      <c r="C676" s="180">
        <f t="shared" si="29"/>
        <v>3792.162757843625</v>
      </c>
      <c r="D676" s="180">
        <v>2971.9</v>
      </c>
      <c r="E676" s="199">
        <f t="shared" si="30"/>
        <v>0.7836952656773468</v>
      </c>
      <c r="F676" s="15"/>
      <c r="G676" s="15"/>
      <c r="H676" s="15"/>
    </row>
    <row r="677" spans="1:8" ht="15" customHeight="1">
      <c r="A677" s="179">
        <v>46</v>
      </c>
      <c r="B677" s="160" t="str">
        <f t="shared" si="28"/>
        <v>Sidhi</v>
      </c>
      <c r="C677" s="180">
        <f t="shared" si="29"/>
        <v>1368.1966715922763</v>
      </c>
      <c r="D677" s="180">
        <v>764.54</v>
      </c>
      <c r="E677" s="199">
        <f t="shared" si="30"/>
        <v>0.5587939335579918</v>
      </c>
      <c r="F677" s="15"/>
      <c r="G677" s="15"/>
      <c r="H677" s="15"/>
    </row>
    <row r="678" spans="1:8" ht="15" customHeight="1">
      <c r="A678" s="179">
        <v>47</v>
      </c>
      <c r="B678" s="160" t="str">
        <f t="shared" si="28"/>
        <v>Singroli</v>
      </c>
      <c r="C678" s="180">
        <f t="shared" si="29"/>
        <v>1436.3321195928424</v>
      </c>
      <c r="D678" s="180">
        <v>941.9200000000001</v>
      </c>
      <c r="E678" s="199">
        <f t="shared" si="30"/>
        <v>0.6557814778012528</v>
      </c>
      <c r="F678" s="15"/>
      <c r="G678" s="15"/>
      <c r="H678" s="15"/>
    </row>
    <row r="679" spans="1:8" ht="15" customHeight="1">
      <c r="A679" s="179">
        <v>48</v>
      </c>
      <c r="B679" s="160" t="str">
        <f t="shared" si="28"/>
        <v>Tikamgarh</v>
      </c>
      <c r="C679" s="180">
        <f t="shared" si="29"/>
        <v>5481.850564481716</v>
      </c>
      <c r="D679" s="180">
        <v>2783.31</v>
      </c>
      <c r="E679" s="199">
        <f t="shared" si="30"/>
        <v>0.5077318265539311</v>
      </c>
      <c r="F679" s="15"/>
      <c r="G679" s="15"/>
      <c r="H679" s="15"/>
    </row>
    <row r="680" spans="1:8" ht="15" customHeight="1">
      <c r="A680" s="179">
        <v>49</v>
      </c>
      <c r="B680" s="160" t="str">
        <f t="shared" si="28"/>
        <v>Ujjain</v>
      </c>
      <c r="C680" s="180">
        <f t="shared" si="29"/>
        <v>3102.1922120119348</v>
      </c>
      <c r="D680" s="180">
        <v>2536.27</v>
      </c>
      <c r="E680" s="199">
        <f t="shared" si="30"/>
        <v>0.8175734534370117</v>
      </c>
      <c r="F680" s="15"/>
      <c r="G680" s="15"/>
      <c r="H680" s="15"/>
    </row>
    <row r="681" spans="1:8" ht="15" customHeight="1">
      <c r="A681" s="179">
        <v>50</v>
      </c>
      <c r="B681" s="160" t="str">
        <f t="shared" si="28"/>
        <v>Umaria</v>
      </c>
      <c r="C681" s="180">
        <f t="shared" si="29"/>
        <v>1840.1538203691377</v>
      </c>
      <c r="D681" s="180">
        <v>1541.63</v>
      </c>
      <c r="E681" s="199">
        <f t="shared" si="30"/>
        <v>0.8377723551886259</v>
      </c>
      <c r="F681" s="15"/>
      <c r="G681" s="15"/>
      <c r="H681" s="15"/>
    </row>
    <row r="682" spans="1:8" ht="15" customHeight="1">
      <c r="A682" s="179">
        <v>51</v>
      </c>
      <c r="B682" s="160" t="str">
        <f t="shared" si="28"/>
        <v>Vidisha</v>
      </c>
      <c r="C682" s="180">
        <f t="shared" si="29"/>
        <v>3806.5633118024134</v>
      </c>
      <c r="D682" s="180">
        <v>3083.62</v>
      </c>
      <c r="E682" s="199">
        <f>D682/C682</f>
        <v>0.8100797878335829</v>
      </c>
      <c r="F682" s="15"/>
      <c r="G682" s="15"/>
      <c r="H682" s="15"/>
    </row>
    <row r="683" spans="1:8" ht="15" customHeight="1">
      <c r="A683" s="192"/>
      <c r="B683" s="160" t="s">
        <v>135</v>
      </c>
      <c r="C683" s="193">
        <f>SUM(C632:C682)</f>
        <v>158291.94995563023</v>
      </c>
      <c r="D683" s="193">
        <f>SUM(D632:D682)</f>
        <v>123042.72817749997</v>
      </c>
      <c r="E683" s="275">
        <f t="shared" si="30"/>
        <v>0.7773151332837157</v>
      </c>
      <c r="F683" s="8"/>
      <c r="G683" s="8"/>
      <c r="H683" s="15"/>
    </row>
    <row r="684" spans="1:8" s="5" customFormat="1" ht="15">
      <c r="A684" s="215" t="s">
        <v>117</v>
      </c>
      <c r="B684" s="219"/>
      <c r="C684" s="219"/>
      <c r="D684" s="57"/>
      <c r="E684" s="57"/>
      <c r="F684" s="57"/>
      <c r="G684" s="57"/>
      <c r="H684" s="57"/>
    </row>
    <row r="685" spans="1:8" s="5" customFormat="1" ht="15">
      <c r="A685" s="219"/>
      <c r="B685" s="219"/>
      <c r="C685" s="219"/>
      <c r="D685" s="57"/>
      <c r="E685" s="57"/>
      <c r="F685" s="407" t="s">
        <v>118</v>
      </c>
      <c r="G685" s="407"/>
      <c r="H685" s="407"/>
    </row>
    <row r="686" spans="1:10" s="5" customFormat="1" ht="54" customHeight="1">
      <c r="A686" s="355" t="s">
        <v>24</v>
      </c>
      <c r="B686" s="315" t="s">
        <v>31</v>
      </c>
      <c r="C686" s="315" t="s">
        <v>287</v>
      </c>
      <c r="D686" s="315" t="s">
        <v>202</v>
      </c>
      <c r="E686" s="315" t="s">
        <v>203</v>
      </c>
      <c r="F686" s="315" t="s">
        <v>119</v>
      </c>
      <c r="G686" s="315" t="s">
        <v>120</v>
      </c>
      <c r="H686" s="315" t="s">
        <v>121</v>
      </c>
      <c r="I686" s="408"/>
      <c r="J686" s="408"/>
    </row>
    <row r="687" spans="1:10" s="5" customFormat="1" ht="15.75">
      <c r="A687" s="160" t="str">
        <f aca="true" t="shared" si="31" ref="A687:A737">B43</f>
        <v>Agar Malwa</v>
      </c>
      <c r="B687" s="221">
        <v>29.992137371752403</v>
      </c>
      <c r="C687" s="200">
        <v>25.753752226439865</v>
      </c>
      <c r="D687" s="200">
        <v>17.886200000000002</v>
      </c>
      <c r="E687" s="200">
        <v>17.886200000000002</v>
      </c>
      <c r="F687" s="200">
        <f>D687-E687</f>
        <v>0</v>
      </c>
      <c r="G687" s="200">
        <f>C687-E687</f>
        <v>7.867552226439862</v>
      </c>
      <c r="H687" s="201">
        <f>E687/D687</f>
        <v>1</v>
      </c>
      <c r="I687" s="12">
        <f>E687/D687</f>
        <v>1</v>
      </c>
      <c r="J687" s="6"/>
    </row>
    <row r="688" spans="1:10" s="5" customFormat="1" ht="15.75">
      <c r="A688" s="160" t="str">
        <f t="shared" si="31"/>
        <v>Alirajpur</v>
      </c>
      <c r="B688" s="221">
        <v>65.77400430056224</v>
      </c>
      <c r="C688" s="200">
        <v>57.22464768920288</v>
      </c>
      <c r="D688" s="200">
        <v>42.430099999999996</v>
      </c>
      <c r="E688" s="200">
        <v>42.430099999999996</v>
      </c>
      <c r="F688" s="200">
        <f aca="true" t="shared" si="32" ref="F688:F736">D688-E688</f>
        <v>0</v>
      </c>
      <c r="G688" s="200">
        <f aca="true" t="shared" si="33" ref="G688:G736">C688-E688</f>
        <v>14.794547689202886</v>
      </c>
      <c r="H688" s="201">
        <f aca="true" t="shared" si="34" ref="H688:H736">E688/D688</f>
        <v>1</v>
      </c>
      <c r="I688" s="12">
        <f aca="true" t="shared" si="35" ref="I688:I736">E688/D688</f>
        <v>1</v>
      </c>
      <c r="J688" s="6"/>
    </row>
    <row r="689" spans="1:10" s="5" customFormat="1" ht="15.75">
      <c r="A689" s="160" t="str">
        <f t="shared" si="31"/>
        <v>Anooppur</v>
      </c>
      <c r="B689" s="221">
        <v>39.78323886195726</v>
      </c>
      <c r="C689" s="200">
        <v>34.19623086064377</v>
      </c>
      <c r="D689" s="200">
        <v>40.446740000000005</v>
      </c>
      <c r="E689" s="200">
        <v>40.446740000000005</v>
      </c>
      <c r="F689" s="200">
        <f t="shared" si="32"/>
        <v>0</v>
      </c>
      <c r="G689" s="200">
        <f t="shared" si="33"/>
        <v>-6.250509139356232</v>
      </c>
      <c r="H689" s="201">
        <f t="shared" si="34"/>
        <v>1</v>
      </c>
      <c r="I689" s="12">
        <f t="shared" si="35"/>
        <v>1</v>
      </c>
      <c r="J689" s="6"/>
    </row>
    <row r="690" spans="1:10" s="5" customFormat="1" ht="15.75">
      <c r="A690" s="160" t="str">
        <f t="shared" si="31"/>
        <v>Ashoknagar</v>
      </c>
      <c r="B690" s="221">
        <v>44.616782267447434</v>
      </c>
      <c r="C690" s="200">
        <v>38.45598137844255</v>
      </c>
      <c r="D690" s="200">
        <v>38.1414</v>
      </c>
      <c r="E690" s="200">
        <v>38.1414</v>
      </c>
      <c r="F690" s="200">
        <f t="shared" si="32"/>
        <v>0</v>
      </c>
      <c r="G690" s="200">
        <f t="shared" si="33"/>
        <v>0.3145813784425542</v>
      </c>
      <c r="H690" s="201">
        <f t="shared" si="34"/>
        <v>1</v>
      </c>
      <c r="I690" s="12">
        <f t="shared" si="35"/>
        <v>1</v>
      </c>
      <c r="J690" s="6"/>
    </row>
    <row r="691" spans="1:10" s="5" customFormat="1" ht="15.75">
      <c r="A691" s="160" t="str">
        <f t="shared" si="31"/>
        <v>Badwani</v>
      </c>
      <c r="B691" s="221">
        <v>90.88557581280267</v>
      </c>
      <c r="C691" s="200">
        <v>78.60890631888108</v>
      </c>
      <c r="D691" s="200">
        <v>59.6458</v>
      </c>
      <c r="E691" s="200">
        <v>59.6458</v>
      </c>
      <c r="F691" s="200">
        <f t="shared" si="32"/>
        <v>0</v>
      </c>
      <c r="G691" s="200">
        <f t="shared" si="33"/>
        <v>18.96310631888108</v>
      </c>
      <c r="H691" s="201">
        <f t="shared" si="34"/>
        <v>1</v>
      </c>
      <c r="I691" s="12">
        <f t="shared" si="35"/>
        <v>1</v>
      </c>
      <c r="J691" s="6"/>
    </row>
    <row r="692" spans="1:10" s="5" customFormat="1" ht="15.75">
      <c r="A692" s="160" t="str">
        <f t="shared" si="31"/>
        <v>Balaghat</v>
      </c>
      <c r="B692" s="221">
        <v>100.83277901827643</v>
      </c>
      <c r="C692" s="200">
        <v>86.34570472534831</v>
      </c>
      <c r="D692" s="200">
        <v>81.83959999999999</v>
      </c>
      <c r="E692" s="200">
        <v>81.83959999999999</v>
      </c>
      <c r="F692" s="200">
        <f t="shared" si="32"/>
        <v>0</v>
      </c>
      <c r="G692" s="200">
        <f t="shared" si="33"/>
        <v>4.506104725348322</v>
      </c>
      <c r="H692" s="201">
        <f t="shared" si="34"/>
        <v>1</v>
      </c>
      <c r="I692" s="12">
        <f t="shared" si="35"/>
        <v>1</v>
      </c>
      <c r="J692" s="6"/>
    </row>
    <row r="693" spans="1:10" s="5" customFormat="1" ht="15.75">
      <c r="A693" s="160" t="str">
        <f t="shared" si="31"/>
        <v>Betul</v>
      </c>
      <c r="B693" s="221">
        <v>92.83435482390709</v>
      </c>
      <c r="C693" s="200">
        <v>79.52369683864498</v>
      </c>
      <c r="D693" s="200">
        <v>69.9727</v>
      </c>
      <c r="E693" s="200">
        <v>69.9727</v>
      </c>
      <c r="F693" s="200">
        <f t="shared" si="32"/>
        <v>0</v>
      </c>
      <c r="G693" s="200">
        <f t="shared" si="33"/>
        <v>9.550996838644977</v>
      </c>
      <c r="H693" s="201">
        <f t="shared" si="34"/>
        <v>1</v>
      </c>
      <c r="I693" s="12">
        <f t="shared" si="35"/>
        <v>1</v>
      </c>
      <c r="J693" s="6"/>
    </row>
    <row r="694" spans="1:10" s="5" customFormat="1" ht="15.75">
      <c r="A694" s="160" t="str">
        <f t="shared" si="31"/>
        <v>Bhind</v>
      </c>
      <c r="B694" s="221">
        <v>58.13794821331925</v>
      </c>
      <c r="C694" s="200">
        <v>50.00237551740639</v>
      </c>
      <c r="D694" s="200">
        <v>54.8708</v>
      </c>
      <c r="E694" s="200">
        <v>54.8708</v>
      </c>
      <c r="F694" s="200">
        <f t="shared" si="32"/>
        <v>0</v>
      </c>
      <c r="G694" s="200">
        <f t="shared" si="33"/>
        <v>-4.8684244825936105</v>
      </c>
      <c r="H694" s="201">
        <f t="shared" si="34"/>
        <v>1</v>
      </c>
      <c r="I694" s="12">
        <f t="shared" si="35"/>
        <v>1</v>
      </c>
      <c r="J694" s="6"/>
    </row>
    <row r="695" spans="1:10" s="5" customFormat="1" ht="15.75">
      <c r="A695" s="160" t="str">
        <f t="shared" si="31"/>
        <v>Bhopal</v>
      </c>
      <c r="B695" s="221">
        <v>64.51691145213645</v>
      </c>
      <c r="C695" s="200">
        <v>55.59415467615967</v>
      </c>
      <c r="D695" s="200">
        <v>40.4614</v>
      </c>
      <c r="E695" s="200">
        <v>40.4614</v>
      </c>
      <c r="F695" s="200">
        <f t="shared" si="32"/>
        <v>0</v>
      </c>
      <c r="G695" s="200">
        <f t="shared" si="33"/>
        <v>15.13275467615967</v>
      </c>
      <c r="H695" s="201">
        <f t="shared" si="34"/>
        <v>1</v>
      </c>
      <c r="I695" s="12">
        <f t="shared" si="35"/>
        <v>1</v>
      </c>
      <c r="J695" s="6"/>
    </row>
    <row r="696" spans="1:10" s="5" customFormat="1" ht="15.75">
      <c r="A696" s="160" t="str">
        <f t="shared" si="31"/>
        <v>Burhanpur</v>
      </c>
      <c r="B696" s="221">
        <v>41.3835260903217</v>
      </c>
      <c r="C696" s="200">
        <v>35.69454392930978</v>
      </c>
      <c r="D696" s="200">
        <v>31.4661</v>
      </c>
      <c r="E696" s="200">
        <v>31.4661</v>
      </c>
      <c r="F696" s="200">
        <f t="shared" si="32"/>
        <v>0</v>
      </c>
      <c r="G696" s="200">
        <f t="shared" si="33"/>
        <v>4.22844392930978</v>
      </c>
      <c r="H696" s="201">
        <f t="shared" si="34"/>
        <v>1</v>
      </c>
      <c r="I696" s="12">
        <f t="shared" si="35"/>
        <v>1</v>
      </c>
      <c r="J696" s="6"/>
    </row>
    <row r="697" spans="1:10" s="5" customFormat="1" ht="15.75">
      <c r="A697" s="160" t="str">
        <f t="shared" si="31"/>
        <v>Chhatarpur</v>
      </c>
      <c r="B697" s="221">
        <v>131.24180365589072</v>
      </c>
      <c r="C697" s="200">
        <v>112.8197152783928</v>
      </c>
      <c r="D697" s="200">
        <v>77.449</v>
      </c>
      <c r="E697" s="200">
        <v>77.449</v>
      </c>
      <c r="F697" s="200">
        <f t="shared" si="32"/>
        <v>0</v>
      </c>
      <c r="G697" s="200">
        <f t="shared" si="33"/>
        <v>35.37071527839281</v>
      </c>
      <c r="H697" s="201">
        <f t="shared" si="34"/>
        <v>1</v>
      </c>
      <c r="I697" s="12">
        <f t="shared" si="35"/>
        <v>1</v>
      </c>
      <c r="J697" s="6"/>
    </row>
    <row r="698" spans="1:10" s="5" customFormat="1" ht="15.75">
      <c r="A698" s="160" t="str">
        <f t="shared" si="31"/>
        <v>Chhindwara</v>
      </c>
      <c r="B698" s="221">
        <v>118.95608649229416</v>
      </c>
      <c r="C698" s="200">
        <v>101.86348571205787</v>
      </c>
      <c r="D698" s="200">
        <v>85.0992</v>
      </c>
      <c r="E698" s="200">
        <v>85.0992</v>
      </c>
      <c r="F698" s="200">
        <f t="shared" si="32"/>
        <v>0</v>
      </c>
      <c r="G698" s="200">
        <f t="shared" si="33"/>
        <v>16.76428571205787</v>
      </c>
      <c r="H698" s="201">
        <f t="shared" si="34"/>
        <v>1</v>
      </c>
      <c r="I698" s="12">
        <f t="shared" si="35"/>
        <v>1</v>
      </c>
      <c r="J698" s="6"/>
    </row>
    <row r="699" spans="1:10" s="5" customFormat="1" ht="15.75">
      <c r="A699" s="160" t="str">
        <f t="shared" si="31"/>
        <v>Damoh</v>
      </c>
      <c r="B699" s="221">
        <v>88.09372442274217</v>
      </c>
      <c r="C699" s="200">
        <v>75.61557675377298</v>
      </c>
      <c r="D699" s="200">
        <v>63.956300000000006</v>
      </c>
      <c r="E699" s="200">
        <v>63.956300000000006</v>
      </c>
      <c r="F699" s="200">
        <f t="shared" si="32"/>
        <v>0</v>
      </c>
      <c r="G699" s="200">
        <f t="shared" si="33"/>
        <v>11.659276753772978</v>
      </c>
      <c r="H699" s="201">
        <f t="shared" si="34"/>
        <v>1</v>
      </c>
      <c r="I699" s="12">
        <f t="shared" si="35"/>
        <v>1</v>
      </c>
      <c r="J699" s="6"/>
    </row>
    <row r="700" spans="1:10" s="5" customFormat="1" ht="15.75">
      <c r="A700" s="160" t="str">
        <f t="shared" si="31"/>
        <v>Datia</v>
      </c>
      <c r="B700" s="221">
        <v>37.124087981373265</v>
      </c>
      <c r="C700" s="200">
        <v>31.87811267075341</v>
      </c>
      <c r="D700" s="200">
        <v>29.4341</v>
      </c>
      <c r="E700" s="200">
        <v>29.4341</v>
      </c>
      <c r="F700" s="200">
        <f t="shared" si="32"/>
        <v>0</v>
      </c>
      <c r="G700" s="200">
        <f t="shared" si="33"/>
        <v>2.444012670753409</v>
      </c>
      <c r="H700" s="201">
        <f t="shared" si="34"/>
        <v>1</v>
      </c>
      <c r="I700" s="12">
        <f t="shared" si="35"/>
        <v>1</v>
      </c>
      <c r="J700" s="6"/>
    </row>
    <row r="701" spans="1:10" s="5" customFormat="1" ht="15.75">
      <c r="A701" s="160" t="str">
        <f t="shared" si="31"/>
        <v>Dewas</v>
      </c>
      <c r="B701" s="221">
        <v>68.08004511949929</v>
      </c>
      <c r="C701" s="200">
        <v>58.351192557812865</v>
      </c>
      <c r="D701" s="200">
        <v>46.7221</v>
      </c>
      <c r="E701" s="200">
        <v>46.7221</v>
      </c>
      <c r="F701" s="200">
        <f t="shared" si="32"/>
        <v>0</v>
      </c>
      <c r="G701" s="200">
        <f t="shared" si="33"/>
        <v>11.629092557812868</v>
      </c>
      <c r="H701" s="201">
        <f t="shared" si="34"/>
        <v>1</v>
      </c>
      <c r="I701" s="12">
        <f t="shared" si="35"/>
        <v>1</v>
      </c>
      <c r="J701" s="6"/>
    </row>
    <row r="702" spans="1:10" s="5" customFormat="1" ht="15.75">
      <c r="A702" s="160" t="str">
        <f t="shared" si="31"/>
        <v>Dhar</v>
      </c>
      <c r="B702" s="221">
        <v>98.7516998098732</v>
      </c>
      <c r="C702" s="200">
        <v>85.27785707068969</v>
      </c>
      <c r="D702" s="200">
        <v>79.0908</v>
      </c>
      <c r="E702" s="200">
        <v>79.0908</v>
      </c>
      <c r="F702" s="200">
        <f t="shared" si="32"/>
        <v>0</v>
      </c>
      <c r="G702" s="200">
        <f t="shared" si="33"/>
        <v>6.18705707068969</v>
      </c>
      <c r="H702" s="201">
        <f t="shared" si="34"/>
        <v>1</v>
      </c>
      <c r="I702" s="12">
        <f t="shared" si="35"/>
        <v>1</v>
      </c>
      <c r="J702" s="6"/>
    </row>
    <row r="703" spans="1:10" s="5" customFormat="1" ht="15.75">
      <c r="A703" s="160" t="str">
        <f t="shared" si="31"/>
        <v>Dindori</v>
      </c>
      <c r="B703" s="221">
        <v>57.943315542236036</v>
      </c>
      <c r="C703" s="200">
        <v>49.75233908902358</v>
      </c>
      <c r="D703" s="200">
        <v>57.706075775</v>
      </c>
      <c r="E703" s="200">
        <v>57.706075775</v>
      </c>
      <c r="F703" s="200">
        <f t="shared" si="32"/>
        <v>0</v>
      </c>
      <c r="G703" s="200">
        <f t="shared" si="33"/>
        <v>-7.953736685976423</v>
      </c>
      <c r="H703" s="201">
        <f t="shared" si="34"/>
        <v>1</v>
      </c>
      <c r="I703" s="12">
        <f t="shared" si="35"/>
        <v>1</v>
      </c>
      <c r="J703" s="6"/>
    </row>
    <row r="704" spans="1:10" s="5" customFormat="1" ht="15.75">
      <c r="A704" s="160" t="str">
        <f t="shared" si="31"/>
        <v>Guna</v>
      </c>
      <c r="B704" s="221">
        <v>55.73183522048017</v>
      </c>
      <c r="C704" s="200">
        <v>48.07461984823125</v>
      </c>
      <c r="D704" s="200">
        <v>40.26138</v>
      </c>
      <c r="E704" s="200">
        <v>40.26138</v>
      </c>
      <c r="F704" s="200">
        <f t="shared" si="32"/>
        <v>0</v>
      </c>
      <c r="G704" s="200">
        <f t="shared" si="33"/>
        <v>7.813239848231248</v>
      </c>
      <c r="H704" s="201">
        <f t="shared" si="34"/>
        <v>1</v>
      </c>
      <c r="I704" s="12">
        <f t="shared" si="35"/>
        <v>1</v>
      </c>
      <c r="J704" s="6"/>
    </row>
    <row r="705" spans="1:10" s="5" customFormat="1" ht="15.75">
      <c r="A705" s="160" t="str">
        <f t="shared" si="31"/>
        <v>Gwalior</v>
      </c>
      <c r="B705" s="221">
        <v>49.937631226819576</v>
      </c>
      <c r="C705" s="200">
        <v>42.99288501259487</v>
      </c>
      <c r="D705" s="200">
        <v>43.96785</v>
      </c>
      <c r="E705" s="200">
        <v>43.96785</v>
      </c>
      <c r="F705" s="200">
        <f t="shared" si="32"/>
        <v>0</v>
      </c>
      <c r="G705" s="200">
        <f t="shared" si="33"/>
        <v>-0.97496498740513</v>
      </c>
      <c r="H705" s="201">
        <f t="shared" si="34"/>
        <v>1</v>
      </c>
      <c r="I705" s="12">
        <f t="shared" si="35"/>
        <v>1</v>
      </c>
      <c r="J705" s="6"/>
    </row>
    <row r="706" spans="1:10" s="5" customFormat="1" ht="15.75">
      <c r="A706" s="160" t="str">
        <f t="shared" si="31"/>
        <v>Harda</v>
      </c>
      <c r="B706" s="221">
        <v>24.396914863610366</v>
      </c>
      <c r="C706" s="200">
        <v>20.965489848407834</v>
      </c>
      <c r="D706" s="200">
        <v>20.7302</v>
      </c>
      <c r="E706" s="200">
        <v>20.7302</v>
      </c>
      <c r="F706" s="200">
        <f t="shared" si="32"/>
        <v>0</v>
      </c>
      <c r="G706" s="200">
        <f t="shared" si="33"/>
        <v>0.2352898484078345</v>
      </c>
      <c r="H706" s="201">
        <f t="shared" si="34"/>
        <v>1</v>
      </c>
      <c r="I706" s="12">
        <f t="shared" si="35"/>
        <v>1</v>
      </c>
      <c r="J706" s="6"/>
    </row>
    <row r="707" spans="1:10" s="5" customFormat="1" ht="15.75">
      <c r="A707" s="160" t="str">
        <f t="shared" si="31"/>
        <v>Hoshangabad</v>
      </c>
      <c r="B707" s="221">
        <v>55.69341488250406</v>
      </c>
      <c r="C707" s="200">
        <v>47.689994300158034</v>
      </c>
      <c r="D707" s="200">
        <v>33.5338</v>
      </c>
      <c r="E707" s="200">
        <v>33.5338</v>
      </c>
      <c r="F707" s="200">
        <f t="shared" si="32"/>
        <v>0</v>
      </c>
      <c r="G707" s="200">
        <f t="shared" si="33"/>
        <v>14.156194300158035</v>
      </c>
      <c r="H707" s="201">
        <f t="shared" si="34"/>
        <v>1</v>
      </c>
      <c r="I707" s="12">
        <f t="shared" si="35"/>
        <v>1</v>
      </c>
      <c r="J707" s="6"/>
    </row>
    <row r="708" spans="1:10" s="5" customFormat="1" ht="15.75">
      <c r="A708" s="160" t="str">
        <f t="shared" si="31"/>
        <v>Indore</v>
      </c>
      <c r="B708" s="221">
        <v>62.63888697384927</v>
      </c>
      <c r="C708" s="200">
        <v>53.86026651861128</v>
      </c>
      <c r="D708" s="200">
        <v>53.1926</v>
      </c>
      <c r="E708" s="200">
        <v>53.1926</v>
      </c>
      <c r="F708" s="200">
        <f t="shared" si="32"/>
        <v>0</v>
      </c>
      <c r="G708" s="200">
        <f t="shared" si="33"/>
        <v>0.6676665186112842</v>
      </c>
      <c r="H708" s="201">
        <f t="shared" si="34"/>
        <v>1</v>
      </c>
      <c r="I708" s="12">
        <f t="shared" si="35"/>
        <v>1</v>
      </c>
      <c r="J708" s="6"/>
    </row>
    <row r="709" spans="1:10" s="5" customFormat="1" ht="15.75">
      <c r="A709" s="160" t="str">
        <f t="shared" si="31"/>
        <v>Jabalpur</v>
      </c>
      <c r="B709" s="221">
        <v>91.18031126001142</v>
      </c>
      <c r="C709" s="200">
        <v>78.17147705950342</v>
      </c>
      <c r="D709" s="200">
        <v>62.241099999999996</v>
      </c>
      <c r="E709" s="200">
        <v>62.241099999999996</v>
      </c>
      <c r="F709" s="200">
        <f t="shared" si="32"/>
        <v>0</v>
      </c>
      <c r="G709" s="200">
        <f t="shared" si="33"/>
        <v>15.93037705950342</v>
      </c>
      <c r="H709" s="201">
        <f t="shared" si="34"/>
        <v>1</v>
      </c>
      <c r="I709" s="12">
        <f t="shared" si="35"/>
        <v>1</v>
      </c>
      <c r="J709" s="6"/>
    </row>
    <row r="710" spans="1:10" s="5" customFormat="1" ht="15.75">
      <c r="A710" s="160" t="str">
        <f t="shared" si="31"/>
        <v>Jhabua</v>
      </c>
      <c r="B710" s="221">
        <v>101.11973270639794</v>
      </c>
      <c r="C710" s="200">
        <v>88.06586140960223</v>
      </c>
      <c r="D710" s="200">
        <v>62.124500000000005</v>
      </c>
      <c r="E710" s="200">
        <v>62.124500000000005</v>
      </c>
      <c r="F710" s="200">
        <f t="shared" si="32"/>
        <v>0</v>
      </c>
      <c r="G710" s="200">
        <f t="shared" si="33"/>
        <v>25.94136140960223</v>
      </c>
      <c r="H710" s="201">
        <f t="shared" si="34"/>
        <v>1</v>
      </c>
      <c r="I710" s="12">
        <f t="shared" si="35"/>
        <v>1</v>
      </c>
      <c r="J710" s="6"/>
    </row>
    <row r="711" spans="1:10" s="5" customFormat="1" ht="15.75">
      <c r="A711" s="160" t="str">
        <f t="shared" si="31"/>
        <v>Katni</v>
      </c>
      <c r="B711" s="221">
        <v>82.36777861985463</v>
      </c>
      <c r="C711" s="200">
        <v>70.42383840895943</v>
      </c>
      <c r="D711" s="200">
        <v>52.4306</v>
      </c>
      <c r="E711" s="200">
        <v>52.4306</v>
      </c>
      <c r="F711" s="200">
        <f t="shared" si="32"/>
        <v>0</v>
      </c>
      <c r="G711" s="200">
        <f t="shared" si="33"/>
        <v>17.993238408959428</v>
      </c>
      <c r="H711" s="201">
        <f t="shared" si="34"/>
        <v>1</v>
      </c>
      <c r="I711" s="12">
        <f t="shared" si="35"/>
        <v>1</v>
      </c>
      <c r="J711" s="6"/>
    </row>
    <row r="712" spans="1:10" s="5" customFormat="1" ht="15.75">
      <c r="A712" s="160" t="str">
        <f t="shared" si="31"/>
        <v>Khandwa</v>
      </c>
      <c r="B712" s="221">
        <v>86.49068625354853</v>
      </c>
      <c r="C712" s="200">
        <v>74.15608997279179</v>
      </c>
      <c r="D712" s="200">
        <v>61.167500000000004</v>
      </c>
      <c r="E712" s="200">
        <v>61.167500000000004</v>
      </c>
      <c r="F712" s="200">
        <f t="shared" si="32"/>
        <v>0</v>
      </c>
      <c r="G712" s="200">
        <f t="shared" si="33"/>
        <v>12.988589972791786</v>
      </c>
      <c r="H712" s="201">
        <f t="shared" si="34"/>
        <v>1</v>
      </c>
      <c r="I712" s="12">
        <f t="shared" si="35"/>
        <v>1</v>
      </c>
      <c r="J712" s="6"/>
    </row>
    <row r="713" spans="1:10" s="5" customFormat="1" ht="15.75">
      <c r="A713" s="160" t="str">
        <f t="shared" si="31"/>
        <v>Khargone</v>
      </c>
      <c r="B713" s="221">
        <v>95.51569286371489</v>
      </c>
      <c r="C713" s="200">
        <v>82.25522248721185</v>
      </c>
      <c r="D713" s="200">
        <v>73.792366805</v>
      </c>
      <c r="E713" s="200">
        <v>73.792366805</v>
      </c>
      <c r="F713" s="200">
        <f t="shared" si="32"/>
        <v>0</v>
      </c>
      <c r="G713" s="200">
        <f t="shared" si="33"/>
        <v>8.462855682211853</v>
      </c>
      <c r="H713" s="201">
        <f t="shared" si="34"/>
        <v>1</v>
      </c>
      <c r="I713" s="12">
        <f t="shared" si="35"/>
        <v>1</v>
      </c>
      <c r="J713" s="6"/>
    </row>
    <row r="714" spans="1:10" s="5" customFormat="1" ht="15.75">
      <c r="A714" s="160" t="str">
        <f t="shared" si="31"/>
        <v>Mandla</v>
      </c>
      <c r="B714" s="221">
        <v>78.39225925692188</v>
      </c>
      <c r="C714" s="200">
        <v>67.155006637155</v>
      </c>
      <c r="D714" s="200">
        <v>36.134100000000004</v>
      </c>
      <c r="E714" s="200">
        <v>36.134100000000004</v>
      </c>
      <c r="F714" s="200">
        <f t="shared" si="32"/>
        <v>0</v>
      </c>
      <c r="G714" s="200">
        <f t="shared" si="33"/>
        <v>31.020906637154994</v>
      </c>
      <c r="H714" s="201">
        <f t="shared" si="34"/>
        <v>1</v>
      </c>
      <c r="I714" s="12">
        <f t="shared" si="35"/>
        <v>1</v>
      </c>
      <c r="J714" s="6"/>
    </row>
    <row r="715" spans="1:10" s="5" customFormat="1" ht="15.75">
      <c r="A715" s="160" t="str">
        <f t="shared" si="31"/>
        <v>Mandsaur</v>
      </c>
      <c r="B715" s="221">
        <v>53.27783832940621</v>
      </c>
      <c r="C715" s="200">
        <v>45.65676296812755</v>
      </c>
      <c r="D715" s="200">
        <v>40.9412</v>
      </c>
      <c r="E715" s="200">
        <v>40.9412</v>
      </c>
      <c r="F715" s="200">
        <f t="shared" si="32"/>
        <v>0</v>
      </c>
      <c r="G715" s="200">
        <f t="shared" si="33"/>
        <v>4.71556296812755</v>
      </c>
      <c r="H715" s="201">
        <f t="shared" si="34"/>
        <v>1</v>
      </c>
      <c r="I715" s="12">
        <f t="shared" si="35"/>
        <v>1</v>
      </c>
      <c r="J715" s="6"/>
    </row>
    <row r="716" spans="1:10" s="5" customFormat="1" ht="15.75">
      <c r="A716" s="160" t="str">
        <f t="shared" si="31"/>
        <v>Morena</v>
      </c>
      <c r="B716" s="221">
        <v>81.07008702579353</v>
      </c>
      <c r="C716" s="200">
        <v>69.98326425125325</v>
      </c>
      <c r="D716" s="200">
        <v>80.9699</v>
      </c>
      <c r="E716" s="200">
        <v>80.9699</v>
      </c>
      <c r="F716" s="200">
        <f t="shared" si="32"/>
        <v>0</v>
      </c>
      <c r="G716" s="200">
        <f t="shared" si="33"/>
        <v>-10.98663574874675</v>
      </c>
      <c r="H716" s="201">
        <f t="shared" si="34"/>
        <v>1</v>
      </c>
      <c r="I716" s="12">
        <f t="shared" si="35"/>
        <v>1</v>
      </c>
      <c r="J716" s="6"/>
    </row>
    <row r="717" spans="1:14" s="5" customFormat="1" ht="15.75">
      <c r="A717" s="160" t="str">
        <f t="shared" si="31"/>
        <v>Narsinghpur</v>
      </c>
      <c r="B717" s="221">
        <v>47.734583495201434</v>
      </c>
      <c r="C717" s="200">
        <v>40.81864067387167</v>
      </c>
      <c r="D717" s="200">
        <v>28.7349</v>
      </c>
      <c r="E717" s="200">
        <v>28.7349</v>
      </c>
      <c r="F717" s="200">
        <f t="shared" si="32"/>
        <v>0</v>
      </c>
      <c r="G717" s="200">
        <f t="shared" si="33"/>
        <v>12.08374067387167</v>
      </c>
      <c r="H717" s="201">
        <f t="shared" si="34"/>
        <v>1</v>
      </c>
      <c r="I717" s="12">
        <f t="shared" si="35"/>
        <v>1</v>
      </c>
      <c r="J717" s="6"/>
      <c r="L717" s="5">
        <v>220.663575</v>
      </c>
      <c r="M717" s="5">
        <v>201.28836900000002</v>
      </c>
      <c r="N717" s="5">
        <f>L717+M717</f>
        <v>421.951944</v>
      </c>
    </row>
    <row r="718" spans="1:14" s="5" customFormat="1" ht="15.75">
      <c r="A718" s="160" t="str">
        <f t="shared" si="31"/>
        <v>Neemuch</v>
      </c>
      <c r="B718" s="221">
        <v>43.55247264148994</v>
      </c>
      <c r="C718" s="200">
        <v>37.37291475236067</v>
      </c>
      <c r="D718" s="200">
        <v>28.686899999999998</v>
      </c>
      <c r="E718" s="200">
        <v>28.686899999999998</v>
      </c>
      <c r="F718" s="200">
        <f t="shared" si="32"/>
        <v>0</v>
      </c>
      <c r="G718" s="200">
        <f t="shared" si="33"/>
        <v>8.686014752360673</v>
      </c>
      <c r="H718" s="201">
        <f t="shared" si="34"/>
        <v>1</v>
      </c>
      <c r="I718" s="12">
        <f t="shared" si="35"/>
        <v>1</v>
      </c>
      <c r="J718" s="6"/>
      <c r="L718" s="5">
        <v>136.94181849999998</v>
      </c>
      <c r="M718" s="5">
        <v>126.8570205</v>
      </c>
      <c r="N718" s="5">
        <f aca="true" t="shared" si="36" ref="N718:N736">L718+M718</f>
        <v>263.798839</v>
      </c>
    </row>
    <row r="719" spans="1:14" s="5" customFormat="1" ht="15.75">
      <c r="A719" s="160" t="str">
        <f t="shared" si="31"/>
        <v>Panna</v>
      </c>
      <c r="B719" s="221">
        <v>72.73274301888608</v>
      </c>
      <c r="C719" s="200">
        <v>62.51814434198467</v>
      </c>
      <c r="D719" s="200">
        <v>52.7043</v>
      </c>
      <c r="E719" s="200">
        <v>52.7043</v>
      </c>
      <c r="F719" s="200">
        <f t="shared" si="32"/>
        <v>0</v>
      </c>
      <c r="G719" s="200">
        <f t="shared" si="33"/>
        <v>9.81384434198467</v>
      </c>
      <c r="H719" s="201">
        <f t="shared" si="34"/>
        <v>1</v>
      </c>
      <c r="I719" s="12">
        <f t="shared" si="35"/>
        <v>1</v>
      </c>
      <c r="J719" s="6"/>
      <c r="L719" s="5">
        <v>137.920455</v>
      </c>
      <c r="M719" s="5">
        <v>124.524192</v>
      </c>
      <c r="N719" s="5">
        <f t="shared" si="36"/>
        <v>262.44464700000003</v>
      </c>
    </row>
    <row r="720" spans="1:14" s="5" customFormat="1" ht="15.75">
      <c r="A720" s="160" t="str">
        <f t="shared" si="31"/>
        <v>Raisen</v>
      </c>
      <c r="B720" s="221">
        <v>71.96272608091891</v>
      </c>
      <c r="C720" s="200">
        <v>61.84982954990718</v>
      </c>
      <c r="D720" s="200">
        <v>54.4894</v>
      </c>
      <c r="E720" s="200">
        <v>54.4894</v>
      </c>
      <c r="F720" s="200">
        <f t="shared" si="32"/>
        <v>0</v>
      </c>
      <c r="G720" s="200">
        <f t="shared" si="33"/>
        <v>7.360429549907174</v>
      </c>
      <c r="H720" s="201">
        <f t="shared" si="34"/>
        <v>1</v>
      </c>
      <c r="I720" s="12">
        <f t="shared" si="35"/>
        <v>1</v>
      </c>
      <c r="J720" s="6"/>
      <c r="L720" s="5">
        <v>116.32197400000003</v>
      </c>
      <c r="M720" s="5">
        <v>118.01217150000002</v>
      </c>
      <c r="N720" s="5">
        <f t="shared" si="36"/>
        <v>234.33414550000003</v>
      </c>
    </row>
    <row r="721" spans="1:14" s="5" customFormat="1" ht="15.75">
      <c r="A721" s="160" t="str">
        <f t="shared" si="31"/>
        <v>Rajgarh</v>
      </c>
      <c r="B721" s="221">
        <v>81.71874091883193</v>
      </c>
      <c r="C721" s="200">
        <v>70.21812024139491</v>
      </c>
      <c r="D721" s="200">
        <v>55.9539</v>
      </c>
      <c r="E721" s="200">
        <v>55.9539</v>
      </c>
      <c r="F721" s="200">
        <f t="shared" si="32"/>
        <v>0</v>
      </c>
      <c r="G721" s="200">
        <f t="shared" si="33"/>
        <v>14.264220241394916</v>
      </c>
      <c r="H721" s="201">
        <f t="shared" si="34"/>
        <v>1</v>
      </c>
      <c r="I721" s="12">
        <f t="shared" si="35"/>
        <v>1</v>
      </c>
      <c r="J721" s="6"/>
      <c r="L721" s="5">
        <v>56.384175</v>
      </c>
      <c r="M721" s="5">
        <v>57.3925305</v>
      </c>
      <c r="N721" s="5">
        <f t="shared" si="36"/>
        <v>113.77670549999999</v>
      </c>
    </row>
    <row r="722" spans="1:14" s="5" customFormat="1" ht="15.75">
      <c r="A722" s="160" t="str">
        <f t="shared" si="31"/>
        <v>Ratlam</v>
      </c>
      <c r="B722" s="221">
        <v>95.10333420146206</v>
      </c>
      <c r="C722" s="200">
        <v>81.99423477879621</v>
      </c>
      <c r="D722" s="200">
        <v>53.7641</v>
      </c>
      <c r="E722" s="200">
        <v>53.7641</v>
      </c>
      <c r="F722" s="200">
        <f t="shared" si="32"/>
        <v>0</v>
      </c>
      <c r="G722" s="200">
        <f t="shared" si="33"/>
        <v>28.230134778796213</v>
      </c>
      <c r="H722" s="201">
        <f t="shared" si="34"/>
        <v>1</v>
      </c>
      <c r="I722" s="12">
        <f t="shared" si="35"/>
        <v>1</v>
      </c>
      <c r="J722" s="6"/>
      <c r="L722" s="5">
        <v>67.471396</v>
      </c>
      <c r="M722" s="5">
        <v>66.929222</v>
      </c>
      <c r="N722" s="5">
        <f t="shared" si="36"/>
        <v>134.400618</v>
      </c>
    </row>
    <row r="723" spans="1:14" s="5" customFormat="1" ht="15.75">
      <c r="A723" s="160" t="str">
        <f t="shared" si="31"/>
        <v>Rewa</v>
      </c>
      <c r="B723" s="221">
        <v>97.64864685602143</v>
      </c>
      <c r="C723" s="200">
        <v>83.77898414191222</v>
      </c>
      <c r="D723" s="200">
        <v>116.84300000000002</v>
      </c>
      <c r="E723" s="200">
        <v>116.84300000000002</v>
      </c>
      <c r="F723" s="200">
        <f t="shared" si="32"/>
        <v>0</v>
      </c>
      <c r="G723" s="200">
        <f t="shared" si="33"/>
        <v>-33.0640158580878</v>
      </c>
      <c r="H723" s="201">
        <f t="shared" si="34"/>
        <v>1</v>
      </c>
      <c r="I723" s="12">
        <f t="shared" si="35"/>
        <v>1</v>
      </c>
      <c r="J723" s="6"/>
      <c r="L723" s="5">
        <v>103.826321</v>
      </c>
      <c r="M723" s="5">
        <v>97.874724</v>
      </c>
      <c r="N723" s="5">
        <f t="shared" si="36"/>
        <v>201.701045</v>
      </c>
    </row>
    <row r="724" spans="1:14" s="5" customFormat="1" ht="15.75">
      <c r="A724" s="160" t="str">
        <f t="shared" si="31"/>
        <v>Sagar</v>
      </c>
      <c r="B724" s="221">
        <v>138.24318646981683</v>
      </c>
      <c r="C724" s="200">
        <v>118.41221027994104</v>
      </c>
      <c r="D724" s="200">
        <v>97.21950000000001</v>
      </c>
      <c r="E724" s="200">
        <v>97.21950000000001</v>
      </c>
      <c r="F724" s="200">
        <f t="shared" si="32"/>
        <v>0</v>
      </c>
      <c r="G724" s="200">
        <f t="shared" si="33"/>
        <v>21.192710279941025</v>
      </c>
      <c r="H724" s="201">
        <f t="shared" si="34"/>
        <v>1</v>
      </c>
      <c r="I724" s="12">
        <f t="shared" si="35"/>
        <v>1</v>
      </c>
      <c r="J724" s="6"/>
      <c r="L724" s="5">
        <v>84.8083645</v>
      </c>
      <c r="M724" s="5">
        <v>80.12242400000001</v>
      </c>
      <c r="N724" s="5">
        <f t="shared" si="36"/>
        <v>164.9307885</v>
      </c>
    </row>
    <row r="725" spans="1:14" s="5" customFormat="1" ht="15.75">
      <c r="A725" s="160" t="str">
        <f t="shared" si="31"/>
        <v>Satna</v>
      </c>
      <c r="B725" s="221">
        <v>107.50616606063166</v>
      </c>
      <c r="C725" s="200">
        <v>92.1720361988242</v>
      </c>
      <c r="D725" s="200">
        <v>49.1328</v>
      </c>
      <c r="E725" s="200">
        <v>49.1328</v>
      </c>
      <c r="F725" s="200">
        <f t="shared" si="32"/>
        <v>0</v>
      </c>
      <c r="G725" s="200">
        <f t="shared" si="33"/>
        <v>43.0392361988242</v>
      </c>
      <c r="H725" s="201">
        <f t="shared" si="34"/>
        <v>1</v>
      </c>
      <c r="I725" s="12">
        <f t="shared" si="35"/>
        <v>1</v>
      </c>
      <c r="J725" s="6"/>
      <c r="L725" s="5">
        <v>177.1301555</v>
      </c>
      <c r="M725" s="5">
        <v>177.14286800000002</v>
      </c>
      <c r="N725" s="5">
        <f t="shared" si="36"/>
        <v>354.2730235</v>
      </c>
    </row>
    <row r="726" spans="1:14" s="5" customFormat="1" ht="15.75">
      <c r="A726" s="160" t="str">
        <f t="shared" si="31"/>
        <v>Sehore</v>
      </c>
      <c r="B726" s="221">
        <v>63.33579669644099</v>
      </c>
      <c r="C726" s="200">
        <v>54.46061115497798</v>
      </c>
      <c r="D726" s="200">
        <v>44.836</v>
      </c>
      <c r="E726" s="200">
        <v>44.836</v>
      </c>
      <c r="F726" s="200">
        <f t="shared" si="32"/>
        <v>0</v>
      </c>
      <c r="G726" s="200">
        <f t="shared" si="33"/>
        <v>9.624611154977984</v>
      </c>
      <c r="H726" s="201">
        <f t="shared" si="34"/>
        <v>1</v>
      </c>
      <c r="I726" s="12">
        <f t="shared" si="35"/>
        <v>1</v>
      </c>
      <c r="J726" s="6"/>
      <c r="L726" s="5">
        <v>158.8091265</v>
      </c>
      <c r="M726" s="5">
        <v>150.48238249999997</v>
      </c>
      <c r="N726" s="5">
        <f t="shared" si="36"/>
        <v>309.29150899999996</v>
      </c>
    </row>
    <row r="727" spans="1:14" s="5" customFormat="1" ht="15.75">
      <c r="A727" s="160" t="str">
        <f t="shared" si="31"/>
        <v>Seoni</v>
      </c>
      <c r="B727" s="221">
        <v>92.32980644433394</v>
      </c>
      <c r="C727" s="200">
        <v>78.99878992014605</v>
      </c>
      <c r="D727" s="200">
        <v>79.1442</v>
      </c>
      <c r="E727" s="200">
        <v>79.1442</v>
      </c>
      <c r="F727" s="200">
        <f t="shared" si="32"/>
        <v>0</v>
      </c>
      <c r="G727" s="200">
        <f t="shared" si="33"/>
        <v>-0.14541007985394572</v>
      </c>
      <c r="H727" s="201">
        <f t="shared" si="34"/>
        <v>1</v>
      </c>
      <c r="I727" s="12">
        <f>E727/D727</f>
        <v>1</v>
      </c>
      <c r="J727" s="5" t="e">
        <f>#REF!+I727</f>
        <v>#REF!</v>
      </c>
      <c r="L727" s="5">
        <v>106.63521850000002</v>
      </c>
      <c r="M727" s="5">
        <v>109.78763599999999</v>
      </c>
      <c r="N727" s="5">
        <f t="shared" si="36"/>
        <v>216.42285450000003</v>
      </c>
    </row>
    <row r="728" spans="1:14" s="5" customFormat="1" ht="15.75">
      <c r="A728" s="160" t="str">
        <f t="shared" si="31"/>
        <v>Shahdol</v>
      </c>
      <c r="B728" s="221">
        <v>70.47443343774607</v>
      </c>
      <c r="C728" s="200">
        <v>60.50964464621027</v>
      </c>
      <c r="D728" s="200">
        <v>68.7584</v>
      </c>
      <c r="E728" s="200">
        <v>68.7584</v>
      </c>
      <c r="F728" s="200">
        <f t="shared" si="32"/>
        <v>0</v>
      </c>
      <c r="G728" s="200">
        <f t="shared" si="33"/>
        <v>-8.248755353789726</v>
      </c>
      <c r="H728" s="201">
        <f t="shared" si="34"/>
        <v>1</v>
      </c>
      <c r="I728" s="12">
        <f t="shared" si="35"/>
        <v>1</v>
      </c>
      <c r="J728" s="5" t="e">
        <f>#REF!+I728</f>
        <v>#REF!</v>
      </c>
      <c r="L728" s="5">
        <v>58.7234445</v>
      </c>
      <c r="M728" s="5">
        <v>55.379943999999995</v>
      </c>
      <c r="N728" s="5">
        <f t="shared" si="36"/>
        <v>114.1033885</v>
      </c>
    </row>
    <row r="729" spans="1:14" s="5" customFormat="1" ht="15.75">
      <c r="A729" s="160" t="str">
        <f t="shared" si="31"/>
        <v>Shajapur</v>
      </c>
      <c r="B729" s="221">
        <v>37.09384724067189</v>
      </c>
      <c r="C729" s="200">
        <v>31.776298588686654</v>
      </c>
      <c r="D729" s="200">
        <v>22.2328</v>
      </c>
      <c r="E729" s="200">
        <v>22.2328</v>
      </c>
      <c r="F729" s="200">
        <f t="shared" si="32"/>
        <v>0</v>
      </c>
      <c r="G729" s="200">
        <f t="shared" si="33"/>
        <v>9.543498588686653</v>
      </c>
      <c r="H729" s="201">
        <f t="shared" si="34"/>
        <v>1</v>
      </c>
      <c r="I729" s="12">
        <f t="shared" si="35"/>
        <v>1</v>
      </c>
      <c r="J729" s="5" t="e">
        <f>#REF!+I729</f>
        <v>#REF!</v>
      </c>
      <c r="L729" s="5">
        <v>35.647997</v>
      </c>
      <c r="M729" s="5">
        <v>35.9293105</v>
      </c>
      <c r="N729" s="5">
        <f t="shared" si="36"/>
        <v>71.57730749999999</v>
      </c>
    </row>
    <row r="730" spans="1:14" s="5" customFormat="1" ht="15.75">
      <c r="A730" s="160" t="str">
        <f t="shared" si="31"/>
        <v>Sheopur</v>
      </c>
      <c r="B730" s="221">
        <v>39.95606276282026</v>
      </c>
      <c r="C730" s="200">
        <v>34.495989799632696</v>
      </c>
      <c r="D730" s="200">
        <v>31.7321</v>
      </c>
      <c r="E730" s="200">
        <v>31.7321</v>
      </c>
      <c r="F730" s="200">
        <f t="shared" si="32"/>
        <v>0</v>
      </c>
      <c r="G730" s="200">
        <f t="shared" si="33"/>
        <v>2.7638897996326968</v>
      </c>
      <c r="H730" s="201">
        <f t="shared" si="34"/>
        <v>1</v>
      </c>
      <c r="I730" s="12">
        <f t="shared" si="35"/>
        <v>1</v>
      </c>
      <c r="J730" s="5" t="e">
        <f>#REF!+I730</f>
        <v>#REF!</v>
      </c>
      <c r="L730" s="5">
        <v>112.29324150000001</v>
      </c>
      <c r="M730" s="5">
        <v>114.37391050000001</v>
      </c>
      <c r="N730" s="5">
        <f t="shared" si="36"/>
        <v>226.66715200000002</v>
      </c>
    </row>
    <row r="731" spans="1:14" s="5" customFormat="1" ht="15.75">
      <c r="A731" s="160" t="str">
        <f t="shared" si="31"/>
        <v>Shivpuri</v>
      </c>
      <c r="B731" s="221">
        <v>85.09558374308212</v>
      </c>
      <c r="C731" s="200">
        <v>73.15669768056804</v>
      </c>
      <c r="D731" s="200">
        <v>66.12219999999999</v>
      </c>
      <c r="E731" s="200">
        <v>66.12219999999999</v>
      </c>
      <c r="F731" s="200">
        <f t="shared" si="32"/>
        <v>0</v>
      </c>
      <c r="G731" s="200">
        <f t="shared" si="33"/>
        <v>7.034497680568052</v>
      </c>
      <c r="H731" s="201">
        <f t="shared" si="34"/>
        <v>1</v>
      </c>
      <c r="I731" s="12">
        <f t="shared" si="35"/>
        <v>1</v>
      </c>
      <c r="J731" s="5" t="e">
        <f>#REF!+I731</f>
        <v>#REF!</v>
      </c>
      <c r="L731" s="5">
        <v>74.19777749999999</v>
      </c>
      <c r="M731" s="5">
        <v>75.28348150000001</v>
      </c>
      <c r="N731" s="5">
        <f t="shared" si="36"/>
        <v>149.481259</v>
      </c>
    </row>
    <row r="732" spans="1:14" s="5" customFormat="1" ht="15.75">
      <c r="A732" s="160" t="str">
        <f t="shared" si="31"/>
        <v>Sidhi</v>
      </c>
      <c r="B732" s="221">
        <v>88.58816843531949</v>
      </c>
      <c r="C732" s="200">
        <v>76.4596410990598</v>
      </c>
      <c r="D732" s="200">
        <v>22.9362</v>
      </c>
      <c r="E732" s="200">
        <v>22.9362</v>
      </c>
      <c r="F732" s="200">
        <f t="shared" si="32"/>
        <v>0</v>
      </c>
      <c r="G732" s="200">
        <f t="shared" si="33"/>
        <v>53.523441099059795</v>
      </c>
      <c r="H732" s="201">
        <f t="shared" si="34"/>
        <v>1</v>
      </c>
      <c r="I732" s="12">
        <f t="shared" si="35"/>
        <v>1</v>
      </c>
      <c r="J732" s="5" t="e">
        <f>#REF!+I732</f>
        <v>#REF!</v>
      </c>
      <c r="L732" s="5">
        <v>132.561317</v>
      </c>
      <c r="M732" s="5">
        <v>142.680128</v>
      </c>
      <c r="N732" s="5">
        <f t="shared" si="36"/>
        <v>275.241445</v>
      </c>
    </row>
    <row r="733" spans="1:14" s="5" customFormat="1" ht="15.75">
      <c r="A733" s="160" t="str">
        <f t="shared" si="31"/>
        <v>Singroli</v>
      </c>
      <c r="B733" s="221">
        <v>92.99982159042278</v>
      </c>
      <c r="C733" s="200">
        <v>80.01034757422138</v>
      </c>
      <c r="D733" s="200">
        <v>28.2576</v>
      </c>
      <c r="E733" s="200">
        <v>28.2576</v>
      </c>
      <c r="F733" s="200">
        <f t="shared" si="32"/>
        <v>0</v>
      </c>
      <c r="G733" s="200">
        <f t="shared" si="33"/>
        <v>51.75274757422139</v>
      </c>
      <c r="H733" s="201">
        <f t="shared" si="34"/>
        <v>1</v>
      </c>
      <c r="I733" s="12">
        <f t="shared" si="35"/>
        <v>1</v>
      </c>
      <c r="J733" s="5" t="e">
        <f>#REF!+I733</f>
        <v>#REF!</v>
      </c>
      <c r="L733" s="5">
        <v>65.578081</v>
      </c>
      <c r="M733" s="5">
        <v>69.2352695</v>
      </c>
      <c r="N733" s="5">
        <f t="shared" si="36"/>
        <v>134.8133505</v>
      </c>
    </row>
    <row r="734" spans="1:14" s="5" customFormat="1" ht="15.75">
      <c r="A734" s="160" t="str">
        <f t="shared" si="31"/>
        <v>Tikamgarh</v>
      </c>
      <c r="B734" s="221">
        <v>123.01236753915</v>
      </c>
      <c r="C734" s="200">
        <v>105.77449639814995</v>
      </c>
      <c r="D734" s="200">
        <v>85.7421</v>
      </c>
      <c r="E734" s="200">
        <v>85.7421</v>
      </c>
      <c r="F734" s="200">
        <f t="shared" si="32"/>
        <v>0</v>
      </c>
      <c r="G734" s="200">
        <f t="shared" si="33"/>
        <v>20.032396398149956</v>
      </c>
      <c r="H734" s="201">
        <f t="shared" si="34"/>
        <v>1</v>
      </c>
      <c r="I734" s="12">
        <f t="shared" si="35"/>
        <v>1</v>
      </c>
      <c r="J734" s="5" t="e">
        <f>#REF!+I734</f>
        <v>#REF!</v>
      </c>
      <c r="L734" s="5">
        <v>120.82033449999999</v>
      </c>
      <c r="M734" s="5">
        <v>111.1995145</v>
      </c>
      <c r="N734" s="5">
        <f t="shared" si="36"/>
        <v>232.019849</v>
      </c>
    </row>
    <row r="735" spans="1:14" s="5" customFormat="1" ht="15.75">
      <c r="A735" s="160" t="str">
        <f t="shared" si="31"/>
        <v>Ujjain</v>
      </c>
      <c r="B735" s="221">
        <v>69.6115554409007</v>
      </c>
      <c r="C735" s="200">
        <v>59.78825983112411</v>
      </c>
      <c r="D735" s="200">
        <v>45.680600000000005</v>
      </c>
      <c r="E735" s="200">
        <v>45.680600000000005</v>
      </c>
      <c r="F735" s="200">
        <f t="shared" si="32"/>
        <v>0</v>
      </c>
      <c r="G735" s="200">
        <f t="shared" si="33"/>
        <v>14.107659831124103</v>
      </c>
      <c r="H735" s="201">
        <f t="shared" si="34"/>
        <v>1</v>
      </c>
      <c r="I735" s="12">
        <f t="shared" si="35"/>
        <v>1</v>
      </c>
      <c r="J735" s="5" t="e">
        <f>#REF!+I735</f>
        <v>#REF!</v>
      </c>
      <c r="L735" s="5">
        <v>103.998872</v>
      </c>
      <c r="M735" s="5">
        <v>98.0387435</v>
      </c>
      <c r="N735" s="5">
        <f t="shared" si="36"/>
        <v>202.03761550000002</v>
      </c>
    </row>
    <row r="736" spans="1:14" s="5" customFormat="1" ht="15.75">
      <c r="A736" s="160" t="str">
        <f t="shared" si="31"/>
        <v>Umaria</v>
      </c>
      <c r="B736" s="221">
        <v>41.29109725677738</v>
      </c>
      <c r="C736" s="200">
        <v>35.41730010196639</v>
      </c>
      <c r="D736" s="200">
        <v>45.4504</v>
      </c>
      <c r="E736" s="200">
        <v>45.4504</v>
      </c>
      <c r="F736" s="200">
        <f t="shared" si="32"/>
        <v>0</v>
      </c>
      <c r="G736" s="200">
        <f t="shared" si="33"/>
        <v>-10.033099898033612</v>
      </c>
      <c r="H736" s="201">
        <f t="shared" si="34"/>
        <v>1</v>
      </c>
      <c r="I736" s="12">
        <f t="shared" si="35"/>
        <v>1</v>
      </c>
      <c r="J736" s="5" t="e">
        <f>#REF!+I736</f>
        <v>#REF!</v>
      </c>
      <c r="L736" s="5">
        <v>134.1386275</v>
      </c>
      <c r="M736" s="5">
        <v>120.59676400000001</v>
      </c>
      <c r="N736" s="5">
        <f t="shared" si="36"/>
        <v>254.73539150000002</v>
      </c>
    </row>
    <row r="737" spans="1:9" s="5" customFormat="1" ht="15.75">
      <c r="A737" s="160" t="str">
        <f t="shared" si="31"/>
        <v>Vidisha</v>
      </c>
      <c r="B737" s="221">
        <v>85.41776894976968</v>
      </c>
      <c r="C737" s="200">
        <v>73.38775623067342</v>
      </c>
      <c r="D737" s="200">
        <v>63.731489999999994</v>
      </c>
      <c r="E737" s="200">
        <v>63.731489999999994</v>
      </c>
      <c r="F737" s="200">
        <f>D737-E737</f>
        <v>0</v>
      </c>
      <c r="G737" s="200">
        <f>C737-E737</f>
        <v>9.656266230673424</v>
      </c>
      <c r="H737" s="201">
        <f>E737/D737</f>
        <v>1</v>
      </c>
      <c r="I737" s="12"/>
    </row>
    <row r="738" spans="1:8" s="5" customFormat="1" ht="15">
      <c r="A738" s="316" t="s">
        <v>135</v>
      </c>
      <c r="B738" s="317">
        <f aca="true" t="shared" si="37" ref="B738:G738">SUM(B687:B737)</f>
        <v>3792.1699999999996</v>
      </c>
      <c r="C738" s="317">
        <f t="shared" si="37"/>
        <v>3259.7799999999984</v>
      </c>
      <c r="D738" s="317">
        <f t="shared" si="37"/>
        <v>2720.2584025800006</v>
      </c>
      <c r="E738" s="317">
        <f t="shared" si="37"/>
        <v>2720.2584025800006</v>
      </c>
      <c r="F738" s="317">
        <f t="shared" si="37"/>
        <v>0</v>
      </c>
      <c r="G738" s="317">
        <f t="shared" si="37"/>
        <v>539.5215974199997</v>
      </c>
      <c r="H738" s="318">
        <f>E738/D738</f>
        <v>1</v>
      </c>
    </row>
    <row r="739" spans="1:10" ht="12.75">
      <c r="A739" s="8"/>
      <c r="B739" s="9"/>
      <c r="C739" s="9"/>
      <c r="D739" s="9"/>
      <c r="E739" s="9"/>
      <c r="F739" s="15"/>
      <c r="G739" s="15"/>
      <c r="H739" s="15"/>
      <c r="J739" s="2" t="e">
        <f>SUM(J727:J736)</f>
        <v>#REF!</v>
      </c>
    </row>
    <row r="740" spans="1:8" ht="12.75">
      <c r="A740" s="8"/>
      <c r="B740" s="9"/>
      <c r="C740" s="9"/>
      <c r="D740" s="9"/>
      <c r="E740" s="9"/>
      <c r="F740" s="15"/>
      <c r="G740" s="15"/>
      <c r="H740" s="15"/>
    </row>
    <row r="741" spans="1:8" ht="15" customHeight="1">
      <c r="A741" s="58"/>
      <c r="B741" s="59"/>
      <c r="C741" s="60"/>
      <c r="D741" s="60"/>
      <c r="E741" s="61"/>
      <c r="F741" s="8"/>
      <c r="G741" s="8"/>
      <c r="H741" s="15"/>
    </row>
    <row r="742" spans="1:8" ht="12.75">
      <c r="A742" s="2" t="s">
        <v>95</v>
      </c>
      <c r="E742" s="15"/>
      <c r="F742" s="15"/>
      <c r="G742" s="15"/>
      <c r="H742" s="15"/>
    </row>
    <row r="743" spans="1:8" ht="11.25" customHeight="1">
      <c r="A743" s="97"/>
      <c r="E743" s="15"/>
      <c r="F743" s="15"/>
      <c r="G743" s="15"/>
      <c r="H743" s="15"/>
    </row>
    <row r="744" spans="1:8" ht="12.75" hidden="1">
      <c r="A744" s="97"/>
      <c r="E744" s="15"/>
      <c r="F744" s="15"/>
      <c r="G744" s="15"/>
      <c r="H744" s="15"/>
    </row>
    <row r="745" spans="1:8" ht="12.75" hidden="1">
      <c r="A745" s="98"/>
      <c r="B745" s="98" t="s">
        <v>38</v>
      </c>
      <c r="C745" s="98"/>
      <c r="D745" s="98"/>
      <c r="E745" s="45"/>
      <c r="F745" s="45"/>
      <c r="G745" s="45"/>
      <c r="H745" s="15"/>
    </row>
    <row r="746" spans="1:8" ht="12.75" hidden="1">
      <c r="A746" s="98"/>
      <c r="B746" s="98"/>
      <c r="C746" s="98"/>
      <c r="D746" s="98"/>
      <c r="E746" s="45"/>
      <c r="F746" s="45"/>
      <c r="G746" s="45"/>
      <c r="H746" s="15"/>
    </row>
    <row r="747" spans="1:8" ht="12.75" hidden="1">
      <c r="A747" s="98"/>
      <c r="B747" s="98" t="s">
        <v>39</v>
      </c>
      <c r="E747" s="46">
        <f>8581264*220*1.5/10000000</f>
        <v>283.181712</v>
      </c>
      <c r="F747" s="45"/>
      <c r="G747" s="45"/>
      <c r="H747" s="15"/>
    </row>
    <row r="748" spans="1:8" ht="12.75" hidden="1">
      <c r="A748" s="98"/>
      <c r="B748" s="98" t="s">
        <v>40</v>
      </c>
      <c r="E748" s="46">
        <f>8581264*220*1/10000000</f>
        <v>188.787808</v>
      </c>
      <c r="F748" s="45"/>
      <c r="G748" s="45"/>
      <c r="H748" s="15"/>
    </row>
    <row r="749" spans="1:8" ht="12.75" hidden="1">
      <c r="A749" s="98"/>
      <c r="B749" s="99" t="s">
        <v>3</v>
      </c>
      <c r="E749" s="62">
        <f>E748+E747</f>
        <v>471.96952</v>
      </c>
      <c r="F749" s="45"/>
      <c r="G749" s="45"/>
      <c r="H749" s="15"/>
    </row>
    <row r="750" spans="1:8" ht="12.75" hidden="1">
      <c r="A750" s="98"/>
      <c r="B750" s="98" t="s">
        <v>41</v>
      </c>
      <c r="E750" s="46">
        <v>477.18</v>
      </c>
      <c r="F750" s="45"/>
      <c r="G750" s="45"/>
      <c r="H750" s="15"/>
    </row>
    <row r="751" spans="1:8" ht="12.75" hidden="1">
      <c r="A751" s="98"/>
      <c r="B751" s="99" t="s">
        <v>42</v>
      </c>
      <c r="E751" s="62">
        <f>E750-E749</f>
        <v>5.210480000000018</v>
      </c>
      <c r="F751" s="45"/>
      <c r="G751" s="45"/>
      <c r="H751" s="15"/>
    </row>
    <row r="752" spans="1:8" ht="12.75" hidden="1">
      <c r="A752" s="98"/>
      <c r="B752" s="98"/>
      <c r="C752" s="100"/>
      <c r="D752" s="98"/>
      <c r="E752" s="45"/>
      <c r="F752" s="45"/>
      <c r="G752" s="45"/>
      <c r="H752" s="15"/>
    </row>
    <row r="753" spans="1:8" ht="12.75" hidden="1">
      <c r="A753" s="98"/>
      <c r="B753" s="98"/>
      <c r="C753" s="100"/>
      <c r="D753" s="98"/>
      <c r="E753" s="45"/>
      <c r="F753" s="45"/>
      <c r="G753" s="45"/>
      <c r="H753" s="15"/>
    </row>
    <row r="754" spans="1:8" ht="12.75" hidden="1">
      <c r="A754" s="98"/>
      <c r="B754" s="98"/>
      <c r="C754" s="100"/>
      <c r="D754" s="98"/>
      <c r="E754" s="45"/>
      <c r="F754" s="45"/>
      <c r="G754" s="45"/>
      <c r="H754" s="15"/>
    </row>
    <row r="755" spans="1:8" ht="8.25" customHeight="1">
      <c r="A755" s="45"/>
      <c r="B755" s="45"/>
      <c r="C755" s="46"/>
      <c r="D755" s="45"/>
      <c r="E755" s="45"/>
      <c r="F755" s="45"/>
      <c r="G755" s="45"/>
      <c r="H755" s="15"/>
    </row>
    <row r="756" spans="1:8" ht="12.75">
      <c r="A756" s="171" t="s">
        <v>201</v>
      </c>
      <c r="B756" s="172"/>
      <c r="C756" s="172"/>
      <c r="D756" s="172"/>
      <c r="E756" s="173"/>
      <c r="F756" s="172"/>
      <c r="G756" s="15"/>
      <c r="H756" s="15"/>
    </row>
    <row r="757" spans="1:8" ht="9" customHeight="1">
      <c r="A757" s="172"/>
      <c r="B757" s="172"/>
      <c r="C757" s="172"/>
      <c r="D757" s="172"/>
      <c r="E757" s="173"/>
      <c r="F757" s="172"/>
      <c r="G757" s="15"/>
      <c r="H757" s="15"/>
    </row>
    <row r="758" spans="1:8" ht="11.25" customHeight="1">
      <c r="A758" s="137" t="s">
        <v>260</v>
      </c>
      <c r="B758" s="174"/>
      <c r="C758" s="175"/>
      <c r="D758" s="174"/>
      <c r="E758" s="174"/>
      <c r="F758" s="174"/>
      <c r="G758" s="45"/>
      <c r="H758" s="15"/>
    </row>
    <row r="759" spans="1:8" ht="6.75" customHeight="1">
      <c r="A759" s="137"/>
      <c r="B759" s="174"/>
      <c r="C759" s="175"/>
      <c r="D759" s="174"/>
      <c r="E759" s="174"/>
      <c r="F759" s="174"/>
      <c r="G759" s="45"/>
      <c r="H759" s="15"/>
    </row>
    <row r="760" spans="1:8" ht="12.75">
      <c r="A760" s="174"/>
      <c r="B760" s="174"/>
      <c r="C760" s="174"/>
      <c r="D760" s="174"/>
      <c r="E760" s="174" t="s">
        <v>8</v>
      </c>
      <c r="F760" s="121"/>
      <c r="G760" s="15"/>
      <c r="H760" s="15"/>
    </row>
    <row r="761" spans="1:8" ht="39.75" customHeight="1">
      <c r="A761" s="305" t="s">
        <v>23</v>
      </c>
      <c r="B761" s="305" t="s">
        <v>24</v>
      </c>
      <c r="C761" s="355" t="s">
        <v>246</v>
      </c>
      <c r="D761" s="355" t="s">
        <v>261</v>
      </c>
      <c r="E761" s="355" t="s">
        <v>262</v>
      </c>
      <c r="F761" s="182"/>
      <c r="G761" s="48"/>
      <c r="H761" s="15"/>
    </row>
    <row r="762" spans="1:8" ht="14.25" customHeight="1">
      <c r="A762" s="177">
        <v>1</v>
      </c>
      <c r="B762" s="177">
        <v>2</v>
      </c>
      <c r="C762" s="178">
        <v>3</v>
      </c>
      <c r="D762" s="178">
        <v>4</v>
      </c>
      <c r="E762" s="178">
        <v>5</v>
      </c>
      <c r="F762" s="182"/>
      <c r="G762" s="48"/>
      <c r="H762" s="15"/>
    </row>
    <row r="763" spans="1:8" ht="15">
      <c r="A763" s="179">
        <v>1</v>
      </c>
      <c r="B763" s="160" t="str">
        <f aca="true" t="shared" si="38" ref="B763:B813">B43</f>
        <v>Agar Malwa</v>
      </c>
      <c r="C763" s="202">
        <v>516.0827649126711</v>
      </c>
      <c r="D763" s="203">
        <v>115.41</v>
      </c>
      <c r="E763" s="181">
        <f aca="true" t="shared" si="39" ref="E763:E814">D763/C763</f>
        <v>0.22362692158403913</v>
      </c>
      <c r="F763" s="204"/>
      <c r="G763" s="66"/>
      <c r="H763" s="15"/>
    </row>
    <row r="764" spans="1:8" ht="15">
      <c r="A764" s="179">
        <v>2</v>
      </c>
      <c r="B764" s="160" t="str">
        <f t="shared" si="38"/>
        <v>Alirajpur</v>
      </c>
      <c r="C764" s="202">
        <v>1132.5948798553422</v>
      </c>
      <c r="D764" s="203">
        <v>245.49</v>
      </c>
      <c r="E764" s="181">
        <f t="shared" si="39"/>
        <v>0.21675005279147525</v>
      </c>
      <c r="F764" s="204"/>
      <c r="G764" s="66"/>
      <c r="H764" s="15"/>
    </row>
    <row r="765" spans="1:8" ht="15">
      <c r="A765" s="179">
        <v>3</v>
      </c>
      <c r="B765" s="160" t="str">
        <f t="shared" si="38"/>
        <v>Anooppur</v>
      </c>
      <c r="C765" s="202">
        <v>684.5986396748814</v>
      </c>
      <c r="D765" s="203">
        <v>139.92000000000002</v>
      </c>
      <c r="E765" s="181">
        <f t="shared" si="39"/>
        <v>0.2043825270620587</v>
      </c>
      <c r="F765" s="204"/>
      <c r="G765" s="66"/>
      <c r="H765" s="15"/>
    </row>
    <row r="766" spans="1:8" ht="15">
      <c r="A766" s="179">
        <v>4</v>
      </c>
      <c r="B766" s="160" t="str">
        <f t="shared" si="38"/>
        <v>Ashoknagar</v>
      </c>
      <c r="C766" s="202">
        <v>767.8885330342728</v>
      </c>
      <c r="D766" s="203">
        <v>-91.91</v>
      </c>
      <c r="E766" s="181">
        <f t="shared" si="39"/>
        <v>-0.11969185115556065</v>
      </c>
      <c r="F766" s="204"/>
      <c r="G766" s="66"/>
      <c r="H766" s="15"/>
    </row>
    <row r="767" spans="1:8" ht="15">
      <c r="A767" s="179">
        <v>5</v>
      </c>
      <c r="B767" s="160" t="str">
        <f t="shared" si="38"/>
        <v>Badwani</v>
      </c>
      <c r="C767" s="202">
        <v>1572.9120059382392</v>
      </c>
      <c r="D767" s="203">
        <v>146.38</v>
      </c>
      <c r="E767" s="181">
        <f t="shared" si="39"/>
        <v>0.09306305721322572</v>
      </c>
      <c r="F767" s="204"/>
      <c r="G767" s="66"/>
      <c r="H767" s="15"/>
    </row>
    <row r="768" spans="1:8" ht="15">
      <c r="A768" s="179">
        <v>6</v>
      </c>
      <c r="B768" s="160" t="str">
        <f t="shared" si="38"/>
        <v>Balaghat</v>
      </c>
      <c r="C768" s="202">
        <v>1734.800386531494</v>
      </c>
      <c r="D768" s="203">
        <v>-318.43</v>
      </c>
      <c r="E768" s="181">
        <f t="shared" si="39"/>
        <v>-0.1835542593097175</v>
      </c>
      <c r="F768" s="204"/>
      <c r="G768" s="66"/>
      <c r="H768" s="15"/>
    </row>
    <row r="769" spans="1:8" ht="15">
      <c r="A769" s="179">
        <v>7</v>
      </c>
      <c r="B769" s="160" t="str">
        <f t="shared" si="38"/>
        <v>Betul</v>
      </c>
      <c r="C769" s="180">
        <v>1597.2190657774916</v>
      </c>
      <c r="D769" s="203">
        <v>-16.519999999999996</v>
      </c>
      <c r="E769" s="181">
        <f t="shared" si="39"/>
        <v>-0.010342976961621992</v>
      </c>
      <c r="F769" s="204"/>
      <c r="G769" s="66"/>
      <c r="H769" s="15"/>
    </row>
    <row r="770" spans="1:8" ht="15">
      <c r="A770" s="179">
        <v>8</v>
      </c>
      <c r="B770" s="160" t="str">
        <f t="shared" si="38"/>
        <v>Bhind</v>
      </c>
      <c r="C770" s="202">
        <v>1000.4818538397642</v>
      </c>
      <c r="D770" s="203">
        <v>78.75</v>
      </c>
      <c r="E770" s="181">
        <f t="shared" si="39"/>
        <v>0.07871207228573332</v>
      </c>
      <c r="F770" s="204"/>
      <c r="G770" s="66"/>
      <c r="H770" s="15"/>
    </row>
    <row r="771" spans="1:8" ht="15">
      <c r="A771" s="179">
        <v>9</v>
      </c>
      <c r="B771" s="160" t="str">
        <f t="shared" si="38"/>
        <v>Bhopal</v>
      </c>
      <c r="C771" s="202">
        <v>1110.369594897589</v>
      </c>
      <c r="D771" s="203">
        <v>-4.850000000000001</v>
      </c>
      <c r="E771" s="181">
        <f t="shared" si="39"/>
        <v>-0.004367914991807141</v>
      </c>
      <c r="F771" s="204"/>
      <c r="G771" s="66"/>
      <c r="H771" s="15"/>
    </row>
    <row r="772" spans="1:8" ht="15">
      <c r="A772" s="179">
        <v>10</v>
      </c>
      <c r="B772" s="160" t="str">
        <f t="shared" si="38"/>
        <v>Burhanpur</v>
      </c>
      <c r="C772" s="202">
        <v>712.2690974936997</v>
      </c>
      <c r="D772" s="203">
        <v>9.360000000000003</v>
      </c>
      <c r="E772" s="181">
        <f t="shared" si="39"/>
        <v>0.013141100790327065</v>
      </c>
      <c r="F772" s="204"/>
      <c r="G772" s="66"/>
      <c r="H772" s="15"/>
    </row>
    <row r="773" spans="1:8" ht="15">
      <c r="A773" s="179">
        <v>11</v>
      </c>
      <c r="B773" s="160" t="str">
        <f t="shared" si="38"/>
        <v>Chhatarpur</v>
      </c>
      <c r="C773" s="202">
        <v>2258.447264244581</v>
      </c>
      <c r="D773" s="203">
        <v>-123.87</v>
      </c>
      <c r="E773" s="181">
        <f t="shared" si="39"/>
        <v>-0.05484741749833719</v>
      </c>
      <c r="F773" s="204"/>
      <c r="G773" s="66"/>
      <c r="H773" s="15"/>
    </row>
    <row r="774" spans="1:8" ht="15">
      <c r="A774" s="179">
        <v>12</v>
      </c>
      <c r="B774" s="160" t="str">
        <f t="shared" si="38"/>
        <v>Chhindwara</v>
      </c>
      <c r="C774" s="202">
        <v>2046.6051303971672</v>
      </c>
      <c r="D774" s="203">
        <v>-86.64</v>
      </c>
      <c r="E774" s="181">
        <f t="shared" si="39"/>
        <v>-0.0423335203812308</v>
      </c>
      <c r="F774" s="204"/>
      <c r="G774" s="66"/>
      <c r="H774" s="15"/>
    </row>
    <row r="775" spans="1:8" ht="15">
      <c r="A775" s="179">
        <v>13</v>
      </c>
      <c r="B775" s="160" t="str">
        <f t="shared" si="38"/>
        <v>Damoh</v>
      </c>
      <c r="C775" s="202">
        <v>1522.9019299865236</v>
      </c>
      <c r="D775" s="203">
        <v>-77.07</v>
      </c>
      <c r="E775" s="181">
        <f t="shared" si="39"/>
        <v>-0.050607329652988225</v>
      </c>
      <c r="F775" s="204"/>
      <c r="G775" s="66"/>
      <c r="H775" s="15"/>
    </row>
    <row r="776" spans="1:8" ht="15">
      <c r="A776" s="179">
        <v>14</v>
      </c>
      <c r="B776" s="160" t="str">
        <f t="shared" si="38"/>
        <v>Datia</v>
      </c>
      <c r="C776" s="202">
        <v>638.8044487392449</v>
      </c>
      <c r="D776" s="203">
        <v>51.74</v>
      </c>
      <c r="E776" s="181">
        <f t="shared" si="39"/>
        <v>0.08099505271466867</v>
      </c>
      <c r="F776" s="204"/>
      <c r="G776" s="66"/>
      <c r="H776" s="15"/>
    </row>
    <row r="777" spans="1:8" ht="15">
      <c r="A777" s="179">
        <v>15</v>
      </c>
      <c r="B777" s="160" t="str">
        <f t="shared" si="38"/>
        <v>Dewas</v>
      </c>
      <c r="C777" s="202">
        <v>1171.3551606549097</v>
      </c>
      <c r="D777" s="203">
        <v>171.54000000000002</v>
      </c>
      <c r="E777" s="181">
        <f t="shared" si="39"/>
        <v>0.14644576278990504</v>
      </c>
      <c r="F777" s="204"/>
      <c r="G777" s="66"/>
      <c r="H777" s="15"/>
    </row>
    <row r="778" spans="1:8" ht="15">
      <c r="A778" s="179">
        <v>16</v>
      </c>
      <c r="B778" s="160" t="str">
        <f t="shared" si="38"/>
        <v>Dhar</v>
      </c>
      <c r="C778" s="202">
        <v>1699.766088610893</v>
      </c>
      <c r="D778" s="203">
        <v>31.390000000000004</v>
      </c>
      <c r="E778" s="181">
        <f t="shared" si="39"/>
        <v>0.01846724688198303</v>
      </c>
      <c r="F778" s="204"/>
      <c r="G778" s="66"/>
      <c r="H778" s="15"/>
    </row>
    <row r="779" spans="1:8" ht="15">
      <c r="A779" s="179">
        <v>17</v>
      </c>
      <c r="B779" s="160" t="str">
        <f t="shared" si="38"/>
        <v>Dindori</v>
      </c>
      <c r="C779" s="202">
        <v>997.0433635843146</v>
      </c>
      <c r="D779" s="203">
        <v>-48.80000000000001</v>
      </c>
      <c r="E779" s="181">
        <f t="shared" si="39"/>
        <v>-0.048944711717017766</v>
      </c>
      <c r="F779" s="204"/>
      <c r="G779" s="66"/>
      <c r="H779" s="15"/>
    </row>
    <row r="780" spans="1:8" ht="15">
      <c r="A780" s="179">
        <v>18</v>
      </c>
      <c r="B780" s="160" t="str">
        <f t="shared" si="38"/>
        <v>Guna</v>
      </c>
      <c r="C780" s="202">
        <v>959.228375269203</v>
      </c>
      <c r="D780" s="203">
        <v>221.13000000000002</v>
      </c>
      <c r="E780" s="181">
        <f t="shared" si="39"/>
        <v>0.2305290436575554</v>
      </c>
      <c r="F780" s="204"/>
      <c r="G780" s="66"/>
      <c r="H780" s="15"/>
    </row>
    <row r="781" spans="1:8" ht="15">
      <c r="A781" s="179">
        <v>19</v>
      </c>
      <c r="B781" s="160" t="str">
        <f t="shared" si="38"/>
        <v>Gwalior</v>
      </c>
      <c r="C781" s="202">
        <v>867.5232354440246</v>
      </c>
      <c r="D781" s="203">
        <v>94.46</v>
      </c>
      <c r="E781" s="181">
        <f t="shared" si="39"/>
        <v>0.1088846916609127</v>
      </c>
      <c r="F781" s="204"/>
      <c r="G781" s="66"/>
      <c r="H781" s="15"/>
    </row>
    <row r="782" spans="1:8" ht="15">
      <c r="A782" s="179">
        <v>20</v>
      </c>
      <c r="B782" s="160" t="str">
        <f t="shared" si="38"/>
        <v>Harda</v>
      </c>
      <c r="C782" s="202">
        <v>419.82180278081637</v>
      </c>
      <c r="D782" s="203">
        <v>20.9</v>
      </c>
      <c r="E782" s="181">
        <f t="shared" si="39"/>
        <v>0.04978302665931722</v>
      </c>
      <c r="F782" s="204"/>
      <c r="G782" s="66"/>
      <c r="H782" s="15"/>
    </row>
    <row r="783" spans="1:8" ht="15">
      <c r="A783" s="179">
        <v>21</v>
      </c>
      <c r="B783" s="160" t="str">
        <f t="shared" si="38"/>
        <v>Hoshangabad</v>
      </c>
      <c r="C783" s="202">
        <v>958.1881270494853</v>
      </c>
      <c r="D783" s="203">
        <v>32.24</v>
      </c>
      <c r="E783" s="181">
        <f t="shared" si="39"/>
        <v>0.03364683728577966</v>
      </c>
      <c r="F783" s="204"/>
      <c r="G783" s="66"/>
      <c r="H783" s="15"/>
    </row>
    <row r="784" spans="1:8" ht="15">
      <c r="A784" s="179">
        <v>22</v>
      </c>
      <c r="B784" s="160" t="str">
        <f t="shared" si="38"/>
        <v>Indore</v>
      </c>
      <c r="C784" s="202">
        <v>1077.9231787754593</v>
      </c>
      <c r="D784" s="203">
        <v>-28.750000000000007</v>
      </c>
      <c r="E784" s="181">
        <f t="shared" si="39"/>
        <v>-0.026671659507925733</v>
      </c>
      <c r="F784" s="204"/>
      <c r="G784" s="66"/>
      <c r="H784" s="15"/>
    </row>
    <row r="785" spans="1:8" ht="15">
      <c r="A785" s="179">
        <v>23</v>
      </c>
      <c r="B785" s="160" t="str">
        <f t="shared" si="38"/>
        <v>Jabalpur</v>
      </c>
      <c r="C785" s="202">
        <v>1571.035481234116</v>
      </c>
      <c r="D785" s="203">
        <v>140.72</v>
      </c>
      <c r="E785" s="181">
        <f t="shared" si="39"/>
        <v>0.08957149706730899</v>
      </c>
      <c r="F785" s="204"/>
      <c r="G785" s="66"/>
      <c r="H785" s="15"/>
    </row>
    <row r="786" spans="1:8" ht="15">
      <c r="A786" s="179">
        <v>24</v>
      </c>
      <c r="B786" s="160" t="str">
        <f t="shared" si="38"/>
        <v>Jhabua</v>
      </c>
      <c r="C786" s="202">
        <v>1741.3271055905552</v>
      </c>
      <c r="D786" s="203">
        <v>785.9100000000001</v>
      </c>
      <c r="E786" s="181">
        <f t="shared" si="39"/>
        <v>0.4513281838184365</v>
      </c>
      <c r="F786" s="204"/>
      <c r="G786" s="66"/>
      <c r="H786" s="15"/>
    </row>
    <row r="787" spans="1:8" ht="15">
      <c r="A787" s="179">
        <v>25</v>
      </c>
      <c r="B787" s="160" t="str">
        <f t="shared" si="38"/>
        <v>Katni</v>
      </c>
      <c r="C787" s="202">
        <v>1420.2608530520465</v>
      </c>
      <c r="D787" s="203">
        <v>-69.67</v>
      </c>
      <c r="E787" s="181">
        <f t="shared" si="39"/>
        <v>-0.049054369026847275</v>
      </c>
      <c r="F787" s="204"/>
      <c r="G787" s="66"/>
      <c r="H787" s="15"/>
    </row>
    <row r="788" spans="1:8" ht="15">
      <c r="A788" s="179">
        <v>26</v>
      </c>
      <c r="B788" s="160" t="str">
        <f t="shared" si="38"/>
        <v>Khandwa</v>
      </c>
      <c r="C788" s="202">
        <v>1488.1476788562895</v>
      </c>
      <c r="D788" s="203">
        <v>808.95</v>
      </c>
      <c r="E788" s="181">
        <f t="shared" si="39"/>
        <v>0.543595243599557</v>
      </c>
      <c r="F788" s="204"/>
      <c r="G788" s="66"/>
      <c r="H788" s="15"/>
    </row>
    <row r="789" spans="1:8" ht="15">
      <c r="A789" s="179">
        <v>27</v>
      </c>
      <c r="B789" s="160" t="str">
        <f t="shared" si="38"/>
        <v>Khargone</v>
      </c>
      <c r="C789" s="202">
        <v>1643.8202389366038</v>
      </c>
      <c r="D789" s="203">
        <v>41.269999999999996</v>
      </c>
      <c r="E789" s="181">
        <f t="shared" si="39"/>
        <v>0.02510615152584919</v>
      </c>
      <c r="F789" s="204"/>
      <c r="G789" s="66"/>
      <c r="H789" s="15"/>
    </row>
    <row r="790" spans="1:8" ht="15">
      <c r="A790" s="179">
        <v>28</v>
      </c>
      <c r="B790" s="160" t="str">
        <f t="shared" si="38"/>
        <v>Mandla</v>
      </c>
      <c r="C790" s="202">
        <v>1348.745087945483</v>
      </c>
      <c r="D790" s="203">
        <v>43.120000000000005</v>
      </c>
      <c r="E790" s="181">
        <f t="shared" si="39"/>
        <v>0.031970459344310836</v>
      </c>
      <c r="F790" s="204"/>
      <c r="G790" s="66"/>
      <c r="H790" s="15"/>
    </row>
    <row r="791" spans="1:8" ht="15">
      <c r="A791" s="179">
        <v>29</v>
      </c>
      <c r="B791" s="160" t="str">
        <f t="shared" si="38"/>
        <v>Mandsaur</v>
      </c>
      <c r="C791" s="202">
        <v>920.4778643367048</v>
      </c>
      <c r="D791" s="203">
        <v>-90.4</v>
      </c>
      <c r="E791" s="181">
        <f t="shared" si="39"/>
        <v>-0.09820985762122822</v>
      </c>
      <c r="F791" s="204"/>
      <c r="G791" s="66"/>
      <c r="H791" s="15"/>
    </row>
    <row r="792" spans="1:8" ht="15">
      <c r="A792" s="179">
        <v>30</v>
      </c>
      <c r="B792" s="160" t="str">
        <f t="shared" si="38"/>
        <v>Morena</v>
      </c>
      <c r="C792" s="202">
        <v>1395.3934071511094</v>
      </c>
      <c r="D792" s="203">
        <v>123.85</v>
      </c>
      <c r="E792" s="181">
        <f t="shared" si="39"/>
        <v>0.08875633163041602</v>
      </c>
      <c r="F792" s="204"/>
      <c r="G792" s="66"/>
      <c r="H792" s="15"/>
    </row>
    <row r="793" spans="1:8" ht="15">
      <c r="A793" s="179">
        <v>31</v>
      </c>
      <c r="B793" s="160" t="str">
        <f t="shared" si="38"/>
        <v>Narsinghpur</v>
      </c>
      <c r="C793" s="202">
        <v>821.1982278968471</v>
      </c>
      <c r="D793" s="203">
        <v>174.68</v>
      </c>
      <c r="E793" s="181">
        <f t="shared" si="39"/>
        <v>0.21271356180026002</v>
      </c>
      <c r="F793" s="204"/>
      <c r="G793" s="66"/>
      <c r="H793" s="15"/>
    </row>
    <row r="794" spans="1:8" ht="15">
      <c r="A794" s="179">
        <v>32</v>
      </c>
      <c r="B794" s="160" t="str">
        <f t="shared" si="38"/>
        <v>Neemuch</v>
      </c>
      <c r="C794" s="202">
        <v>749.3922781809069</v>
      </c>
      <c r="D794" s="203">
        <v>1.6800000000000015</v>
      </c>
      <c r="E794" s="181">
        <f t="shared" si="39"/>
        <v>0.0022418165344298374</v>
      </c>
      <c r="F794" s="204"/>
      <c r="G794" s="66"/>
      <c r="H794" s="15"/>
    </row>
    <row r="795" spans="1:8" ht="15">
      <c r="A795" s="179">
        <v>33</v>
      </c>
      <c r="B795" s="160" t="str">
        <f t="shared" si="38"/>
        <v>Panna</v>
      </c>
      <c r="C795" s="202">
        <v>1251.6005750473996</v>
      </c>
      <c r="D795" s="203">
        <v>-71.08999999999999</v>
      </c>
      <c r="E795" s="181">
        <f t="shared" si="39"/>
        <v>-0.05679927080355306</v>
      </c>
      <c r="F795" s="204"/>
      <c r="G795" s="66"/>
      <c r="H795" s="15"/>
    </row>
    <row r="796" spans="1:8" ht="15">
      <c r="A796" s="179">
        <v>34</v>
      </c>
      <c r="B796" s="160" t="str">
        <f t="shared" si="38"/>
        <v>Raisen</v>
      </c>
      <c r="C796" s="202">
        <v>1238.3430163028088</v>
      </c>
      <c r="D796" s="203">
        <v>26.57</v>
      </c>
      <c r="E796" s="181">
        <f t="shared" si="39"/>
        <v>0.021456090639027682</v>
      </c>
      <c r="F796" s="204"/>
      <c r="G796" s="66"/>
      <c r="H796" s="15"/>
    </row>
    <row r="797" spans="1:8" ht="15">
      <c r="A797" s="179">
        <v>35</v>
      </c>
      <c r="B797" s="160" t="str">
        <f t="shared" si="38"/>
        <v>Rajgarh</v>
      </c>
      <c r="C797" s="202">
        <v>1410.0813241603262</v>
      </c>
      <c r="D797" s="203">
        <v>5.759999999999998</v>
      </c>
      <c r="E797" s="181">
        <f t="shared" si="39"/>
        <v>0.004084870781073537</v>
      </c>
      <c r="F797" s="204"/>
      <c r="G797" s="66"/>
      <c r="H797" s="15"/>
    </row>
    <row r="798" spans="1:8" ht="15">
      <c r="A798" s="179">
        <v>36</v>
      </c>
      <c r="B798" s="160" t="str">
        <f t="shared" si="38"/>
        <v>Ratlam</v>
      </c>
      <c r="C798" s="202">
        <v>1636.8250525311</v>
      </c>
      <c r="D798" s="203">
        <v>277.66999999999996</v>
      </c>
      <c r="E798" s="181">
        <f t="shared" si="39"/>
        <v>0.16963938789342556</v>
      </c>
      <c r="F798" s="204"/>
      <c r="G798" s="66"/>
      <c r="H798" s="15"/>
    </row>
    <row r="799" spans="1:8" ht="15">
      <c r="A799" s="179">
        <v>37</v>
      </c>
      <c r="B799" s="160" t="str">
        <f t="shared" si="38"/>
        <v>Rewa</v>
      </c>
      <c r="C799" s="202">
        <v>1684.827735284332</v>
      </c>
      <c r="D799" s="203">
        <v>-53.67</v>
      </c>
      <c r="E799" s="181">
        <f t="shared" si="39"/>
        <v>-0.031854888708217184</v>
      </c>
      <c r="F799" s="204"/>
      <c r="G799" s="66"/>
      <c r="H799" s="15"/>
    </row>
    <row r="800" spans="1:8" ht="15">
      <c r="A800" s="179">
        <v>38</v>
      </c>
      <c r="B800" s="160" t="str">
        <f t="shared" si="38"/>
        <v>Sagar</v>
      </c>
      <c r="C800" s="202">
        <v>2378.4696515559226</v>
      </c>
      <c r="D800" s="203">
        <v>-155.42</v>
      </c>
      <c r="E800" s="181">
        <f t="shared" si="39"/>
        <v>-0.06534453777803259</v>
      </c>
      <c r="F800" s="204"/>
      <c r="G800" s="66"/>
      <c r="H800" s="15"/>
    </row>
    <row r="801" spans="1:8" ht="15">
      <c r="A801" s="179">
        <v>39</v>
      </c>
      <c r="B801" s="160" t="str">
        <f t="shared" si="38"/>
        <v>Satna</v>
      </c>
      <c r="C801" s="202">
        <v>1849.7346639031903</v>
      </c>
      <c r="D801" s="203">
        <v>154.38</v>
      </c>
      <c r="E801" s="181">
        <f t="shared" si="39"/>
        <v>0.08346061898101499</v>
      </c>
      <c r="F801" s="204"/>
      <c r="G801" s="66"/>
      <c r="H801" s="15"/>
    </row>
    <row r="802" spans="1:8" ht="15">
      <c r="A802" s="179">
        <v>40</v>
      </c>
      <c r="B802" s="160" t="str">
        <f t="shared" si="38"/>
        <v>Sehore</v>
      </c>
      <c r="C802" s="202">
        <v>1089.9171615412013</v>
      </c>
      <c r="D802" s="203">
        <v>-55.32</v>
      </c>
      <c r="E802" s="181">
        <f t="shared" si="39"/>
        <v>-0.05075615097368919</v>
      </c>
      <c r="F802" s="204"/>
      <c r="G802" s="66"/>
      <c r="H802" s="15"/>
    </row>
    <row r="803" spans="1:8" ht="15">
      <c r="A803" s="179">
        <v>41</v>
      </c>
      <c r="B803" s="160" t="str">
        <f t="shared" si="38"/>
        <v>Seoni</v>
      </c>
      <c r="C803" s="202">
        <v>1588.4383371775289</v>
      </c>
      <c r="D803" s="203">
        <v>-345.87</v>
      </c>
      <c r="E803" s="181">
        <f t="shared" si="39"/>
        <v>-0.21774216342232772</v>
      </c>
      <c r="F803" s="204"/>
      <c r="G803" s="66"/>
      <c r="H803" s="15"/>
    </row>
    <row r="804" spans="1:8" ht="15">
      <c r="A804" s="179">
        <v>42</v>
      </c>
      <c r="B804" s="160" t="str">
        <f t="shared" si="38"/>
        <v>Shahdol</v>
      </c>
      <c r="C804" s="202">
        <v>1212.6664861341771</v>
      </c>
      <c r="D804" s="203">
        <v>-13.159999999999997</v>
      </c>
      <c r="E804" s="181">
        <f t="shared" si="39"/>
        <v>-0.010852118163133511</v>
      </c>
      <c r="F804" s="204"/>
      <c r="G804" s="66"/>
      <c r="H804" s="15"/>
    </row>
    <row r="805" spans="1:8" ht="15">
      <c r="A805" s="179">
        <v>43</v>
      </c>
      <c r="B805" s="160" t="str">
        <f t="shared" si="38"/>
        <v>Shajapur</v>
      </c>
      <c r="C805" s="202">
        <v>638.2023086677609</v>
      </c>
      <c r="D805" s="203">
        <v>77.55</v>
      </c>
      <c r="E805" s="181">
        <f t="shared" si="39"/>
        <v>0.12151319252022862</v>
      </c>
      <c r="F805" s="204"/>
      <c r="G805" s="66"/>
      <c r="H805" s="15"/>
    </row>
    <row r="806" spans="1:8" ht="15">
      <c r="A806" s="179">
        <v>44</v>
      </c>
      <c r="B806" s="160" t="str">
        <f t="shared" si="38"/>
        <v>Sheopur</v>
      </c>
      <c r="C806" s="202">
        <v>687.7356639409617</v>
      </c>
      <c r="D806" s="203">
        <v>8.720000000000002</v>
      </c>
      <c r="E806" s="181">
        <f t="shared" si="39"/>
        <v>0.012679290106945169</v>
      </c>
      <c r="F806" s="204"/>
      <c r="G806" s="66"/>
      <c r="H806" s="15"/>
    </row>
    <row r="807" spans="1:8" ht="15">
      <c r="A807" s="179">
        <v>45</v>
      </c>
      <c r="B807" s="160" t="str">
        <f t="shared" si="38"/>
        <v>Shivpuri</v>
      </c>
      <c r="C807" s="202">
        <v>1464.355865425598</v>
      </c>
      <c r="D807" s="203">
        <v>828.23</v>
      </c>
      <c r="E807" s="181">
        <f t="shared" si="39"/>
        <v>0.5655933913026562</v>
      </c>
      <c r="F807" s="204"/>
      <c r="G807" s="66"/>
      <c r="H807" s="15"/>
    </row>
    <row r="808" spans="1:8" ht="15">
      <c r="A808" s="179">
        <v>46</v>
      </c>
      <c r="B808" s="160" t="str">
        <f t="shared" si="38"/>
        <v>Sidhi</v>
      </c>
      <c r="C808" s="202">
        <v>1524.7813994117412</v>
      </c>
      <c r="D808" s="203">
        <v>555.4200000000001</v>
      </c>
      <c r="E808" s="181">
        <f t="shared" si="39"/>
        <v>0.36426205108107984</v>
      </c>
      <c r="F808" s="204"/>
      <c r="G808" s="66"/>
      <c r="H808" s="15"/>
    </row>
    <row r="809" spans="1:8" ht="15">
      <c r="A809" s="179">
        <v>47</v>
      </c>
      <c r="B809" s="160" t="str">
        <f t="shared" si="38"/>
        <v>Singroli</v>
      </c>
      <c r="C809" s="202">
        <v>1600.4378157330584</v>
      </c>
      <c r="D809" s="203">
        <v>22.840000000000003</v>
      </c>
      <c r="E809" s="181">
        <f t="shared" si="39"/>
        <v>0.014271094931319438</v>
      </c>
      <c r="F809" s="204"/>
      <c r="G809" s="66"/>
      <c r="H809" s="15"/>
    </row>
    <row r="810" spans="1:8" ht="15">
      <c r="A810" s="179">
        <v>48</v>
      </c>
      <c r="B810" s="160" t="str">
        <f t="shared" si="38"/>
        <v>Tikamgarh</v>
      </c>
      <c r="C810" s="202">
        <v>2116.864071064526</v>
      </c>
      <c r="D810" s="203">
        <v>-288.08</v>
      </c>
      <c r="E810" s="181">
        <f t="shared" si="39"/>
        <v>-0.1360880955644595</v>
      </c>
      <c r="F810" s="204"/>
      <c r="G810" s="66"/>
      <c r="H810" s="15"/>
    </row>
    <row r="811" spans="1:8" ht="15">
      <c r="A811" s="179">
        <v>49</v>
      </c>
      <c r="B811" s="160" t="str">
        <f t="shared" si="38"/>
        <v>Ujjain</v>
      </c>
      <c r="C811" s="202">
        <v>1197.8397963971488</v>
      </c>
      <c r="D811" s="203">
        <v>351.03</v>
      </c>
      <c r="E811" s="181">
        <f t="shared" si="39"/>
        <v>0.29305254430168765</v>
      </c>
      <c r="F811" s="204"/>
      <c r="G811" s="66"/>
      <c r="H811" s="15"/>
    </row>
    <row r="812" spans="1:8" ht="15">
      <c r="A812" s="179">
        <v>50</v>
      </c>
      <c r="B812" s="160" t="str">
        <f t="shared" si="38"/>
        <v>Umaria</v>
      </c>
      <c r="C812" s="202">
        <v>710.4652952923536</v>
      </c>
      <c r="D812" s="203">
        <v>156.89999999999998</v>
      </c>
      <c r="E812" s="181">
        <f t="shared" si="39"/>
        <v>0.220841188217978</v>
      </c>
      <c r="F812" s="204"/>
      <c r="G812" s="66"/>
      <c r="H812" s="15"/>
    </row>
    <row r="813" spans="1:8" ht="15">
      <c r="A813" s="179">
        <v>51</v>
      </c>
      <c r="B813" s="160" t="str">
        <f t="shared" si="38"/>
        <v>Vidisha</v>
      </c>
      <c r="C813" s="202">
        <v>1469.8506297561325</v>
      </c>
      <c r="D813" s="203">
        <v>276.85</v>
      </c>
      <c r="E813" s="181">
        <f>D813/C813</f>
        <v>0.188352472282121</v>
      </c>
      <c r="F813" s="204"/>
      <c r="G813" s="66"/>
      <c r="H813" s="15"/>
    </row>
    <row r="814" spans="1:8" ht="12.75">
      <c r="A814" s="306"/>
      <c r="B814" s="290" t="s">
        <v>3</v>
      </c>
      <c r="C814" s="307">
        <f>SUM(C763:C813)</f>
        <v>65298.05999999998</v>
      </c>
      <c r="D814" s="307">
        <f>SUM(D763:D813)</f>
        <v>4281.29</v>
      </c>
      <c r="E814" s="308">
        <f t="shared" si="39"/>
        <v>0.06556534757694181</v>
      </c>
      <c r="F814" s="184"/>
      <c r="G814" s="65"/>
      <c r="H814" s="15"/>
    </row>
    <row r="815" spans="1:8" ht="12.75">
      <c r="A815" s="67"/>
      <c r="B815" s="51"/>
      <c r="C815" s="68"/>
      <c r="D815" s="68"/>
      <c r="E815" s="69"/>
      <c r="F815" s="49"/>
      <c r="G815" s="65"/>
      <c r="H815" s="15"/>
    </row>
    <row r="816" spans="1:8" ht="12.75">
      <c r="A816" s="137" t="s">
        <v>263</v>
      </c>
      <c r="B816" s="174"/>
      <c r="C816" s="175"/>
      <c r="D816" s="174"/>
      <c r="E816" s="174"/>
      <c r="F816" s="174"/>
      <c r="G816" s="204"/>
      <c r="H816" s="15"/>
    </row>
    <row r="817" spans="1:8" ht="12.75">
      <c r="A817" s="174"/>
      <c r="B817" s="174"/>
      <c r="C817" s="174"/>
      <c r="D817" s="174"/>
      <c r="E817" s="174" t="s">
        <v>8</v>
      </c>
      <c r="F817" s="121"/>
      <c r="G817" s="121"/>
      <c r="H817" s="15"/>
    </row>
    <row r="818" spans="1:8" ht="51" customHeight="1">
      <c r="A818" s="305" t="s">
        <v>23</v>
      </c>
      <c r="B818" s="305" t="s">
        <v>24</v>
      </c>
      <c r="C818" s="355" t="str">
        <f>C761</f>
        <v>Allocation for 2017-18</v>
      </c>
      <c r="D818" s="355" t="s">
        <v>264</v>
      </c>
      <c r="E818" s="355" t="s">
        <v>253</v>
      </c>
      <c r="F818" s="182"/>
      <c r="G818" s="183"/>
      <c r="H818" s="15"/>
    </row>
    <row r="819" spans="1:8" ht="12" customHeight="1">
      <c r="A819" s="177">
        <v>1</v>
      </c>
      <c r="B819" s="177">
        <v>2</v>
      </c>
      <c r="C819" s="178">
        <v>3</v>
      </c>
      <c r="D819" s="178">
        <v>4</v>
      </c>
      <c r="E819" s="178">
        <v>5</v>
      </c>
      <c r="F819" s="182"/>
      <c r="G819" s="183"/>
      <c r="H819" s="15"/>
    </row>
    <row r="820" spans="1:8" ht="12.75" customHeight="1">
      <c r="A820" s="179">
        <v>1</v>
      </c>
      <c r="B820" s="160" t="str">
        <f aca="true" t="shared" si="40" ref="B820:B870">B43</f>
        <v>Agar Malwa</v>
      </c>
      <c r="C820" s="202">
        <f aca="true" t="shared" si="41" ref="C820:C870">C763</f>
        <v>516.0827649126711</v>
      </c>
      <c r="D820" s="180">
        <f aca="true" t="shared" si="42" ref="D820:D870">D887+E887-D950</f>
        <v>243.63306254113877</v>
      </c>
      <c r="E820" s="205">
        <f aca="true" t="shared" si="43" ref="E820:E871">D820/C820</f>
        <v>0.4720813774557364</v>
      </c>
      <c r="F820" s="204"/>
      <c r="G820" s="206"/>
      <c r="H820" s="15"/>
    </row>
    <row r="821" spans="1:8" ht="12.75" customHeight="1">
      <c r="A821" s="179">
        <v>2</v>
      </c>
      <c r="B821" s="160" t="str">
        <f t="shared" si="40"/>
        <v>Alirajpur</v>
      </c>
      <c r="C821" s="202">
        <f t="shared" si="41"/>
        <v>1132.5948798553422</v>
      </c>
      <c r="D821" s="180">
        <f t="shared" si="42"/>
        <v>446.6036230520534</v>
      </c>
      <c r="E821" s="205">
        <f t="shared" si="43"/>
        <v>0.3943189493396745</v>
      </c>
      <c r="F821" s="204"/>
      <c r="G821" s="206"/>
      <c r="H821" s="15"/>
    </row>
    <row r="822" spans="1:8" ht="12.75" customHeight="1">
      <c r="A822" s="179">
        <v>3</v>
      </c>
      <c r="B822" s="160" t="str">
        <f t="shared" si="40"/>
        <v>Anooppur</v>
      </c>
      <c r="C822" s="202">
        <f t="shared" si="41"/>
        <v>684.5986396748814</v>
      </c>
      <c r="D822" s="180">
        <f t="shared" si="42"/>
        <v>59.82271289114351</v>
      </c>
      <c r="E822" s="205">
        <f t="shared" si="43"/>
        <v>0.087383628047455</v>
      </c>
      <c r="F822" s="204"/>
      <c r="G822" s="206"/>
      <c r="H822" s="15"/>
    </row>
    <row r="823" spans="1:8" ht="12.75" customHeight="1">
      <c r="A823" s="179">
        <v>4</v>
      </c>
      <c r="B823" s="160" t="str">
        <f t="shared" si="40"/>
        <v>Ashoknagar</v>
      </c>
      <c r="C823" s="202">
        <f t="shared" si="41"/>
        <v>767.8885330342728</v>
      </c>
      <c r="D823" s="180">
        <f t="shared" si="42"/>
        <v>-173.95853577325</v>
      </c>
      <c r="E823" s="205">
        <f t="shared" si="43"/>
        <v>-0.22654139017529226</v>
      </c>
      <c r="F823" s="204"/>
      <c r="G823" s="206"/>
      <c r="H823" s="15"/>
    </row>
    <row r="824" spans="1:8" ht="12.75" customHeight="1">
      <c r="A824" s="179">
        <v>5</v>
      </c>
      <c r="B824" s="160" t="str">
        <f t="shared" si="40"/>
        <v>Badwani</v>
      </c>
      <c r="C824" s="202">
        <f t="shared" si="41"/>
        <v>1572.9120059382392</v>
      </c>
      <c r="D824" s="180">
        <f t="shared" si="42"/>
        <v>359.4212529040303</v>
      </c>
      <c r="E824" s="205">
        <f t="shared" si="43"/>
        <v>0.22850690410340926</v>
      </c>
      <c r="F824" s="204"/>
      <c r="G824" s="206"/>
      <c r="H824" s="15"/>
    </row>
    <row r="825" spans="1:8" ht="12.75" customHeight="1">
      <c r="A825" s="179">
        <v>6</v>
      </c>
      <c r="B825" s="160" t="str">
        <f t="shared" si="40"/>
        <v>Balaghat</v>
      </c>
      <c r="C825" s="180">
        <f t="shared" si="41"/>
        <v>1734.800386531494</v>
      </c>
      <c r="D825" s="180">
        <f t="shared" si="42"/>
        <v>-611.7845273562991</v>
      </c>
      <c r="E825" s="205">
        <f t="shared" si="43"/>
        <v>-0.3526541336432845</v>
      </c>
      <c r="F825" s="204"/>
      <c r="G825" s="206"/>
      <c r="H825" s="15"/>
    </row>
    <row r="826" spans="1:8" ht="12.75" customHeight="1">
      <c r="A826" s="179">
        <v>7</v>
      </c>
      <c r="B826" s="160" t="str">
        <f t="shared" si="40"/>
        <v>Betul</v>
      </c>
      <c r="C826" s="202">
        <f t="shared" si="41"/>
        <v>1597.2190657774916</v>
      </c>
      <c r="D826" s="180">
        <f t="shared" si="42"/>
        <v>-10.523437550231847</v>
      </c>
      <c r="E826" s="205">
        <f t="shared" si="43"/>
        <v>-0.006588600008421053</v>
      </c>
      <c r="F826" s="204"/>
      <c r="G826" s="206"/>
      <c r="H826" s="15"/>
    </row>
    <row r="827" spans="1:8" ht="12.75" customHeight="1">
      <c r="A827" s="179">
        <v>8</v>
      </c>
      <c r="B827" s="160" t="str">
        <f t="shared" si="40"/>
        <v>Bhind</v>
      </c>
      <c r="C827" s="202">
        <f t="shared" si="41"/>
        <v>1000.4818538397642</v>
      </c>
      <c r="D827" s="180">
        <f t="shared" si="42"/>
        <v>-0.7663904682957536</v>
      </c>
      <c r="E827" s="205">
        <f t="shared" si="43"/>
        <v>-0.0007660213579630778</v>
      </c>
      <c r="F827" s="204"/>
      <c r="G827" s="206"/>
      <c r="H827" s="15"/>
    </row>
    <row r="828" spans="1:8" ht="12.75" customHeight="1">
      <c r="A828" s="179">
        <v>9</v>
      </c>
      <c r="B828" s="160" t="str">
        <f t="shared" si="40"/>
        <v>Bhopal</v>
      </c>
      <c r="C828" s="202">
        <f t="shared" si="41"/>
        <v>1110.369594897589</v>
      </c>
      <c r="D828" s="180">
        <f t="shared" si="42"/>
        <v>188.77851593196056</v>
      </c>
      <c r="E828" s="205">
        <f t="shared" si="43"/>
        <v>0.1700141257464564</v>
      </c>
      <c r="F828" s="204"/>
      <c r="G828" s="206"/>
      <c r="H828" s="15"/>
    </row>
    <row r="829" spans="1:8" ht="12.75" customHeight="1">
      <c r="A829" s="179">
        <v>10</v>
      </c>
      <c r="B829" s="160" t="str">
        <f t="shared" si="40"/>
        <v>Burhanpur</v>
      </c>
      <c r="C829" s="202">
        <f t="shared" si="41"/>
        <v>712.2690974936997</v>
      </c>
      <c r="D829" s="180">
        <f t="shared" si="42"/>
        <v>-8.239734086512954</v>
      </c>
      <c r="E829" s="205">
        <f t="shared" si="43"/>
        <v>-0.01156828804661968</v>
      </c>
      <c r="F829" s="204"/>
      <c r="G829" s="206"/>
      <c r="H829" s="15"/>
    </row>
    <row r="830" spans="1:8" ht="12.75" customHeight="1">
      <c r="A830" s="179">
        <v>11</v>
      </c>
      <c r="B830" s="160" t="str">
        <f t="shared" si="40"/>
        <v>Chhatarpur</v>
      </c>
      <c r="C830" s="202">
        <f t="shared" si="41"/>
        <v>2258.447264244581</v>
      </c>
      <c r="D830" s="180">
        <f t="shared" si="42"/>
        <v>258.82757376345853</v>
      </c>
      <c r="E830" s="205">
        <f t="shared" si="43"/>
        <v>0.11460421408158614</v>
      </c>
      <c r="F830" s="204"/>
      <c r="G830" s="206"/>
      <c r="H830" s="15"/>
    </row>
    <row r="831" spans="1:8" ht="12.75" customHeight="1">
      <c r="A831" s="179">
        <v>12</v>
      </c>
      <c r="B831" s="160" t="str">
        <f t="shared" si="40"/>
        <v>Chhindwara</v>
      </c>
      <c r="C831" s="202">
        <f t="shared" si="41"/>
        <v>2046.6051303971672</v>
      </c>
      <c r="D831" s="180">
        <f t="shared" si="42"/>
        <v>-131.960639480056</v>
      </c>
      <c r="E831" s="205">
        <f t="shared" si="43"/>
        <v>-0.0644778211097553</v>
      </c>
      <c r="F831" s="204"/>
      <c r="G831" s="206"/>
      <c r="H831" s="15"/>
    </row>
    <row r="832" spans="1:8" ht="12.75" customHeight="1">
      <c r="A832" s="179">
        <v>13</v>
      </c>
      <c r="B832" s="160" t="str">
        <f t="shared" si="40"/>
        <v>Damoh</v>
      </c>
      <c r="C832" s="202">
        <f t="shared" si="41"/>
        <v>1522.9019299865236</v>
      </c>
      <c r="D832" s="180">
        <f t="shared" si="42"/>
        <v>71.47886184999652</v>
      </c>
      <c r="E832" s="205">
        <f t="shared" si="43"/>
        <v>0.04693595854240532</v>
      </c>
      <c r="F832" s="204"/>
      <c r="G832" s="206"/>
      <c r="H832" s="15"/>
    </row>
    <row r="833" spans="1:8" ht="12.75" customHeight="1">
      <c r="A833" s="179">
        <v>14</v>
      </c>
      <c r="B833" s="160" t="str">
        <f t="shared" si="40"/>
        <v>Datia</v>
      </c>
      <c r="C833" s="202">
        <f t="shared" si="41"/>
        <v>638.8044487392449</v>
      </c>
      <c r="D833" s="180">
        <f t="shared" si="42"/>
        <v>98.04248764003864</v>
      </c>
      <c r="E833" s="205">
        <f t="shared" si="43"/>
        <v>0.15347809150912603</v>
      </c>
      <c r="F833" s="204"/>
      <c r="G833" s="206"/>
      <c r="H833" s="15"/>
    </row>
    <row r="834" spans="1:8" ht="12.75" customHeight="1">
      <c r="A834" s="179">
        <v>15</v>
      </c>
      <c r="B834" s="160" t="str">
        <f t="shared" si="40"/>
        <v>Dewas</v>
      </c>
      <c r="C834" s="202">
        <f t="shared" si="41"/>
        <v>1171.3551606549097</v>
      </c>
      <c r="D834" s="180">
        <f t="shared" si="42"/>
        <v>108.61713199904898</v>
      </c>
      <c r="E834" s="205">
        <f t="shared" si="43"/>
        <v>0.09272775298853055</v>
      </c>
      <c r="F834" s="204"/>
      <c r="G834" s="206"/>
      <c r="H834" s="15"/>
    </row>
    <row r="835" spans="1:8" ht="12.75" customHeight="1">
      <c r="A835" s="179">
        <v>16</v>
      </c>
      <c r="B835" s="160" t="str">
        <f t="shared" si="40"/>
        <v>Dhar</v>
      </c>
      <c r="C835" s="202">
        <f t="shared" si="41"/>
        <v>1699.766088610893</v>
      </c>
      <c r="D835" s="180">
        <f t="shared" si="42"/>
        <v>22.056242778088517</v>
      </c>
      <c r="E835" s="205">
        <f t="shared" si="43"/>
        <v>0.01297604589588773</v>
      </c>
      <c r="F835" s="204"/>
      <c r="G835" s="206"/>
      <c r="H835" s="15"/>
    </row>
    <row r="836" spans="1:8" ht="12.75" customHeight="1">
      <c r="A836" s="179">
        <v>17</v>
      </c>
      <c r="B836" s="160" t="str">
        <f t="shared" si="40"/>
        <v>Dindori</v>
      </c>
      <c r="C836" s="202">
        <f t="shared" si="41"/>
        <v>997.0433635843146</v>
      </c>
      <c r="D836" s="180">
        <f t="shared" si="42"/>
        <v>31.498702327834962</v>
      </c>
      <c r="E836" s="205">
        <f t="shared" si="43"/>
        <v>0.03159210870688603</v>
      </c>
      <c r="F836" s="204"/>
      <c r="G836" s="206"/>
      <c r="H836" s="15"/>
    </row>
    <row r="837" spans="1:8" ht="12.75" customHeight="1">
      <c r="A837" s="179">
        <v>18</v>
      </c>
      <c r="B837" s="160" t="str">
        <f t="shared" si="40"/>
        <v>Guna</v>
      </c>
      <c r="C837" s="202">
        <f t="shared" si="41"/>
        <v>959.228375269203</v>
      </c>
      <c r="D837" s="180">
        <f t="shared" si="42"/>
        <v>87.12089798182888</v>
      </c>
      <c r="E837" s="205">
        <f t="shared" si="43"/>
        <v>0.09082393747722362</v>
      </c>
      <c r="F837" s="204"/>
      <c r="G837" s="206"/>
      <c r="H837" s="15"/>
    </row>
    <row r="838" spans="1:8" ht="12.75" customHeight="1">
      <c r="A838" s="179">
        <v>19</v>
      </c>
      <c r="B838" s="160" t="str">
        <f t="shared" si="40"/>
        <v>Gwalior</v>
      </c>
      <c r="C838" s="202">
        <f t="shared" si="41"/>
        <v>867.5232354440246</v>
      </c>
      <c r="D838" s="180">
        <f t="shared" si="42"/>
        <v>-43.34409419532153</v>
      </c>
      <c r="E838" s="205">
        <f t="shared" si="43"/>
        <v>-0.049963035483581844</v>
      </c>
      <c r="F838" s="204"/>
      <c r="G838" s="206"/>
      <c r="H838" s="15"/>
    </row>
    <row r="839" spans="1:8" ht="12.75" customHeight="1">
      <c r="A839" s="179">
        <v>20</v>
      </c>
      <c r="B839" s="160" t="str">
        <f t="shared" si="40"/>
        <v>Harda</v>
      </c>
      <c r="C839" s="180">
        <f t="shared" si="41"/>
        <v>419.82180278081637</v>
      </c>
      <c r="D839" s="180">
        <f t="shared" si="42"/>
        <v>-1.3581427452437538</v>
      </c>
      <c r="E839" s="205">
        <f t="shared" si="43"/>
        <v>-0.0032350457652453625</v>
      </c>
      <c r="F839" s="204"/>
      <c r="G839" s="206"/>
      <c r="H839" s="15"/>
    </row>
    <row r="840" spans="1:8" ht="12.75" customHeight="1">
      <c r="A840" s="179">
        <v>21</v>
      </c>
      <c r="B840" s="160" t="str">
        <f t="shared" si="40"/>
        <v>Hoshangabad</v>
      </c>
      <c r="C840" s="202">
        <f t="shared" si="41"/>
        <v>958.1881270494853</v>
      </c>
      <c r="D840" s="180">
        <f t="shared" si="42"/>
        <v>166.38175045384173</v>
      </c>
      <c r="E840" s="205">
        <f t="shared" si="43"/>
        <v>0.17364204977802758</v>
      </c>
      <c r="F840" s="204"/>
      <c r="G840" s="206"/>
      <c r="H840" s="15"/>
    </row>
    <row r="841" spans="1:8" ht="12.75" customHeight="1">
      <c r="A841" s="179">
        <v>22</v>
      </c>
      <c r="B841" s="160" t="str">
        <f t="shared" si="40"/>
        <v>Indore</v>
      </c>
      <c r="C841" s="202">
        <f t="shared" si="41"/>
        <v>1077.9231787754593</v>
      </c>
      <c r="D841" s="180">
        <f t="shared" si="42"/>
        <v>-116.43931260901593</v>
      </c>
      <c r="E841" s="205">
        <f t="shared" si="43"/>
        <v>-0.10802190258242071</v>
      </c>
      <c r="F841" s="204"/>
      <c r="G841" s="206"/>
      <c r="H841" s="15"/>
    </row>
    <row r="842" spans="1:8" ht="12.75" customHeight="1">
      <c r="A842" s="179">
        <v>23</v>
      </c>
      <c r="B842" s="160" t="str">
        <f t="shared" si="40"/>
        <v>Jabalpur</v>
      </c>
      <c r="C842" s="202">
        <f t="shared" si="41"/>
        <v>1571.035481234116</v>
      </c>
      <c r="D842" s="180">
        <f t="shared" si="42"/>
        <v>281.9730988815563</v>
      </c>
      <c r="E842" s="205">
        <f t="shared" si="43"/>
        <v>0.1794823237601574</v>
      </c>
      <c r="F842" s="204"/>
      <c r="G842" s="206"/>
      <c r="H842" s="15"/>
    </row>
    <row r="843" spans="1:8" ht="12.75" customHeight="1">
      <c r="A843" s="179">
        <v>24</v>
      </c>
      <c r="B843" s="160" t="str">
        <f t="shared" si="40"/>
        <v>Jhabua</v>
      </c>
      <c r="C843" s="202">
        <f t="shared" si="41"/>
        <v>1741.3271055905552</v>
      </c>
      <c r="D843" s="180">
        <f t="shared" si="42"/>
        <v>1231.5162551796363</v>
      </c>
      <c r="E843" s="205">
        <f t="shared" si="43"/>
        <v>0.7072285564417139</v>
      </c>
      <c r="F843" s="204"/>
      <c r="G843" s="206"/>
      <c r="H843" s="15"/>
    </row>
    <row r="844" spans="1:8" ht="12.75" customHeight="1">
      <c r="A844" s="179">
        <v>25</v>
      </c>
      <c r="B844" s="160" t="str">
        <f t="shared" si="40"/>
        <v>Katni</v>
      </c>
      <c r="C844" s="202">
        <f t="shared" si="41"/>
        <v>1420.2608530520465</v>
      </c>
      <c r="D844" s="180">
        <f t="shared" si="42"/>
        <v>93.29675906547868</v>
      </c>
      <c r="E844" s="205">
        <f t="shared" si="43"/>
        <v>0.06568987581752332</v>
      </c>
      <c r="F844" s="204"/>
      <c r="G844" s="206"/>
      <c r="H844" s="15"/>
    </row>
    <row r="845" spans="1:8" ht="12.75" customHeight="1">
      <c r="A845" s="179">
        <v>26</v>
      </c>
      <c r="B845" s="160" t="str">
        <f t="shared" si="40"/>
        <v>Khandwa</v>
      </c>
      <c r="C845" s="202">
        <f t="shared" si="41"/>
        <v>1488.1476788562895</v>
      </c>
      <c r="D845" s="180">
        <f t="shared" si="42"/>
        <v>1108.2405039005455</v>
      </c>
      <c r="E845" s="205">
        <f t="shared" si="43"/>
        <v>0.7447113748497594</v>
      </c>
      <c r="F845" s="204"/>
      <c r="G845" s="206"/>
      <c r="H845" s="15"/>
    </row>
    <row r="846" spans="1:8" ht="12.75" customHeight="1">
      <c r="A846" s="179">
        <v>27</v>
      </c>
      <c r="B846" s="160" t="str">
        <f t="shared" si="40"/>
        <v>Khargone</v>
      </c>
      <c r="C846" s="202">
        <f t="shared" si="41"/>
        <v>1643.8202389366038</v>
      </c>
      <c r="D846" s="180">
        <f t="shared" si="42"/>
        <v>169.73368629810693</v>
      </c>
      <c r="E846" s="205">
        <f t="shared" si="43"/>
        <v>0.10325562508459475</v>
      </c>
      <c r="F846" s="204"/>
      <c r="G846" s="206"/>
      <c r="H846" s="15"/>
    </row>
    <row r="847" spans="1:8" ht="12.75" customHeight="1">
      <c r="A847" s="179">
        <v>28</v>
      </c>
      <c r="B847" s="160" t="str">
        <f t="shared" si="40"/>
        <v>Mandla</v>
      </c>
      <c r="C847" s="202">
        <f t="shared" si="41"/>
        <v>1348.745087945483</v>
      </c>
      <c r="D847" s="180">
        <f t="shared" si="42"/>
        <v>294.66041384875814</v>
      </c>
      <c r="E847" s="205">
        <f t="shared" si="43"/>
        <v>0.21847005522563837</v>
      </c>
      <c r="F847" s="204"/>
      <c r="G847" s="206"/>
      <c r="H847" s="15"/>
    </row>
    <row r="848" spans="1:8" ht="12.75" customHeight="1">
      <c r="A848" s="179">
        <v>29</v>
      </c>
      <c r="B848" s="160" t="str">
        <f t="shared" si="40"/>
        <v>Mandsaur</v>
      </c>
      <c r="C848" s="202">
        <f t="shared" si="41"/>
        <v>920.4778643367048</v>
      </c>
      <c r="D848" s="180">
        <f t="shared" si="42"/>
        <v>94.83114687403258</v>
      </c>
      <c r="E848" s="205">
        <f t="shared" si="43"/>
        <v>0.1030238211565987</v>
      </c>
      <c r="F848" s="204"/>
      <c r="G848" s="206"/>
      <c r="H848" s="15"/>
    </row>
    <row r="849" spans="1:8" ht="12.75" customHeight="1">
      <c r="A849" s="179">
        <v>30</v>
      </c>
      <c r="B849" s="160" t="str">
        <f t="shared" si="40"/>
        <v>Morena</v>
      </c>
      <c r="C849" s="202">
        <f t="shared" si="41"/>
        <v>1395.3934071511094</v>
      </c>
      <c r="D849" s="180">
        <f t="shared" si="42"/>
        <v>-47.163576973629915</v>
      </c>
      <c r="E849" s="205">
        <f t="shared" si="43"/>
        <v>-0.03379948388169681</v>
      </c>
      <c r="F849" s="204"/>
      <c r="G849" s="206"/>
      <c r="H849" s="15"/>
    </row>
    <row r="850" spans="1:8" ht="12.75" customHeight="1">
      <c r="A850" s="179">
        <v>31</v>
      </c>
      <c r="B850" s="160" t="str">
        <f t="shared" si="40"/>
        <v>Narsinghpur</v>
      </c>
      <c r="C850" s="202">
        <f t="shared" si="41"/>
        <v>821.1982278968471</v>
      </c>
      <c r="D850" s="180">
        <f t="shared" si="42"/>
        <v>233.37750792228962</v>
      </c>
      <c r="E850" s="205">
        <f t="shared" si="43"/>
        <v>0.2841914412309287</v>
      </c>
      <c r="F850" s="204"/>
      <c r="G850" s="206"/>
      <c r="H850" s="15"/>
    </row>
    <row r="851" spans="1:8" ht="12.75" customHeight="1">
      <c r="A851" s="179">
        <v>32</v>
      </c>
      <c r="B851" s="160" t="str">
        <f t="shared" si="40"/>
        <v>Neemuch</v>
      </c>
      <c r="C851" s="202">
        <f t="shared" si="41"/>
        <v>749.3922781809069</v>
      </c>
      <c r="D851" s="180">
        <f t="shared" si="42"/>
        <v>152.4682031720771</v>
      </c>
      <c r="E851" s="205">
        <f t="shared" si="43"/>
        <v>0.20345579693212495</v>
      </c>
      <c r="F851" s="204"/>
      <c r="G851" s="206"/>
      <c r="H851" s="15"/>
    </row>
    <row r="852" spans="1:8" ht="12.75" customHeight="1">
      <c r="A852" s="179">
        <v>33</v>
      </c>
      <c r="B852" s="160" t="str">
        <f t="shared" si="40"/>
        <v>Panna</v>
      </c>
      <c r="C852" s="202">
        <f t="shared" si="41"/>
        <v>1251.6005750473996</v>
      </c>
      <c r="D852" s="180">
        <f t="shared" si="42"/>
        <v>81.78966841406623</v>
      </c>
      <c r="E852" s="205">
        <f t="shared" si="43"/>
        <v>0.06534805915295201</v>
      </c>
      <c r="F852" s="204"/>
      <c r="G852" s="206"/>
      <c r="H852" s="15"/>
    </row>
    <row r="853" spans="1:8" ht="12.75" customHeight="1">
      <c r="A853" s="179">
        <v>34</v>
      </c>
      <c r="B853" s="160" t="str">
        <f t="shared" si="40"/>
        <v>Raisen</v>
      </c>
      <c r="C853" s="202">
        <f t="shared" si="41"/>
        <v>1238.3430163028088</v>
      </c>
      <c r="D853" s="180">
        <f t="shared" si="42"/>
        <v>132.2600397732174</v>
      </c>
      <c r="E853" s="205">
        <f t="shared" si="43"/>
        <v>0.10680404220156411</v>
      </c>
      <c r="F853" s="204"/>
      <c r="G853" s="206"/>
      <c r="H853" s="15"/>
    </row>
    <row r="854" spans="1:8" ht="12.75" customHeight="1">
      <c r="A854" s="179">
        <v>35</v>
      </c>
      <c r="B854" s="160" t="str">
        <f t="shared" si="40"/>
        <v>Rajgarh</v>
      </c>
      <c r="C854" s="202">
        <f t="shared" si="41"/>
        <v>1410.0813241603262</v>
      </c>
      <c r="D854" s="180">
        <f t="shared" si="42"/>
        <v>358.9669034320591</v>
      </c>
      <c r="E854" s="205">
        <f t="shared" si="43"/>
        <v>0.25457177347258064</v>
      </c>
      <c r="F854" s="204"/>
      <c r="G854" s="206"/>
      <c r="H854" s="15"/>
    </row>
    <row r="855" spans="1:8" ht="12.75" customHeight="1">
      <c r="A855" s="179">
        <v>36</v>
      </c>
      <c r="B855" s="160" t="str">
        <f t="shared" si="40"/>
        <v>Ratlam</v>
      </c>
      <c r="C855" s="202">
        <f t="shared" si="41"/>
        <v>1636.8250525311</v>
      </c>
      <c r="D855" s="180">
        <f t="shared" si="42"/>
        <v>39.30793062378939</v>
      </c>
      <c r="E855" s="205">
        <f t="shared" si="43"/>
        <v>0.024014741565083986</v>
      </c>
      <c r="F855" s="204"/>
      <c r="G855" s="206"/>
      <c r="H855" s="15"/>
    </row>
    <row r="856" spans="1:8" ht="12.75" customHeight="1">
      <c r="A856" s="179">
        <v>37</v>
      </c>
      <c r="B856" s="160" t="str">
        <f t="shared" si="40"/>
        <v>Rewa</v>
      </c>
      <c r="C856" s="202">
        <f t="shared" si="41"/>
        <v>1684.827735284332</v>
      </c>
      <c r="D856" s="180">
        <f t="shared" si="42"/>
        <v>-70.63777688519554</v>
      </c>
      <c r="E856" s="205">
        <f t="shared" si="43"/>
        <v>-0.04192581556314105</v>
      </c>
      <c r="F856" s="204"/>
      <c r="G856" s="206"/>
      <c r="H856" s="15"/>
    </row>
    <row r="857" spans="1:8" ht="12.75" customHeight="1">
      <c r="A857" s="179">
        <v>38</v>
      </c>
      <c r="B857" s="160" t="str">
        <f t="shared" si="40"/>
        <v>Sagar</v>
      </c>
      <c r="C857" s="202">
        <f t="shared" si="41"/>
        <v>2378.4696515559226</v>
      </c>
      <c r="D857" s="180">
        <f t="shared" si="42"/>
        <v>-386.7701248451822</v>
      </c>
      <c r="E857" s="205">
        <f t="shared" si="43"/>
        <v>-0.1626130165638939</v>
      </c>
      <c r="F857" s="204"/>
      <c r="G857" s="206"/>
      <c r="H857" s="15"/>
    </row>
    <row r="858" spans="1:8" ht="12.75" customHeight="1">
      <c r="A858" s="179">
        <v>39</v>
      </c>
      <c r="B858" s="160" t="str">
        <f t="shared" si="40"/>
        <v>Satna</v>
      </c>
      <c r="C858" s="180">
        <f t="shared" si="41"/>
        <v>1849.7346639031903</v>
      </c>
      <c r="D858" s="180">
        <f t="shared" si="42"/>
        <v>273.94459796966794</v>
      </c>
      <c r="E858" s="205">
        <f t="shared" si="43"/>
        <v>0.14809940220918377</v>
      </c>
      <c r="F858" s="204"/>
      <c r="G858" s="206"/>
      <c r="H858" s="15"/>
    </row>
    <row r="859" spans="1:8" ht="12.75" customHeight="1">
      <c r="A859" s="179">
        <v>40</v>
      </c>
      <c r="B859" s="160" t="str">
        <f t="shared" si="40"/>
        <v>Sehore</v>
      </c>
      <c r="C859" s="202">
        <f t="shared" si="41"/>
        <v>1089.9171615412013</v>
      </c>
      <c r="D859" s="180">
        <f t="shared" si="42"/>
        <v>102.20295007899688</v>
      </c>
      <c r="E859" s="205">
        <f t="shared" si="43"/>
        <v>0.0937713008706794</v>
      </c>
      <c r="F859" s="204"/>
      <c r="G859" s="206"/>
      <c r="H859" s="15"/>
    </row>
    <row r="860" spans="1:8" ht="12.75" customHeight="1">
      <c r="A860" s="179">
        <v>41</v>
      </c>
      <c r="B860" s="160" t="str">
        <f t="shared" si="40"/>
        <v>Seoni</v>
      </c>
      <c r="C860" s="202">
        <f t="shared" si="41"/>
        <v>1588.4383371775289</v>
      </c>
      <c r="D860" s="180">
        <f t="shared" si="42"/>
        <v>-399.62960487874534</v>
      </c>
      <c r="E860" s="205">
        <f t="shared" si="43"/>
        <v>-0.25158647680893986</v>
      </c>
      <c r="F860" s="204"/>
      <c r="G860" s="206"/>
      <c r="H860" s="15"/>
    </row>
    <row r="861" spans="1:8" ht="12.75" customHeight="1">
      <c r="A861" s="179">
        <v>42</v>
      </c>
      <c r="B861" s="160" t="str">
        <f t="shared" si="40"/>
        <v>Shahdol</v>
      </c>
      <c r="C861" s="202">
        <f t="shared" si="41"/>
        <v>1212.6664861341771</v>
      </c>
      <c r="D861" s="180">
        <f t="shared" si="42"/>
        <v>15.2783631750533</v>
      </c>
      <c r="E861" s="205">
        <f t="shared" si="43"/>
        <v>0.012598981954023264</v>
      </c>
      <c r="F861" s="204"/>
      <c r="G861" s="206"/>
      <c r="H861" s="15"/>
    </row>
    <row r="862" spans="1:8" ht="12.75" customHeight="1">
      <c r="A862" s="179">
        <v>43</v>
      </c>
      <c r="B862" s="160" t="str">
        <f t="shared" si="40"/>
        <v>Shajapur</v>
      </c>
      <c r="C862" s="202">
        <f t="shared" si="41"/>
        <v>638.2023086677609</v>
      </c>
      <c r="D862" s="180">
        <f t="shared" si="42"/>
        <v>175.22688179973346</v>
      </c>
      <c r="E862" s="205">
        <f t="shared" si="43"/>
        <v>0.2745632214422999</v>
      </c>
      <c r="F862" s="204"/>
      <c r="G862" s="206"/>
      <c r="H862" s="15"/>
    </row>
    <row r="863" spans="1:8" ht="12.75" customHeight="1">
      <c r="A863" s="179">
        <v>44</v>
      </c>
      <c r="B863" s="160" t="str">
        <f t="shared" si="40"/>
        <v>Sheopur</v>
      </c>
      <c r="C863" s="202">
        <f t="shared" si="41"/>
        <v>687.7356639409617</v>
      </c>
      <c r="D863" s="180">
        <f t="shared" si="42"/>
        <v>-29.80827782447011</v>
      </c>
      <c r="E863" s="205">
        <f t="shared" si="43"/>
        <v>-0.04334263785835743</v>
      </c>
      <c r="F863" s="204"/>
      <c r="G863" s="206"/>
      <c r="H863" s="15"/>
    </row>
    <row r="864" spans="1:8" ht="12.75" customHeight="1">
      <c r="A864" s="179">
        <v>45</v>
      </c>
      <c r="B864" s="160" t="str">
        <f t="shared" si="40"/>
        <v>Shivpuri</v>
      </c>
      <c r="C864" s="202">
        <f t="shared" si="41"/>
        <v>1464.355865425598</v>
      </c>
      <c r="D864" s="180">
        <f t="shared" si="42"/>
        <v>518.2207429003402</v>
      </c>
      <c r="E864" s="205">
        <f t="shared" si="43"/>
        <v>0.35388989461910975</v>
      </c>
      <c r="F864" s="204"/>
      <c r="G864" s="206"/>
      <c r="H864" s="15"/>
    </row>
    <row r="865" spans="1:8" ht="12.75" customHeight="1">
      <c r="A865" s="179">
        <v>46</v>
      </c>
      <c r="B865" s="160" t="str">
        <f t="shared" si="40"/>
        <v>Sidhi</v>
      </c>
      <c r="C865" s="202">
        <f t="shared" si="41"/>
        <v>1524.7813994117412</v>
      </c>
      <c r="D865" s="180">
        <f t="shared" si="42"/>
        <v>733.959291768969</v>
      </c>
      <c r="E865" s="205">
        <f t="shared" si="43"/>
        <v>0.4813537809761646</v>
      </c>
      <c r="F865" s="204"/>
      <c r="G865" s="206"/>
      <c r="H865" s="15"/>
    </row>
    <row r="866" spans="1:8" ht="12.75" customHeight="1">
      <c r="A866" s="179">
        <v>47</v>
      </c>
      <c r="B866" s="160" t="str">
        <f t="shared" si="40"/>
        <v>Singroli</v>
      </c>
      <c r="C866" s="180">
        <f t="shared" si="41"/>
        <v>1600.4378157330584</v>
      </c>
      <c r="D866" s="180">
        <f t="shared" si="42"/>
        <v>507.27729501422573</v>
      </c>
      <c r="E866" s="205">
        <f t="shared" si="43"/>
        <v>0.3169615776554707</v>
      </c>
      <c r="F866" s="204"/>
      <c r="G866" s="206"/>
      <c r="H866" s="15"/>
    </row>
    <row r="867" spans="1:8" ht="12.75" customHeight="1">
      <c r="A867" s="179">
        <v>48</v>
      </c>
      <c r="B867" s="160" t="str">
        <f t="shared" si="40"/>
        <v>Tikamgarh</v>
      </c>
      <c r="C867" s="202">
        <f t="shared" si="41"/>
        <v>2116.864071064526</v>
      </c>
      <c r="D867" s="180">
        <f t="shared" si="42"/>
        <v>133.60489773958216</v>
      </c>
      <c r="E867" s="205">
        <f t="shared" si="43"/>
        <v>0.06311453794593203</v>
      </c>
      <c r="F867" s="204"/>
      <c r="G867" s="206"/>
      <c r="H867" s="15"/>
    </row>
    <row r="868" spans="1:8" ht="12.75" customHeight="1">
      <c r="A868" s="179">
        <v>49</v>
      </c>
      <c r="B868" s="160" t="str">
        <f t="shared" si="40"/>
        <v>Ujjain</v>
      </c>
      <c r="C868" s="202">
        <f t="shared" si="41"/>
        <v>1197.8397963971488</v>
      </c>
      <c r="D868" s="180">
        <f t="shared" si="42"/>
        <v>547.6060380105621</v>
      </c>
      <c r="E868" s="205">
        <f t="shared" si="43"/>
        <v>0.45716133297428113</v>
      </c>
      <c r="F868" s="204"/>
      <c r="G868" s="206"/>
      <c r="H868" s="15"/>
    </row>
    <row r="869" spans="1:8" ht="12.75" customHeight="1">
      <c r="A869" s="179">
        <v>50</v>
      </c>
      <c r="B869" s="160" t="str">
        <f t="shared" si="40"/>
        <v>Umaria</v>
      </c>
      <c r="C869" s="202">
        <f t="shared" si="41"/>
        <v>710.4652952923536</v>
      </c>
      <c r="D869" s="180">
        <f t="shared" si="42"/>
        <v>177.26919487596615</v>
      </c>
      <c r="E869" s="205">
        <f t="shared" si="43"/>
        <v>0.24951140618771617</v>
      </c>
      <c r="F869" s="204"/>
      <c r="G869" s="206"/>
      <c r="H869" s="15"/>
    </row>
    <row r="870" spans="1:8" ht="12.75" customHeight="1">
      <c r="A870" s="179">
        <v>51</v>
      </c>
      <c r="B870" s="160" t="str">
        <f t="shared" si="40"/>
        <v>Vidisha</v>
      </c>
      <c r="C870" s="202">
        <f t="shared" si="41"/>
        <v>1469.8506297561325</v>
      </c>
      <c r="D870" s="180">
        <f t="shared" si="42"/>
        <v>333.22732798347715</v>
      </c>
      <c r="E870" s="205">
        <f>D870/C870</f>
        <v>0.22670829350786748</v>
      </c>
      <c r="F870" s="204"/>
      <c r="G870" s="206"/>
      <c r="H870" s="15"/>
    </row>
    <row r="871" spans="1:8" ht="12.75">
      <c r="A871" s="306"/>
      <c r="B871" s="290" t="s">
        <v>3</v>
      </c>
      <c r="C871" s="307">
        <f>SUM(C820:C870)</f>
        <v>65298.05999999998</v>
      </c>
      <c r="D871" s="307">
        <f>SUM(D820:D870)</f>
        <v>7900.138339145202</v>
      </c>
      <c r="E871" s="319">
        <f t="shared" si="43"/>
        <v>0.12098580477192131</v>
      </c>
      <c r="F871" s="184"/>
      <c r="G871" s="54"/>
      <c r="H871" s="15"/>
    </row>
    <row r="872" spans="1:9" ht="12.75">
      <c r="A872" s="207" t="s">
        <v>96</v>
      </c>
      <c r="B872" s="174"/>
      <c r="C872" s="174"/>
      <c r="D872" s="174"/>
      <c r="E872" s="174"/>
      <c r="F872" s="174"/>
      <c r="G872" s="45"/>
      <c r="H872" s="15"/>
      <c r="I872" s="3">
        <f>F938-D1001</f>
        <v>7900.138339145196</v>
      </c>
    </row>
    <row r="873" spans="1:8" ht="12.75" hidden="1">
      <c r="A873" s="174"/>
      <c r="B873" s="174"/>
      <c r="C873" s="174"/>
      <c r="D873" s="174"/>
      <c r="E873" s="174"/>
      <c r="F873" s="174"/>
      <c r="G873" s="45"/>
      <c r="H873" s="15"/>
    </row>
    <row r="874" spans="1:8" ht="12.75" hidden="1">
      <c r="A874" s="208" t="s">
        <v>31</v>
      </c>
      <c r="B874" s="208" t="s">
        <v>46</v>
      </c>
      <c r="C874" s="208" t="s">
        <v>32</v>
      </c>
      <c r="D874" s="209"/>
      <c r="E874" s="121"/>
      <c r="F874" s="121"/>
      <c r="G874" s="15"/>
      <c r="H874" s="15"/>
    </row>
    <row r="875" spans="1:8" ht="12.75" hidden="1">
      <c r="A875" s="210">
        <v>1</v>
      </c>
      <c r="B875" s="143">
        <f>B876/A876</f>
        <v>1.1043019786255908</v>
      </c>
      <c r="C875" s="143">
        <f>C876/A876</f>
        <v>0.85</v>
      </c>
      <c r="D875" s="209"/>
      <c r="E875" s="121"/>
      <c r="F875" s="121"/>
      <c r="G875" s="15"/>
      <c r="H875" s="15"/>
    </row>
    <row r="876" spans="1:8" ht="12.75" hidden="1">
      <c r="A876" s="124">
        <v>47718.17</v>
      </c>
      <c r="B876" s="180">
        <v>52695.2695473923</v>
      </c>
      <c r="C876" s="180">
        <f>A876*85/100</f>
        <v>40560.4445</v>
      </c>
      <c r="D876" s="124"/>
      <c r="E876" s="121"/>
      <c r="F876" s="121"/>
      <c r="G876" s="15"/>
      <c r="H876" s="15"/>
    </row>
    <row r="877" spans="1:8" ht="12.75" hidden="1">
      <c r="A877" s="121"/>
      <c r="B877" s="121"/>
      <c r="C877" s="121"/>
      <c r="D877" s="121"/>
      <c r="E877" s="121"/>
      <c r="F877" s="121"/>
      <c r="G877" s="15"/>
      <c r="H877" s="15"/>
    </row>
    <row r="878" spans="1:8" ht="12.75" hidden="1">
      <c r="A878" s="121"/>
      <c r="B878" s="121"/>
      <c r="C878" s="121"/>
      <c r="D878" s="121"/>
      <c r="E878" s="121"/>
      <c r="F878" s="121"/>
      <c r="G878" s="15"/>
      <c r="H878" s="15"/>
    </row>
    <row r="879" spans="1:8" ht="8.25" customHeight="1">
      <c r="A879" s="121"/>
      <c r="B879" s="121"/>
      <c r="C879" s="121"/>
      <c r="D879" s="121"/>
      <c r="E879" s="121"/>
      <c r="F879" s="121"/>
      <c r="G879" s="15"/>
      <c r="H879" s="15"/>
    </row>
    <row r="880" spans="1:8" ht="25.5">
      <c r="A880" s="196" t="s">
        <v>31</v>
      </c>
      <c r="B880" s="196" t="s">
        <v>265</v>
      </c>
      <c r="C880" s="196" t="s">
        <v>59</v>
      </c>
      <c r="D880" s="197" t="s">
        <v>33</v>
      </c>
      <c r="E880" s="196" t="s">
        <v>35</v>
      </c>
      <c r="F880" s="196" t="s">
        <v>54</v>
      </c>
      <c r="G880" s="15"/>
      <c r="H880" s="15"/>
    </row>
    <row r="881" spans="1:8" ht="12.75">
      <c r="A881" s="273">
        <f>$C$814</f>
        <v>65298.05999999998</v>
      </c>
      <c r="B881" s="273">
        <f>$D$814</f>
        <v>4281.29</v>
      </c>
      <c r="C881" s="273">
        <f>$E$938</f>
        <v>61060.950000000004</v>
      </c>
      <c r="D881" s="273">
        <f>B881+C881</f>
        <v>65342.240000000005</v>
      </c>
      <c r="E881" s="274">
        <f>D881/A881</f>
        <v>1.0006765897792373</v>
      </c>
      <c r="F881" s="273">
        <f>A881*85/100</f>
        <v>55503.35099999999</v>
      </c>
      <c r="G881" s="15"/>
      <c r="H881" s="15"/>
    </row>
    <row r="882" spans="1:8" ht="12.75">
      <c r="A882" s="67"/>
      <c r="B882" s="51"/>
      <c r="C882" s="52"/>
      <c r="D882" s="52"/>
      <c r="E882" s="53"/>
      <c r="F882" s="49"/>
      <c r="G882" s="54"/>
      <c r="H882" s="15"/>
    </row>
    <row r="883" spans="1:8" ht="12.75">
      <c r="A883" s="137" t="s">
        <v>266</v>
      </c>
      <c r="B883" s="174"/>
      <c r="C883" s="175"/>
      <c r="D883" s="174"/>
      <c r="E883" s="174"/>
      <c r="F883" s="174"/>
      <c r="G883" s="174"/>
      <c r="H883" s="15"/>
    </row>
    <row r="884" spans="1:8" ht="12.75">
      <c r="A884" s="174"/>
      <c r="B884" s="174"/>
      <c r="C884" s="174"/>
      <c r="D884" s="174"/>
      <c r="E884" s="174"/>
      <c r="F884" s="174"/>
      <c r="G884" s="174" t="s">
        <v>8</v>
      </c>
      <c r="H884" s="15"/>
    </row>
    <row r="885" spans="1:8" ht="53.25" customHeight="1">
      <c r="A885" s="305" t="s">
        <v>23</v>
      </c>
      <c r="B885" s="305" t="s">
        <v>24</v>
      </c>
      <c r="C885" s="355" t="str">
        <f>C818</f>
        <v>Allocation for 2017-18</v>
      </c>
      <c r="D885" s="355" t="s">
        <v>267</v>
      </c>
      <c r="E885" s="355" t="s">
        <v>44</v>
      </c>
      <c r="F885" s="355" t="s">
        <v>43</v>
      </c>
      <c r="G885" s="355" t="s">
        <v>45</v>
      </c>
      <c r="H885" s="15"/>
    </row>
    <row r="886" spans="1:8" ht="13.5" customHeight="1">
      <c r="A886" s="177">
        <v>1</v>
      </c>
      <c r="B886" s="177">
        <v>2</v>
      </c>
      <c r="C886" s="178">
        <v>3</v>
      </c>
      <c r="D886" s="178">
        <v>4</v>
      </c>
      <c r="E886" s="178">
        <v>5</v>
      </c>
      <c r="F886" s="178">
        <v>6</v>
      </c>
      <c r="G886" s="155">
        <v>7</v>
      </c>
      <c r="H886" s="15"/>
    </row>
    <row r="887" spans="1:8" ht="15">
      <c r="A887" s="179">
        <v>1</v>
      </c>
      <c r="B887" s="160" t="str">
        <f aca="true" t="shared" si="44" ref="B887:B937">B43</f>
        <v>Agar Malwa</v>
      </c>
      <c r="C887" s="202">
        <f aca="true" t="shared" si="45" ref="C887:D902">C763</f>
        <v>516.0827649126711</v>
      </c>
      <c r="D887" s="203">
        <f t="shared" si="45"/>
        <v>115.41</v>
      </c>
      <c r="E887" s="180">
        <v>482.91306254113886</v>
      </c>
      <c r="F887" s="211">
        <f aca="true" t="shared" si="46" ref="F887:F937">SUM(D887:E887)</f>
        <v>598.3230625411388</v>
      </c>
      <c r="G887" s="205">
        <f aca="true" t="shared" si="47" ref="G887:G938">F887/C887</f>
        <v>1.1593548617001073</v>
      </c>
      <c r="H887" s="15"/>
    </row>
    <row r="888" spans="1:8" ht="15">
      <c r="A888" s="179">
        <v>2</v>
      </c>
      <c r="B888" s="160" t="str">
        <f t="shared" si="44"/>
        <v>Alirajpur</v>
      </c>
      <c r="C888" s="202">
        <f t="shared" si="45"/>
        <v>1132.5948798553422</v>
      </c>
      <c r="D888" s="203">
        <f t="shared" si="45"/>
        <v>245.49</v>
      </c>
      <c r="E888" s="180">
        <v>1059.4736230520534</v>
      </c>
      <c r="F888" s="211">
        <f t="shared" si="46"/>
        <v>1304.9636230520534</v>
      </c>
      <c r="G888" s="205">
        <f t="shared" si="47"/>
        <v>1.1521892304675847</v>
      </c>
      <c r="H888" s="15"/>
    </row>
    <row r="889" spans="1:8" ht="15">
      <c r="A889" s="179">
        <v>3</v>
      </c>
      <c r="B889" s="160" t="str">
        <f t="shared" si="44"/>
        <v>Anooppur</v>
      </c>
      <c r="C889" s="202">
        <f t="shared" si="45"/>
        <v>684.5986396748814</v>
      </c>
      <c r="D889" s="203">
        <f t="shared" si="45"/>
        <v>139.92000000000002</v>
      </c>
      <c r="E889" s="180">
        <v>640.5827128911435</v>
      </c>
      <c r="F889" s="211">
        <f t="shared" si="46"/>
        <v>780.5027128911436</v>
      </c>
      <c r="G889" s="205">
        <f t="shared" si="47"/>
        <v>1.1400880277264462</v>
      </c>
      <c r="H889" s="15"/>
    </row>
    <row r="890" spans="1:8" ht="15">
      <c r="A890" s="179">
        <v>4</v>
      </c>
      <c r="B890" s="160" t="str">
        <f t="shared" si="44"/>
        <v>Ashoknagar</v>
      </c>
      <c r="C890" s="202">
        <f t="shared" si="45"/>
        <v>767.8885330342728</v>
      </c>
      <c r="D890" s="203">
        <f t="shared" si="45"/>
        <v>-91.91</v>
      </c>
      <c r="E890" s="180">
        <v>718.47146422675</v>
      </c>
      <c r="F890" s="211">
        <f t="shared" si="46"/>
        <v>626.56146422675</v>
      </c>
      <c r="G890" s="205">
        <f t="shared" si="47"/>
        <v>0.8159536668048994</v>
      </c>
      <c r="H890" s="15"/>
    </row>
    <row r="891" spans="1:8" ht="15">
      <c r="A891" s="179">
        <v>5</v>
      </c>
      <c r="B891" s="160" t="str">
        <f t="shared" si="44"/>
        <v>Badwani</v>
      </c>
      <c r="C891" s="202">
        <f t="shared" si="45"/>
        <v>1572.9120059382392</v>
      </c>
      <c r="D891" s="203">
        <f t="shared" si="45"/>
        <v>146.38</v>
      </c>
      <c r="E891" s="180">
        <v>1463.7012529040303</v>
      </c>
      <c r="F891" s="211">
        <f t="shared" si="46"/>
        <v>1610.0812529040304</v>
      </c>
      <c r="G891" s="205">
        <f t="shared" si="47"/>
        <v>1.0236308495487767</v>
      </c>
      <c r="H891" s="15"/>
    </row>
    <row r="892" spans="1:8" ht="15">
      <c r="A892" s="179">
        <v>6</v>
      </c>
      <c r="B892" s="160" t="str">
        <f t="shared" si="44"/>
        <v>Balaghat</v>
      </c>
      <c r="C892" s="202">
        <f t="shared" si="45"/>
        <v>1734.800386531494</v>
      </c>
      <c r="D892" s="203">
        <f t="shared" si="45"/>
        <v>-318.43</v>
      </c>
      <c r="E892" s="180">
        <v>1623.405472643701</v>
      </c>
      <c r="F892" s="211">
        <f t="shared" si="46"/>
        <v>1304.9754726437009</v>
      </c>
      <c r="G892" s="205">
        <f t="shared" si="47"/>
        <v>0.7522337917233396</v>
      </c>
      <c r="H892" s="15"/>
    </row>
    <row r="893" spans="1:8" ht="15">
      <c r="A893" s="179">
        <v>7</v>
      </c>
      <c r="B893" s="160" t="str">
        <f t="shared" si="44"/>
        <v>Betul</v>
      </c>
      <c r="C893" s="202">
        <f t="shared" si="45"/>
        <v>1597.2190657774916</v>
      </c>
      <c r="D893" s="203">
        <f t="shared" si="45"/>
        <v>-16.519999999999996</v>
      </c>
      <c r="E893" s="180">
        <v>1494.6465624497682</v>
      </c>
      <c r="F893" s="211">
        <f t="shared" si="46"/>
        <v>1478.1265624497682</v>
      </c>
      <c r="G893" s="205">
        <f t="shared" si="47"/>
        <v>0.9254375896960937</v>
      </c>
      <c r="H893" s="15"/>
    </row>
    <row r="894" spans="1:8" ht="15">
      <c r="A894" s="179">
        <v>8</v>
      </c>
      <c r="B894" s="160" t="str">
        <f t="shared" si="44"/>
        <v>Bhind</v>
      </c>
      <c r="C894" s="202">
        <f t="shared" si="45"/>
        <v>1000.4818538397642</v>
      </c>
      <c r="D894" s="203">
        <f t="shared" si="45"/>
        <v>78.75</v>
      </c>
      <c r="E894" s="180">
        <v>936.1436095317042</v>
      </c>
      <c r="F894" s="211">
        <f t="shared" si="46"/>
        <v>1014.8936095317042</v>
      </c>
      <c r="G894" s="205">
        <f t="shared" si="47"/>
        <v>1.0144048146766769</v>
      </c>
      <c r="H894" s="15"/>
    </row>
    <row r="895" spans="1:8" ht="15">
      <c r="A895" s="179">
        <v>9</v>
      </c>
      <c r="B895" s="160" t="str">
        <f t="shared" si="44"/>
        <v>Bhopal</v>
      </c>
      <c r="C895" s="202">
        <f t="shared" si="45"/>
        <v>1110.369594897589</v>
      </c>
      <c r="D895" s="203">
        <f t="shared" si="45"/>
        <v>-4.850000000000001</v>
      </c>
      <c r="E895" s="180">
        <v>1038.9185159319604</v>
      </c>
      <c r="F895" s="211">
        <f t="shared" si="46"/>
        <v>1034.0685159319605</v>
      </c>
      <c r="G895" s="205">
        <f t="shared" si="47"/>
        <v>0.9312831697515405</v>
      </c>
      <c r="H895" s="15"/>
    </row>
    <row r="896" spans="1:8" ht="15">
      <c r="A896" s="179">
        <v>10</v>
      </c>
      <c r="B896" s="160" t="str">
        <f t="shared" si="44"/>
        <v>Burhanpur</v>
      </c>
      <c r="C896" s="202">
        <f t="shared" si="45"/>
        <v>712.2690974936997</v>
      </c>
      <c r="D896" s="203">
        <f t="shared" si="45"/>
        <v>9.360000000000003</v>
      </c>
      <c r="E896" s="180">
        <v>666.420265913487</v>
      </c>
      <c r="F896" s="211">
        <f t="shared" si="46"/>
        <v>675.780265913487</v>
      </c>
      <c r="G896" s="205">
        <f t="shared" si="47"/>
        <v>0.948771002829397</v>
      </c>
      <c r="H896" s="15"/>
    </row>
    <row r="897" spans="1:8" ht="15">
      <c r="A897" s="179">
        <v>11</v>
      </c>
      <c r="B897" s="160" t="str">
        <f t="shared" si="44"/>
        <v>Chhatarpur</v>
      </c>
      <c r="C897" s="202">
        <f t="shared" si="45"/>
        <v>2258.447264244581</v>
      </c>
      <c r="D897" s="203">
        <f t="shared" si="45"/>
        <v>-123.87</v>
      </c>
      <c r="E897" s="180">
        <v>2113.2375737634584</v>
      </c>
      <c r="F897" s="211">
        <f t="shared" si="46"/>
        <v>1989.3675737634585</v>
      </c>
      <c r="G897" s="205">
        <f t="shared" si="47"/>
        <v>0.8808563322504118</v>
      </c>
      <c r="H897" s="15"/>
    </row>
    <row r="898" spans="1:8" ht="15">
      <c r="A898" s="179">
        <v>12</v>
      </c>
      <c r="B898" s="160" t="str">
        <f t="shared" si="44"/>
        <v>Chhindwara</v>
      </c>
      <c r="C898" s="202">
        <f t="shared" si="45"/>
        <v>2046.6051303971672</v>
      </c>
      <c r="D898" s="203">
        <f t="shared" si="45"/>
        <v>-86.64</v>
      </c>
      <c r="E898" s="180">
        <v>1915.189360519944</v>
      </c>
      <c r="F898" s="211">
        <f t="shared" si="46"/>
        <v>1828.549360519944</v>
      </c>
      <c r="G898" s="205">
        <f t="shared" si="47"/>
        <v>0.8934548894466482</v>
      </c>
      <c r="H898" s="15"/>
    </row>
    <row r="899" spans="1:8" ht="15">
      <c r="A899" s="179">
        <v>13</v>
      </c>
      <c r="B899" s="160" t="str">
        <f t="shared" si="44"/>
        <v>Damoh</v>
      </c>
      <c r="C899" s="202">
        <f t="shared" si="45"/>
        <v>1522.9019299865236</v>
      </c>
      <c r="D899" s="203">
        <f t="shared" si="45"/>
        <v>-77.07</v>
      </c>
      <c r="E899" s="180">
        <v>1418.4088618499966</v>
      </c>
      <c r="F899" s="211">
        <f t="shared" si="46"/>
        <v>1341.3388618499966</v>
      </c>
      <c r="G899" s="205">
        <f t="shared" si="47"/>
        <v>0.8807782270404414</v>
      </c>
      <c r="H899" s="15"/>
    </row>
    <row r="900" spans="1:8" ht="15">
      <c r="A900" s="179">
        <v>14</v>
      </c>
      <c r="B900" s="160" t="str">
        <f t="shared" si="44"/>
        <v>Datia</v>
      </c>
      <c r="C900" s="202">
        <f t="shared" si="45"/>
        <v>638.8044487392449</v>
      </c>
      <c r="D900" s="203">
        <f t="shared" si="45"/>
        <v>51.74</v>
      </c>
      <c r="E900" s="180">
        <v>597.7470514548386</v>
      </c>
      <c r="F900" s="211">
        <f t="shared" si="46"/>
        <v>649.4870514548386</v>
      </c>
      <c r="G900" s="205">
        <f t="shared" si="47"/>
        <v>1.016722805761101</v>
      </c>
      <c r="H900" s="15"/>
    </row>
    <row r="901" spans="1:8" ht="15">
      <c r="A901" s="179">
        <v>15</v>
      </c>
      <c r="B901" s="160" t="str">
        <f t="shared" si="44"/>
        <v>Dewas</v>
      </c>
      <c r="C901" s="202">
        <f t="shared" si="45"/>
        <v>1171.3551606549097</v>
      </c>
      <c r="D901" s="203">
        <f t="shared" si="45"/>
        <v>171.54000000000002</v>
      </c>
      <c r="E901" s="180">
        <v>1096.117131999049</v>
      </c>
      <c r="F901" s="211">
        <f t="shared" si="46"/>
        <v>1267.657131999049</v>
      </c>
      <c r="G901" s="205">
        <f t="shared" si="47"/>
        <v>1.082214152102507</v>
      </c>
      <c r="H901" s="15"/>
    </row>
    <row r="902" spans="1:8" ht="15">
      <c r="A902" s="179">
        <v>16</v>
      </c>
      <c r="B902" s="160" t="str">
        <f t="shared" si="44"/>
        <v>Dhar</v>
      </c>
      <c r="C902" s="202">
        <f t="shared" si="45"/>
        <v>1699.766088610893</v>
      </c>
      <c r="D902" s="203">
        <f t="shared" si="45"/>
        <v>31.390000000000004</v>
      </c>
      <c r="E902" s="180">
        <v>1590.3074557780883</v>
      </c>
      <c r="F902" s="211">
        <f t="shared" si="46"/>
        <v>1621.6974557780884</v>
      </c>
      <c r="G902" s="205">
        <f t="shared" si="47"/>
        <v>0.9540709552003095</v>
      </c>
      <c r="H902" s="15"/>
    </row>
    <row r="903" spans="1:8" ht="15">
      <c r="A903" s="179">
        <v>17</v>
      </c>
      <c r="B903" s="160" t="str">
        <f t="shared" si="44"/>
        <v>Dindori</v>
      </c>
      <c r="C903" s="202">
        <f aca="true" t="shared" si="48" ref="C903:D918">C779</f>
        <v>997.0433635843146</v>
      </c>
      <c r="D903" s="203">
        <f t="shared" si="48"/>
        <v>-48.80000000000001</v>
      </c>
      <c r="E903" s="180">
        <v>932.9624853278349</v>
      </c>
      <c r="F903" s="211">
        <f t="shared" si="46"/>
        <v>884.1624853278349</v>
      </c>
      <c r="G903" s="205">
        <f t="shared" si="47"/>
        <v>0.8867843843314103</v>
      </c>
      <c r="H903" s="15"/>
    </row>
    <row r="904" spans="1:8" ht="15">
      <c r="A904" s="179">
        <v>18</v>
      </c>
      <c r="B904" s="160" t="str">
        <f t="shared" si="44"/>
        <v>Guna</v>
      </c>
      <c r="C904" s="202">
        <f t="shared" si="48"/>
        <v>959.228375269203</v>
      </c>
      <c r="D904" s="203">
        <f t="shared" si="48"/>
        <v>221.13000000000002</v>
      </c>
      <c r="E904" s="180">
        <v>897.4808979818288</v>
      </c>
      <c r="F904" s="211">
        <f t="shared" si="46"/>
        <v>1118.6108979818289</v>
      </c>
      <c r="G904" s="205">
        <f t="shared" si="47"/>
        <v>1.166157014139512</v>
      </c>
      <c r="H904" s="15"/>
    </row>
    <row r="905" spans="1:8" ht="15">
      <c r="A905" s="179">
        <v>19</v>
      </c>
      <c r="B905" s="160" t="str">
        <f t="shared" si="44"/>
        <v>Gwalior</v>
      </c>
      <c r="C905" s="202">
        <f t="shared" si="48"/>
        <v>867.5232354440246</v>
      </c>
      <c r="D905" s="203">
        <f t="shared" si="48"/>
        <v>94.46</v>
      </c>
      <c r="E905" s="180">
        <v>804.1259058046785</v>
      </c>
      <c r="F905" s="211">
        <f t="shared" si="46"/>
        <v>898.5859058046785</v>
      </c>
      <c r="G905" s="205">
        <f t="shared" si="47"/>
        <v>1.0358061537622736</v>
      </c>
      <c r="H905" s="15"/>
    </row>
    <row r="906" spans="1:8" ht="15">
      <c r="A906" s="179">
        <v>20</v>
      </c>
      <c r="B906" s="160" t="str">
        <f t="shared" si="44"/>
        <v>Harda</v>
      </c>
      <c r="C906" s="202">
        <f t="shared" si="48"/>
        <v>419.82180278081637</v>
      </c>
      <c r="D906" s="203">
        <f t="shared" si="48"/>
        <v>20.9</v>
      </c>
      <c r="E906" s="180">
        <v>392.8318572547563</v>
      </c>
      <c r="F906" s="211">
        <f t="shared" si="46"/>
        <v>413.7318572547563</v>
      </c>
      <c r="G906" s="205">
        <f t="shared" si="47"/>
        <v>0.9854939750967636</v>
      </c>
      <c r="H906" s="15"/>
    </row>
    <row r="907" spans="1:8" ht="15">
      <c r="A907" s="179">
        <v>21</v>
      </c>
      <c r="B907" s="160" t="str">
        <f t="shared" si="44"/>
        <v>Hoshangabad</v>
      </c>
      <c r="C907" s="202">
        <f t="shared" si="48"/>
        <v>958.1881270494853</v>
      </c>
      <c r="D907" s="203">
        <f t="shared" si="48"/>
        <v>32.24</v>
      </c>
      <c r="E907" s="180">
        <v>896.6617504538417</v>
      </c>
      <c r="F907" s="211">
        <f t="shared" si="46"/>
        <v>928.9017504538417</v>
      </c>
      <c r="G907" s="205">
        <f t="shared" si="47"/>
        <v>0.9694356715879751</v>
      </c>
      <c r="H907" s="15"/>
    </row>
    <row r="908" spans="1:8" ht="15">
      <c r="A908" s="179">
        <v>22</v>
      </c>
      <c r="B908" s="160" t="str">
        <f t="shared" si="44"/>
        <v>Indore</v>
      </c>
      <c r="C908" s="202">
        <f t="shared" si="48"/>
        <v>1077.9231787754593</v>
      </c>
      <c r="D908" s="203">
        <f t="shared" si="48"/>
        <v>-28.750000000000007</v>
      </c>
      <c r="E908" s="180">
        <v>1008.6106873909843</v>
      </c>
      <c r="F908" s="211">
        <f t="shared" si="46"/>
        <v>979.8606873909843</v>
      </c>
      <c r="G908" s="205">
        <f t="shared" si="47"/>
        <v>0.9090264563232828</v>
      </c>
      <c r="H908" s="15"/>
    </row>
    <row r="909" spans="1:8" ht="15">
      <c r="A909" s="179">
        <v>23</v>
      </c>
      <c r="B909" s="160" t="str">
        <f t="shared" si="44"/>
        <v>Jabalpur</v>
      </c>
      <c r="C909" s="202">
        <f t="shared" si="48"/>
        <v>1571.035481234116</v>
      </c>
      <c r="D909" s="203">
        <f t="shared" si="48"/>
        <v>140.72</v>
      </c>
      <c r="E909" s="180">
        <v>1468.0530988815563</v>
      </c>
      <c r="F909" s="211">
        <f t="shared" si="46"/>
        <v>1608.7730988815563</v>
      </c>
      <c r="G909" s="205">
        <f t="shared" si="47"/>
        <v>1.0240208563703448</v>
      </c>
      <c r="H909" s="15"/>
    </row>
    <row r="910" spans="1:8" ht="15">
      <c r="A910" s="179">
        <v>24</v>
      </c>
      <c r="B910" s="160" t="str">
        <f t="shared" si="44"/>
        <v>Jhabua</v>
      </c>
      <c r="C910" s="202">
        <f t="shared" si="48"/>
        <v>1741.3271055905552</v>
      </c>
      <c r="D910" s="203">
        <f t="shared" si="48"/>
        <v>785.9100000000001</v>
      </c>
      <c r="E910" s="180">
        <v>1628.8662551796363</v>
      </c>
      <c r="F910" s="211">
        <f t="shared" si="46"/>
        <v>2414.7762551796363</v>
      </c>
      <c r="G910" s="205">
        <f t="shared" si="47"/>
        <v>1.3867447692205348</v>
      </c>
      <c r="H910" s="15"/>
    </row>
    <row r="911" spans="1:8" ht="15">
      <c r="A911" s="179">
        <v>25</v>
      </c>
      <c r="B911" s="160" t="str">
        <f t="shared" si="44"/>
        <v>Katni</v>
      </c>
      <c r="C911" s="202">
        <f t="shared" si="48"/>
        <v>1420.2608530520465</v>
      </c>
      <c r="D911" s="203">
        <f t="shared" si="48"/>
        <v>-69.67</v>
      </c>
      <c r="E911" s="180">
        <v>1326.0567590654787</v>
      </c>
      <c r="F911" s="211">
        <f t="shared" si="46"/>
        <v>1256.3867590654786</v>
      </c>
      <c r="G911" s="205">
        <f t="shared" si="47"/>
        <v>0.8846169042578247</v>
      </c>
      <c r="H911" s="15"/>
    </row>
    <row r="912" spans="1:8" ht="15">
      <c r="A912" s="179">
        <v>26</v>
      </c>
      <c r="B912" s="160" t="str">
        <f t="shared" si="44"/>
        <v>Khandwa</v>
      </c>
      <c r="C912" s="202">
        <f t="shared" si="48"/>
        <v>1488.1476788562895</v>
      </c>
      <c r="D912" s="203">
        <f t="shared" si="48"/>
        <v>808.95</v>
      </c>
      <c r="E912" s="180">
        <v>1392.5505039005457</v>
      </c>
      <c r="F912" s="211">
        <f t="shared" si="46"/>
        <v>2201.5005039005455</v>
      </c>
      <c r="G912" s="205">
        <f t="shared" si="47"/>
        <v>1.4793562058252852</v>
      </c>
      <c r="H912" s="15"/>
    </row>
    <row r="913" spans="1:8" ht="15">
      <c r="A913" s="179">
        <v>27</v>
      </c>
      <c r="B913" s="160" t="str">
        <f t="shared" si="44"/>
        <v>Khargone</v>
      </c>
      <c r="C913" s="202">
        <f t="shared" si="48"/>
        <v>1643.8202389366038</v>
      </c>
      <c r="D913" s="203">
        <f t="shared" si="48"/>
        <v>41.269999999999996</v>
      </c>
      <c r="E913" s="180">
        <v>1538.0643586381068</v>
      </c>
      <c r="F913" s="211">
        <f t="shared" si="46"/>
        <v>1579.3343586381068</v>
      </c>
      <c r="G913" s="205">
        <f t="shared" si="47"/>
        <v>0.9607707225090419</v>
      </c>
      <c r="H913" s="15"/>
    </row>
    <row r="914" spans="1:8" ht="15">
      <c r="A914" s="179">
        <v>28</v>
      </c>
      <c r="B914" s="160" t="str">
        <f t="shared" si="44"/>
        <v>Mandla</v>
      </c>
      <c r="C914" s="202">
        <f t="shared" si="48"/>
        <v>1348.745087945483</v>
      </c>
      <c r="D914" s="203">
        <f t="shared" si="48"/>
        <v>43.120000000000005</v>
      </c>
      <c r="E914" s="180">
        <v>1262.128263848758</v>
      </c>
      <c r="F914" s="211">
        <f t="shared" si="46"/>
        <v>1305.2482638487581</v>
      </c>
      <c r="G914" s="205">
        <f t="shared" si="47"/>
        <v>0.9677501519853668</v>
      </c>
      <c r="H914" s="15"/>
    </row>
    <row r="915" spans="1:8" ht="15">
      <c r="A915" s="179">
        <v>29</v>
      </c>
      <c r="B915" s="160" t="str">
        <f t="shared" si="44"/>
        <v>Mandsaur</v>
      </c>
      <c r="C915" s="202">
        <f t="shared" si="48"/>
        <v>920.4778643367048</v>
      </c>
      <c r="D915" s="203">
        <f t="shared" si="48"/>
        <v>-90.4</v>
      </c>
      <c r="E915" s="180">
        <v>857.7911468740325</v>
      </c>
      <c r="F915" s="211">
        <f t="shared" si="46"/>
        <v>767.3911468740325</v>
      </c>
      <c r="G915" s="205">
        <f t="shared" si="47"/>
        <v>0.8336877795828515</v>
      </c>
      <c r="H915" s="15"/>
    </row>
    <row r="916" spans="1:8" ht="15">
      <c r="A916" s="179">
        <v>30</v>
      </c>
      <c r="B916" s="160" t="str">
        <f t="shared" si="44"/>
        <v>Morena</v>
      </c>
      <c r="C916" s="202">
        <f t="shared" si="48"/>
        <v>1395.3934071511094</v>
      </c>
      <c r="D916" s="203">
        <f t="shared" si="48"/>
        <v>123.85</v>
      </c>
      <c r="E916" s="180">
        <v>1305.5464230263701</v>
      </c>
      <c r="F916" s="211">
        <f t="shared" si="46"/>
        <v>1429.39642302637</v>
      </c>
      <c r="G916" s="205">
        <f t="shared" si="47"/>
        <v>1.0243680496847714</v>
      </c>
      <c r="H916" s="15"/>
    </row>
    <row r="917" spans="1:8" ht="15">
      <c r="A917" s="179">
        <v>31</v>
      </c>
      <c r="B917" s="160" t="str">
        <f t="shared" si="44"/>
        <v>Narsinghpur</v>
      </c>
      <c r="C917" s="202">
        <f t="shared" si="48"/>
        <v>821.1982278968471</v>
      </c>
      <c r="D917" s="203">
        <f t="shared" si="48"/>
        <v>174.68</v>
      </c>
      <c r="E917" s="180">
        <v>768.4928079222896</v>
      </c>
      <c r="F917" s="211">
        <f t="shared" si="46"/>
        <v>943.1728079222896</v>
      </c>
      <c r="G917" s="205">
        <f t="shared" si="47"/>
        <v>1.148532444276979</v>
      </c>
      <c r="H917" s="15"/>
    </row>
    <row r="918" spans="1:8" ht="15">
      <c r="A918" s="179">
        <v>32</v>
      </c>
      <c r="B918" s="160" t="str">
        <f t="shared" si="44"/>
        <v>Neemuch</v>
      </c>
      <c r="C918" s="202">
        <f t="shared" si="48"/>
        <v>749.3922781809069</v>
      </c>
      <c r="D918" s="203">
        <f t="shared" si="48"/>
        <v>1.6800000000000015</v>
      </c>
      <c r="E918" s="180">
        <v>701.2382031720772</v>
      </c>
      <c r="F918" s="211">
        <f t="shared" si="46"/>
        <v>702.9182031720771</v>
      </c>
      <c r="G918" s="205">
        <f t="shared" si="47"/>
        <v>0.937984315608853</v>
      </c>
      <c r="H918" s="15"/>
    </row>
    <row r="919" spans="1:8" ht="15">
      <c r="A919" s="179">
        <v>33</v>
      </c>
      <c r="B919" s="160" t="str">
        <f t="shared" si="44"/>
        <v>Panna</v>
      </c>
      <c r="C919" s="202">
        <f aca="true" t="shared" si="49" ref="C919:D934">C795</f>
        <v>1251.6005750473996</v>
      </c>
      <c r="D919" s="203">
        <f t="shared" si="49"/>
        <v>-71.08999999999999</v>
      </c>
      <c r="E919" s="180">
        <v>1171.1296684140661</v>
      </c>
      <c r="F919" s="211">
        <f t="shared" si="46"/>
        <v>1100.0396684140662</v>
      </c>
      <c r="G919" s="205">
        <f t="shared" si="47"/>
        <v>0.8789063302982314</v>
      </c>
      <c r="H919" s="15"/>
    </row>
    <row r="920" spans="1:8" ht="15">
      <c r="A920" s="179">
        <v>34</v>
      </c>
      <c r="B920" s="160" t="str">
        <f t="shared" si="44"/>
        <v>Raisen</v>
      </c>
      <c r="C920" s="202">
        <f t="shared" si="49"/>
        <v>1238.3430163028088</v>
      </c>
      <c r="D920" s="203">
        <f t="shared" si="49"/>
        <v>26.57</v>
      </c>
      <c r="E920" s="180">
        <v>1158.7273207732173</v>
      </c>
      <c r="F920" s="211">
        <f t="shared" si="46"/>
        <v>1185.2973207732173</v>
      </c>
      <c r="G920" s="205">
        <f t="shared" si="47"/>
        <v>0.9571639724767339</v>
      </c>
      <c r="H920" s="15"/>
    </row>
    <row r="921" spans="1:8" ht="15">
      <c r="A921" s="179">
        <v>35</v>
      </c>
      <c r="B921" s="160" t="str">
        <f t="shared" si="44"/>
        <v>Rajgarh</v>
      </c>
      <c r="C921" s="202">
        <f t="shared" si="49"/>
        <v>1410.0813241603262</v>
      </c>
      <c r="D921" s="203">
        <f t="shared" si="49"/>
        <v>5.759999999999998</v>
      </c>
      <c r="E921" s="180">
        <v>1315.806903432059</v>
      </c>
      <c r="F921" s="211">
        <f t="shared" si="46"/>
        <v>1321.566903432059</v>
      </c>
      <c r="G921" s="205">
        <f t="shared" si="47"/>
        <v>0.9372274356012936</v>
      </c>
      <c r="H921" s="15"/>
    </row>
    <row r="922" spans="1:8" ht="15">
      <c r="A922" s="179">
        <v>36</v>
      </c>
      <c r="B922" s="160" t="str">
        <f t="shared" si="44"/>
        <v>Ratlam</v>
      </c>
      <c r="C922" s="202">
        <f t="shared" si="49"/>
        <v>1636.8250525311</v>
      </c>
      <c r="D922" s="203">
        <f t="shared" si="49"/>
        <v>277.66999999999996</v>
      </c>
      <c r="E922" s="180">
        <v>1531.4779306237895</v>
      </c>
      <c r="F922" s="211">
        <f t="shared" si="46"/>
        <v>1809.1479306237893</v>
      </c>
      <c r="G922" s="205">
        <f t="shared" si="47"/>
        <v>1.1052787393657117</v>
      </c>
      <c r="H922" s="15"/>
    </row>
    <row r="923" spans="1:8" ht="15">
      <c r="A923" s="179">
        <v>37</v>
      </c>
      <c r="B923" s="160" t="str">
        <f t="shared" si="44"/>
        <v>Rewa</v>
      </c>
      <c r="C923" s="202">
        <f t="shared" si="49"/>
        <v>1684.827735284332</v>
      </c>
      <c r="D923" s="203">
        <f t="shared" si="49"/>
        <v>-53.67</v>
      </c>
      <c r="E923" s="180">
        <v>1572.2322231148046</v>
      </c>
      <c r="F923" s="211">
        <f t="shared" si="46"/>
        <v>1518.5622231148045</v>
      </c>
      <c r="G923" s="205">
        <f t="shared" si="47"/>
        <v>0.9013160166540893</v>
      </c>
      <c r="H923" s="15"/>
    </row>
    <row r="924" spans="1:8" ht="15">
      <c r="A924" s="179">
        <v>38</v>
      </c>
      <c r="B924" s="160" t="str">
        <f t="shared" si="44"/>
        <v>Sagar</v>
      </c>
      <c r="C924" s="202">
        <f t="shared" si="49"/>
        <v>2378.4696515559226</v>
      </c>
      <c r="D924" s="203">
        <f t="shared" si="49"/>
        <v>-155.42</v>
      </c>
      <c r="E924" s="180">
        <v>2225.729875154818</v>
      </c>
      <c r="F924" s="211">
        <f t="shared" si="46"/>
        <v>2070.3098751548177</v>
      </c>
      <c r="G924" s="205">
        <f t="shared" si="47"/>
        <v>0.8704377933939514</v>
      </c>
      <c r="H924" s="15"/>
    </row>
    <row r="925" spans="1:8" ht="15">
      <c r="A925" s="179">
        <v>39</v>
      </c>
      <c r="B925" s="160" t="str">
        <f t="shared" si="44"/>
        <v>Satna</v>
      </c>
      <c r="C925" s="202">
        <f t="shared" si="49"/>
        <v>1849.7346639031903</v>
      </c>
      <c r="D925" s="203">
        <f t="shared" si="49"/>
        <v>154.38</v>
      </c>
      <c r="E925" s="180">
        <v>1730.9105756696679</v>
      </c>
      <c r="F925" s="211">
        <f t="shared" si="46"/>
        <v>1885.2905756696678</v>
      </c>
      <c r="G925" s="205">
        <f t="shared" si="47"/>
        <v>1.019222168703618</v>
      </c>
      <c r="H925" s="15"/>
    </row>
    <row r="926" spans="1:8" ht="15">
      <c r="A926" s="179">
        <v>40</v>
      </c>
      <c r="B926" s="160" t="str">
        <f t="shared" si="44"/>
        <v>Sehore</v>
      </c>
      <c r="C926" s="202">
        <f t="shared" si="49"/>
        <v>1089.9171615412013</v>
      </c>
      <c r="D926" s="203">
        <f t="shared" si="49"/>
        <v>-55.32</v>
      </c>
      <c r="E926" s="180">
        <v>1019.8329500789969</v>
      </c>
      <c r="F926" s="211">
        <f t="shared" si="46"/>
        <v>964.5129500789968</v>
      </c>
      <c r="G926" s="205">
        <f t="shared" si="47"/>
        <v>0.8849415204318132</v>
      </c>
      <c r="H926" s="15"/>
    </row>
    <row r="927" spans="1:8" ht="15">
      <c r="A927" s="179">
        <v>41</v>
      </c>
      <c r="B927" s="160" t="str">
        <f t="shared" si="44"/>
        <v>Seoni</v>
      </c>
      <c r="C927" s="180">
        <f t="shared" si="49"/>
        <v>1588.4383371775289</v>
      </c>
      <c r="D927" s="203">
        <f t="shared" si="49"/>
        <v>-345.87</v>
      </c>
      <c r="E927" s="180">
        <v>1486.4703951212548</v>
      </c>
      <c r="F927" s="211">
        <f t="shared" si="46"/>
        <v>1140.6003951212547</v>
      </c>
      <c r="G927" s="205">
        <f t="shared" si="47"/>
        <v>0.718064005649706</v>
      </c>
      <c r="H927" s="15"/>
    </row>
    <row r="928" spans="1:8" ht="15">
      <c r="A928" s="179">
        <v>42</v>
      </c>
      <c r="B928" s="160" t="str">
        <f t="shared" si="44"/>
        <v>Shahdol</v>
      </c>
      <c r="C928" s="202">
        <f t="shared" si="49"/>
        <v>1212.6664861341771</v>
      </c>
      <c r="D928" s="203">
        <f t="shared" si="49"/>
        <v>-13.159999999999997</v>
      </c>
      <c r="E928" s="180">
        <v>1134.7283631750533</v>
      </c>
      <c r="F928" s="211">
        <f t="shared" si="46"/>
        <v>1121.5683631750533</v>
      </c>
      <c r="G928" s="205">
        <f t="shared" si="47"/>
        <v>0.9248778423410274</v>
      </c>
      <c r="H928" s="15"/>
    </row>
    <row r="929" spans="1:8" ht="15">
      <c r="A929" s="179">
        <v>43</v>
      </c>
      <c r="B929" s="160" t="str">
        <f t="shared" si="44"/>
        <v>Shajapur</v>
      </c>
      <c r="C929" s="202">
        <f t="shared" si="49"/>
        <v>638.2023086677609</v>
      </c>
      <c r="D929" s="203">
        <f t="shared" si="49"/>
        <v>77.55</v>
      </c>
      <c r="E929" s="180">
        <v>597.2168817997335</v>
      </c>
      <c r="F929" s="211">
        <f t="shared" si="46"/>
        <v>674.7668817997335</v>
      </c>
      <c r="G929" s="205">
        <f t="shared" si="47"/>
        <v>1.0572930756209589</v>
      </c>
      <c r="H929" s="15"/>
    </row>
    <row r="930" spans="1:8" ht="15">
      <c r="A930" s="179">
        <v>44</v>
      </c>
      <c r="B930" s="160" t="str">
        <f t="shared" si="44"/>
        <v>Sheopur</v>
      </c>
      <c r="C930" s="202">
        <f t="shared" si="49"/>
        <v>687.7356639409617</v>
      </c>
      <c r="D930" s="203">
        <f t="shared" si="49"/>
        <v>8.720000000000002</v>
      </c>
      <c r="E930" s="180">
        <v>643.4517221755299</v>
      </c>
      <c r="F930" s="211">
        <f t="shared" si="46"/>
        <v>652.1717221755299</v>
      </c>
      <c r="G930" s="205">
        <f t="shared" si="47"/>
        <v>0.9482883560790811</v>
      </c>
      <c r="H930" s="15"/>
    </row>
    <row r="931" spans="1:8" ht="15">
      <c r="A931" s="179">
        <v>45</v>
      </c>
      <c r="B931" s="160" t="str">
        <f t="shared" si="44"/>
        <v>Shivpuri</v>
      </c>
      <c r="C931" s="202">
        <f t="shared" si="49"/>
        <v>1464.355865425598</v>
      </c>
      <c r="D931" s="203">
        <f t="shared" si="49"/>
        <v>828.23</v>
      </c>
      <c r="E931" s="180">
        <v>1370.2007429003402</v>
      </c>
      <c r="F931" s="211">
        <f t="shared" si="46"/>
        <v>2198.43074290034</v>
      </c>
      <c r="G931" s="205">
        <f t="shared" si="47"/>
        <v>1.5012954124108293</v>
      </c>
      <c r="H931" s="15"/>
    </row>
    <row r="932" spans="1:8" ht="15">
      <c r="A932" s="179">
        <v>46</v>
      </c>
      <c r="B932" s="160" t="str">
        <f t="shared" si="44"/>
        <v>Sidhi</v>
      </c>
      <c r="C932" s="202">
        <f t="shared" si="49"/>
        <v>1524.7813994117412</v>
      </c>
      <c r="D932" s="203">
        <f t="shared" si="49"/>
        <v>555.4200000000001</v>
      </c>
      <c r="E932" s="180">
        <v>1426.609291768969</v>
      </c>
      <c r="F932" s="211">
        <f t="shared" si="46"/>
        <v>1982.029291768969</v>
      </c>
      <c r="G932" s="205">
        <f t="shared" si="47"/>
        <v>1.299877669371907</v>
      </c>
      <c r="H932" s="15"/>
    </row>
    <row r="933" spans="1:8" ht="15">
      <c r="A933" s="179">
        <v>47</v>
      </c>
      <c r="B933" s="160" t="str">
        <f t="shared" si="44"/>
        <v>Singroli</v>
      </c>
      <c r="C933" s="202">
        <f t="shared" si="49"/>
        <v>1600.4378157330584</v>
      </c>
      <c r="D933" s="203">
        <f t="shared" si="49"/>
        <v>22.840000000000003</v>
      </c>
      <c r="E933" s="180">
        <v>1497.5072950142257</v>
      </c>
      <c r="F933" s="211">
        <f t="shared" si="46"/>
        <v>1520.3472950142257</v>
      </c>
      <c r="G933" s="205">
        <f t="shared" si="47"/>
        <v>0.9499571180263893</v>
      </c>
      <c r="H933" s="15"/>
    </row>
    <row r="934" spans="1:8" ht="15">
      <c r="A934" s="179">
        <v>48</v>
      </c>
      <c r="B934" s="160" t="str">
        <f t="shared" si="44"/>
        <v>Tikamgarh</v>
      </c>
      <c r="C934" s="180">
        <f t="shared" si="49"/>
        <v>2116.864071064526</v>
      </c>
      <c r="D934" s="203">
        <f t="shared" si="49"/>
        <v>-288.08</v>
      </c>
      <c r="E934" s="180">
        <v>1980.744897739582</v>
      </c>
      <c r="F934" s="211">
        <f t="shared" si="46"/>
        <v>1692.664897739582</v>
      </c>
      <c r="G934" s="205">
        <f t="shared" si="47"/>
        <v>0.7996096305269034</v>
      </c>
      <c r="H934" s="15"/>
    </row>
    <row r="935" spans="1:8" ht="15">
      <c r="A935" s="179">
        <v>49</v>
      </c>
      <c r="B935" s="160" t="str">
        <f t="shared" si="44"/>
        <v>Ujjain</v>
      </c>
      <c r="C935" s="202">
        <f aca="true" t="shared" si="50" ref="C935:D937">C811</f>
        <v>1197.8397963971488</v>
      </c>
      <c r="D935" s="203">
        <f t="shared" si="50"/>
        <v>351.03</v>
      </c>
      <c r="E935" s="180">
        <v>1120.846038010562</v>
      </c>
      <c r="F935" s="211">
        <f>SUM(D935:E935)</f>
        <v>1471.876038010562</v>
      </c>
      <c r="G935" s="205">
        <f t="shared" si="47"/>
        <v>1.2287753691584273</v>
      </c>
      <c r="H935" s="15"/>
    </row>
    <row r="936" spans="1:8" ht="15">
      <c r="A936" s="179">
        <v>50</v>
      </c>
      <c r="B936" s="160" t="str">
        <f t="shared" si="44"/>
        <v>Umaria</v>
      </c>
      <c r="C936" s="202">
        <f t="shared" si="50"/>
        <v>710.4652952923536</v>
      </c>
      <c r="D936" s="203">
        <f t="shared" si="50"/>
        <v>156.89999999999998</v>
      </c>
      <c r="E936" s="180">
        <v>664.8191948759661</v>
      </c>
      <c r="F936" s="211">
        <f t="shared" si="46"/>
        <v>821.7191948759661</v>
      </c>
      <c r="G936" s="205">
        <f t="shared" si="47"/>
        <v>1.1565930106942548</v>
      </c>
      <c r="H936" s="15"/>
    </row>
    <row r="937" spans="1:8" ht="15">
      <c r="A937" s="179">
        <v>51</v>
      </c>
      <c r="B937" s="160" t="str">
        <f t="shared" si="44"/>
        <v>Vidisha</v>
      </c>
      <c r="C937" s="202">
        <f t="shared" si="50"/>
        <v>1469.8506297561325</v>
      </c>
      <c r="D937" s="203">
        <f t="shared" si="50"/>
        <v>276.85</v>
      </c>
      <c r="E937" s="180">
        <v>1375.362347983477</v>
      </c>
      <c r="F937" s="211">
        <f t="shared" si="46"/>
        <v>1652.2123479834772</v>
      </c>
      <c r="G937" s="205">
        <f>F937/C937</f>
        <v>1.1240681974994975</v>
      </c>
      <c r="H937" s="15"/>
    </row>
    <row r="938" spans="1:9" ht="12.75">
      <c r="A938" s="306"/>
      <c r="B938" s="290" t="s">
        <v>3</v>
      </c>
      <c r="C938" s="307">
        <f>SUM(C887:C937)</f>
        <v>65298.05999999998</v>
      </c>
      <c r="D938" s="307">
        <f>SUM(D887:D937)</f>
        <v>4281.29</v>
      </c>
      <c r="E938" s="307">
        <f>SUM(E887:E937)</f>
        <v>61060.950000000004</v>
      </c>
      <c r="F938" s="307">
        <f>SUM(F887:F937)</f>
        <v>65342.23999999998</v>
      </c>
      <c r="G938" s="319">
        <f t="shared" si="47"/>
        <v>1.000676589779237</v>
      </c>
      <c r="H938" s="15"/>
      <c r="I938" s="3">
        <f>F938-D1001</f>
        <v>7900.138339145196</v>
      </c>
    </row>
    <row r="939" spans="1:8" ht="6" customHeight="1">
      <c r="A939" s="70"/>
      <c r="B939" s="51"/>
      <c r="C939" s="52"/>
      <c r="D939" s="52"/>
      <c r="E939" s="53"/>
      <c r="F939" s="49"/>
      <c r="G939" s="54"/>
      <c r="H939" s="15"/>
    </row>
    <row r="940" spans="1:8" ht="12.75">
      <c r="A940" s="207" t="s">
        <v>97</v>
      </c>
      <c r="B940" s="174"/>
      <c r="C940" s="175"/>
      <c r="D940" s="174"/>
      <c r="E940" s="174"/>
      <c r="F940" s="45"/>
      <c r="G940" s="45"/>
      <c r="H940" s="45"/>
    </row>
    <row r="941" spans="1:8" ht="2.25" customHeight="1">
      <c r="A941" s="174"/>
      <c r="B941" s="174"/>
      <c r="C941" s="175"/>
      <c r="D941" s="174"/>
      <c r="E941" s="174"/>
      <c r="F941" s="45"/>
      <c r="G941" s="45"/>
      <c r="H941" s="45"/>
    </row>
    <row r="942" spans="1:8" ht="12.75">
      <c r="A942" s="356" t="s">
        <v>31</v>
      </c>
      <c r="B942" s="356" t="s">
        <v>57</v>
      </c>
      <c r="C942" s="356" t="s">
        <v>58</v>
      </c>
      <c r="D942" s="356" t="s">
        <v>37</v>
      </c>
      <c r="E942" s="356" t="s">
        <v>36</v>
      </c>
      <c r="F942" s="15"/>
      <c r="G942" s="15"/>
      <c r="H942" s="15"/>
    </row>
    <row r="943" spans="1:8" ht="12.75">
      <c r="A943" s="180">
        <f>$C$938</f>
        <v>65298.05999999998</v>
      </c>
      <c r="B943" s="180">
        <f>$F$938</f>
        <v>65342.23999999998</v>
      </c>
      <c r="C943" s="143">
        <f>B943/A943</f>
        <v>1.000676589779237</v>
      </c>
      <c r="D943" s="180">
        <f>D1001</f>
        <v>57442.10166085479</v>
      </c>
      <c r="E943" s="212">
        <f>D943/A943</f>
        <v>0.8796907850073157</v>
      </c>
      <c r="F943" s="15"/>
      <c r="G943" s="15"/>
      <c r="H943" s="15"/>
    </row>
    <row r="944" spans="1:8" ht="12.75" hidden="1">
      <c r="A944" s="71">
        <v>47718.17</v>
      </c>
      <c r="B944" s="72">
        <v>52695.2695473923</v>
      </c>
      <c r="C944" s="71">
        <v>21852.21479</v>
      </c>
      <c r="D944" s="41">
        <f>A944*75/100</f>
        <v>35788.6275</v>
      </c>
      <c r="E944" s="15"/>
      <c r="F944" s="15"/>
      <c r="G944" s="15"/>
      <c r="H944" s="15"/>
    </row>
    <row r="945" spans="1:8" ht="3.75" customHeight="1">
      <c r="A945" s="45"/>
      <c r="B945" s="45"/>
      <c r="C945" s="45"/>
      <c r="D945" s="45"/>
      <c r="E945" s="45"/>
      <c r="F945" s="45"/>
      <c r="G945" s="45"/>
      <c r="H945" s="45"/>
    </row>
    <row r="946" spans="1:8" ht="12.75">
      <c r="A946" s="137" t="s">
        <v>268</v>
      </c>
      <c r="B946" s="121"/>
      <c r="C946" s="121"/>
      <c r="D946" s="121"/>
      <c r="E946" s="121"/>
      <c r="F946" s="15"/>
      <c r="G946" s="15"/>
      <c r="H946" s="15"/>
    </row>
    <row r="947" spans="1:8" ht="12.75">
      <c r="A947" s="174"/>
      <c r="B947" s="174"/>
      <c r="C947" s="174"/>
      <c r="D947" s="174"/>
      <c r="E947" s="174" t="s">
        <v>8</v>
      </c>
      <c r="F947" s="45"/>
      <c r="G947" s="45"/>
      <c r="H947" s="45"/>
    </row>
    <row r="948" spans="1:8" ht="38.25">
      <c r="A948" s="355" t="s">
        <v>23</v>
      </c>
      <c r="B948" s="355" t="s">
        <v>24</v>
      </c>
      <c r="C948" s="355" t="str">
        <f>C885</f>
        <v>Allocation for 2017-18</v>
      </c>
      <c r="D948" s="355" t="s">
        <v>48</v>
      </c>
      <c r="E948" s="355" t="s">
        <v>47</v>
      </c>
      <c r="F948" s="45"/>
      <c r="G948" s="45"/>
      <c r="H948" s="45"/>
    </row>
    <row r="949" spans="1:8" ht="12.75">
      <c r="A949" s="197">
        <v>1</v>
      </c>
      <c r="B949" s="197">
        <v>2</v>
      </c>
      <c r="C949" s="197">
        <v>3</v>
      </c>
      <c r="D949" s="197">
        <v>4</v>
      </c>
      <c r="E949" s="197">
        <v>5</v>
      </c>
      <c r="F949" s="45"/>
      <c r="G949" s="45"/>
      <c r="H949" s="45"/>
    </row>
    <row r="950" spans="1:8" ht="12.75" customHeight="1">
      <c r="A950" s="179">
        <v>1</v>
      </c>
      <c r="B950" s="160" t="str">
        <f aca="true" t="shared" si="51" ref="B950:B1000">B43</f>
        <v>Agar Malwa</v>
      </c>
      <c r="C950" s="202">
        <f aca="true" t="shared" si="52" ref="C950:C1000">C763</f>
        <v>516.0827649126711</v>
      </c>
      <c r="D950" s="202">
        <v>354.69000000000005</v>
      </c>
      <c r="E950" s="143">
        <f aca="true" t="shared" si="53" ref="E950:E1001">D950/C950</f>
        <v>0.687273484244371</v>
      </c>
      <c r="F950" s="45"/>
      <c r="G950" s="45"/>
      <c r="H950" s="45"/>
    </row>
    <row r="951" spans="1:8" ht="12.75" customHeight="1">
      <c r="A951" s="179">
        <v>2</v>
      </c>
      <c r="B951" s="160" t="str">
        <f t="shared" si="51"/>
        <v>Alirajpur</v>
      </c>
      <c r="C951" s="180">
        <f t="shared" si="52"/>
        <v>1132.5948798553422</v>
      </c>
      <c r="D951" s="202">
        <v>858.36</v>
      </c>
      <c r="E951" s="143">
        <f t="shared" si="53"/>
        <v>0.7578702811279103</v>
      </c>
      <c r="F951" s="45"/>
      <c r="G951" s="45"/>
      <c r="H951" s="45"/>
    </row>
    <row r="952" spans="1:8" ht="12.75" customHeight="1">
      <c r="A952" s="179">
        <v>3</v>
      </c>
      <c r="B952" s="160" t="str">
        <f t="shared" si="51"/>
        <v>Anooppur</v>
      </c>
      <c r="C952" s="202">
        <f t="shared" si="52"/>
        <v>684.5986396748814</v>
      </c>
      <c r="D952" s="202">
        <v>720.6800000000001</v>
      </c>
      <c r="E952" s="143">
        <f t="shared" si="53"/>
        <v>1.0527043996789913</v>
      </c>
      <c r="F952" s="45"/>
      <c r="G952" s="45"/>
      <c r="H952" s="45"/>
    </row>
    <row r="953" spans="1:8" ht="12.75" customHeight="1">
      <c r="A953" s="179">
        <v>4</v>
      </c>
      <c r="B953" s="160" t="str">
        <f t="shared" si="51"/>
        <v>Ashoknagar</v>
      </c>
      <c r="C953" s="202">
        <f t="shared" si="52"/>
        <v>767.8885330342728</v>
      </c>
      <c r="D953" s="202">
        <v>800.52</v>
      </c>
      <c r="E953" s="143">
        <f t="shared" si="53"/>
        <v>1.0424950569801916</v>
      </c>
      <c r="F953" s="45"/>
      <c r="G953" s="45"/>
      <c r="H953" s="45"/>
    </row>
    <row r="954" spans="1:8" ht="12.75" customHeight="1">
      <c r="A954" s="179">
        <v>5</v>
      </c>
      <c r="B954" s="160" t="str">
        <f t="shared" si="51"/>
        <v>Badwani</v>
      </c>
      <c r="C954" s="202">
        <f t="shared" si="52"/>
        <v>1572.9120059382392</v>
      </c>
      <c r="D954" s="202">
        <v>1250.66</v>
      </c>
      <c r="E954" s="143">
        <f t="shared" si="53"/>
        <v>0.7951239454453675</v>
      </c>
      <c r="F954" s="45"/>
      <c r="G954" s="45"/>
      <c r="H954" s="45"/>
    </row>
    <row r="955" spans="1:8" ht="12.75" customHeight="1">
      <c r="A955" s="179">
        <v>6</v>
      </c>
      <c r="B955" s="160" t="str">
        <f t="shared" si="51"/>
        <v>Balaghat</v>
      </c>
      <c r="C955" s="202">
        <f t="shared" si="52"/>
        <v>1734.800386531494</v>
      </c>
      <c r="D955" s="202">
        <v>1916.76</v>
      </c>
      <c r="E955" s="143">
        <f t="shared" si="53"/>
        <v>1.1048879253666242</v>
      </c>
      <c r="F955" s="45"/>
      <c r="G955" s="45"/>
      <c r="H955" s="45"/>
    </row>
    <row r="956" spans="1:8" ht="12.75" customHeight="1">
      <c r="A956" s="179">
        <v>7</v>
      </c>
      <c r="B956" s="160" t="str">
        <f t="shared" si="51"/>
        <v>Betul</v>
      </c>
      <c r="C956" s="202">
        <f t="shared" si="52"/>
        <v>1597.2190657774916</v>
      </c>
      <c r="D956" s="202">
        <v>1488.65</v>
      </c>
      <c r="E956" s="143">
        <f t="shared" si="53"/>
        <v>0.9320261897045147</v>
      </c>
      <c r="F956" s="45"/>
      <c r="G956" s="45"/>
      <c r="H956" s="45"/>
    </row>
    <row r="957" spans="1:8" ht="12.75" customHeight="1">
      <c r="A957" s="179">
        <v>8</v>
      </c>
      <c r="B957" s="160" t="str">
        <f t="shared" si="51"/>
        <v>Bhind</v>
      </c>
      <c r="C957" s="202">
        <f t="shared" si="52"/>
        <v>1000.4818538397642</v>
      </c>
      <c r="D957" s="202">
        <v>1015.66</v>
      </c>
      <c r="E957" s="143">
        <f t="shared" si="53"/>
        <v>1.01517083603464</v>
      </c>
      <c r="F957" s="45"/>
      <c r="G957" s="45"/>
      <c r="H957" s="45"/>
    </row>
    <row r="958" spans="1:8" ht="12.75" customHeight="1">
      <c r="A958" s="179">
        <v>9</v>
      </c>
      <c r="B958" s="160" t="str">
        <f t="shared" si="51"/>
        <v>Bhopal</v>
      </c>
      <c r="C958" s="202">
        <f t="shared" si="52"/>
        <v>1110.369594897589</v>
      </c>
      <c r="D958" s="202">
        <v>845.29</v>
      </c>
      <c r="E958" s="143">
        <f t="shared" si="53"/>
        <v>0.761269044005084</v>
      </c>
      <c r="F958" s="45"/>
      <c r="G958" s="45"/>
      <c r="H958" s="45"/>
    </row>
    <row r="959" spans="1:8" ht="12.75" customHeight="1">
      <c r="A959" s="179">
        <v>10</v>
      </c>
      <c r="B959" s="160" t="str">
        <f t="shared" si="51"/>
        <v>Burhanpur</v>
      </c>
      <c r="C959" s="180">
        <f t="shared" si="52"/>
        <v>712.2690974936997</v>
      </c>
      <c r="D959" s="202">
        <v>684.02</v>
      </c>
      <c r="E959" s="143">
        <f t="shared" si="53"/>
        <v>0.9603392908760167</v>
      </c>
      <c r="F959" s="45"/>
      <c r="G959" s="45"/>
      <c r="H959" s="45"/>
    </row>
    <row r="960" spans="1:8" ht="12.75" customHeight="1">
      <c r="A960" s="179">
        <v>11</v>
      </c>
      <c r="B960" s="160" t="str">
        <f t="shared" si="51"/>
        <v>Chhatarpur</v>
      </c>
      <c r="C960" s="202">
        <f t="shared" si="52"/>
        <v>2258.447264244581</v>
      </c>
      <c r="D960" s="202">
        <v>1730.54</v>
      </c>
      <c r="E960" s="143">
        <f t="shared" si="53"/>
        <v>0.7662521181688257</v>
      </c>
      <c r="F960" s="45"/>
      <c r="G960" s="45"/>
      <c r="H960" s="45"/>
    </row>
    <row r="961" spans="1:8" ht="12.75" customHeight="1">
      <c r="A961" s="179">
        <v>12</v>
      </c>
      <c r="B961" s="160" t="str">
        <f t="shared" si="51"/>
        <v>Chhindwara</v>
      </c>
      <c r="C961" s="202">
        <f t="shared" si="52"/>
        <v>2046.6051303971672</v>
      </c>
      <c r="D961" s="202">
        <v>1960.51</v>
      </c>
      <c r="E961" s="143">
        <f t="shared" si="53"/>
        <v>0.9579327105564035</v>
      </c>
      <c r="F961" s="45"/>
      <c r="G961" s="45"/>
      <c r="H961" s="45"/>
    </row>
    <row r="962" spans="1:8" ht="12.75" customHeight="1">
      <c r="A962" s="179">
        <v>13</v>
      </c>
      <c r="B962" s="160" t="str">
        <f t="shared" si="51"/>
        <v>Damoh</v>
      </c>
      <c r="C962" s="202">
        <f t="shared" si="52"/>
        <v>1522.9019299865236</v>
      </c>
      <c r="D962" s="202">
        <v>1269.8600000000001</v>
      </c>
      <c r="E962" s="143">
        <f t="shared" si="53"/>
        <v>0.8338422684980361</v>
      </c>
      <c r="F962" s="45"/>
      <c r="G962" s="45"/>
      <c r="H962" s="45"/>
    </row>
    <row r="963" spans="1:8" ht="12.75" customHeight="1">
      <c r="A963" s="179">
        <v>14</v>
      </c>
      <c r="B963" s="160" t="str">
        <f t="shared" si="51"/>
        <v>Datia</v>
      </c>
      <c r="C963" s="202">
        <f t="shared" si="52"/>
        <v>638.8044487392449</v>
      </c>
      <c r="D963" s="202">
        <v>551.4445638148</v>
      </c>
      <c r="E963" s="143">
        <f t="shared" si="53"/>
        <v>0.8632447142519751</v>
      </c>
      <c r="F963" s="45"/>
      <c r="G963" s="45"/>
      <c r="H963" s="45"/>
    </row>
    <row r="964" spans="1:8" ht="12.75" customHeight="1">
      <c r="A964" s="179">
        <v>15</v>
      </c>
      <c r="B964" s="160" t="str">
        <f t="shared" si="51"/>
        <v>Dewas</v>
      </c>
      <c r="C964" s="202">
        <f t="shared" si="52"/>
        <v>1171.3551606549097</v>
      </c>
      <c r="D964" s="202">
        <v>1159.04</v>
      </c>
      <c r="E964" s="143">
        <f t="shared" si="53"/>
        <v>0.9894863991139764</v>
      </c>
      <c r="F964" s="45"/>
      <c r="G964" s="45"/>
      <c r="H964" s="45"/>
    </row>
    <row r="965" spans="1:8" ht="12.75" customHeight="1">
      <c r="A965" s="179">
        <v>16</v>
      </c>
      <c r="B965" s="160" t="str">
        <f t="shared" si="51"/>
        <v>Dhar</v>
      </c>
      <c r="C965" s="202">
        <f t="shared" si="52"/>
        <v>1699.766088610893</v>
      </c>
      <c r="D965" s="202">
        <v>1599.6412129999999</v>
      </c>
      <c r="E965" s="143">
        <f t="shared" si="53"/>
        <v>0.9410949093044217</v>
      </c>
      <c r="F965" s="45"/>
      <c r="G965" s="45"/>
      <c r="H965" s="45"/>
    </row>
    <row r="966" spans="1:8" ht="12.75" customHeight="1">
      <c r="A966" s="179">
        <v>17</v>
      </c>
      <c r="B966" s="160" t="str">
        <f t="shared" si="51"/>
        <v>Dindori</v>
      </c>
      <c r="C966" s="202">
        <f t="shared" si="52"/>
        <v>997.0433635843146</v>
      </c>
      <c r="D966" s="202">
        <v>852.663783</v>
      </c>
      <c r="E966" s="143">
        <f t="shared" si="53"/>
        <v>0.8551922756245243</v>
      </c>
      <c r="F966" s="45"/>
      <c r="G966" s="45"/>
      <c r="H966" s="45"/>
    </row>
    <row r="967" spans="1:8" ht="12.75" customHeight="1">
      <c r="A967" s="179">
        <v>18</v>
      </c>
      <c r="B967" s="160" t="str">
        <f t="shared" si="51"/>
        <v>Guna</v>
      </c>
      <c r="C967" s="202">
        <f t="shared" si="52"/>
        <v>959.228375269203</v>
      </c>
      <c r="D967" s="202">
        <v>1031.49</v>
      </c>
      <c r="E967" s="143">
        <f t="shared" si="53"/>
        <v>1.0753330766622882</v>
      </c>
      <c r="F967" s="45"/>
      <c r="G967" s="45"/>
      <c r="H967" s="45"/>
    </row>
    <row r="968" spans="1:8" ht="12.75" customHeight="1">
      <c r="A968" s="179">
        <v>19</v>
      </c>
      <c r="B968" s="160" t="str">
        <f t="shared" si="51"/>
        <v>Gwalior</v>
      </c>
      <c r="C968" s="202">
        <f t="shared" si="52"/>
        <v>867.5232354440246</v>
      </c>
      <c r="D968" s="202">
        <v>941.9300000000001</v>
      </c>
      <c r="E968" s="143">
        <f t="shared" si="53"/>
        <v>1.0857691892458554</v>
      </c>
      <c r="F968" s="45"/>
      <c r="G968" s="45"/>
      <c r="H968" s="45"/>
    </row>
    <row r="969" spans="1:8" ht="12.75" customHeight="1">
      <c r="A969" s="179">
        <v>20</v>
      </c>
      <c r="B969" s="160" t="str">
        <f t="shared" si="51"/>
        <v>Harda</v>
      </c>
      <c r="C969" s="202">
        <f t="shared" si="52"/>
        <v>419.82180278081637</v>
      </c>
      <c r="D969" s="202">
        <v>415.09000000000003</v>
      </c>
      <c r="E969" s="143">
        <f t="shared" si="53"/>
        <v>0.9887290208620091</v>
      </c>
      <c r="F969" s="45"/>
      <c r="G969" s="45"/>
      <c r="H969" s="45"/>
    </row>
    <row r="970" spans="1:8" ht="12.75" customHeight="1">
      <c r="A970" s="179">
        <v>21</v>
      </c>
      <c r="B970" s="160" t="str">
        <f t="shared" si="51"/>
        <v>Hoshangabad</v>
      </c>
      <c r="C970" s="202">
        <f t="shared" si="52"/>
        <v>958.1881270494853</v>
      </c>
      <c r="D970" s="202">
        <v>762.52</v>
      </c>
      <c r="E970" s="143">
        <f t="shared" si="53"/>
        <v>0.7957936218099475</v>
      </c>
      <c r="F970" s="45"/>
      <c r="G970" s="45"/>
      <c r="H970" s="45"/>
    </row>
    <row r="971" spans="1:8" ht="12.75" customHeight="1">
      <c r="A971" s="179">
        <v>22</v>
      </c>
      <c r="B971" s="160" t="str">
        <f t="shared" si="51"/>
        <v>Indore</v>
      </c>
      <c r="C971" s="202">
        <f t="shared" si="52"/>
        <v>1077.9231787754593</v>
      </c>
      <c r="D971" s="202">
        <v>1096.3000000000002</v>
      </c>
      <c r="E971" s="143">
        <f t="shared" si="53"/>
        <v>1.0170483589057036</v>
      </c>
      <c r="F971" s="45"/>
      <c r="G971" s="45"/>
      <c r="H971" s="45"/>
    </row>
    <row r="972" spans="1:8" ht="12.75" customHeight="1">
      <c r="A972" s="179">
        <v>23</v>
      </c>
      <c r="B972" s="160" t="str">
        <f t="shared" si="51"/>
        <v>Jabalpur</v>
      </c>
      <c r="C972" s="202">
        <f t="shared" si="52"/>
        <v>1571.035481234116</v>
      </c>
      <c r="D972" s="202">
        <v>1326.8</v>
      </c>
      <c r="E972" s="143">
        <f t="shared" si="53"/>
        <v>0.8445385326101874</v>
      </c>
      <c r="F972" s="45"/>
      <c r="G972" s="45"/>
      <c r="H972" s="45"/>
    </row>
    <row r="973" spans="1:8" ht="12.75" customHeight="1">
      <c r="A973" s="179">
        <v>24</v>
      </c>
      <c r="B973" s="160" t="str">
        <f t="shared" si="51"/>
        <v>Jhabua</v>
      </c>
      <c r="C973" s="202">
        <f t="shared" si="52"/>
        <v>1741.3271055905552</v>
      </c>
      <c r="D973" s="202">
        <v>1183.26</v>
      </c>
      <c r="E973" s="143">
        <f t="shared" si="53"/>
        <v>0.6795162127788209</v>
      </c>
      <c r="F973" s="45"/>
      <c r="G973" s="45"/>
      <c r="H973" s="45"/>
    </row>
    <row r="974" spans="1:8" ht="12.75" customHeight="1">
      <c r="A974" s="179">
        <v>25</v>
      </c>
      <c r="B974" s="160" t="str">
        <f t="shared" si="51"/>
        <v>Katni</v>
      </c>
      <c r="C974" s="202">
        <f t="shared" si="52"/>
        <v>1420.2608530520465</v>
      </c>
      <c r="D974" s="202">
        <v>1163.09</v>
      </c>
      <c r="E974" s="143">
        <f t="shared" si="53"/>
        <v>0.8189270284403013</v>
      </c>
      <c r="F974" s="45"/>
      <c r="G974" s="45"/>
      <c r="H974" s="45"/>
    </row>
    <row r="975" spans="1:8" ht="12.75" customHeight="1">
      <c r="A975" s="179">
        <v>26</v>
      </c>
      <c r="B975" s="160" t="str">
        <f t="shared" si="51"/>
        <v>Khandwa</v>
      </c>
      <c r="C975" s="202">
        <f t="shared" si="52"/>
        <v>1488.1476788562895</v>
      </c>
      <c r="D975" s="202">
        <v>1093.26</v>
      </c>
      <c r="E975" s="143">
        <f t="shared" si="53"/>
        <v>0.7346448309755259</v>
      </c>
      <c r="F975" s="45"/>
      <c r="G975" s="45"/>
      <c r="H975" s="45"/>
    </row>
    <row r="976" spans="1:8" ht="12.75" customHeight="1">
      <c r="A976" s="179">
        <v>27</v>
      </c>
      <c r="B976" s="160" t="str">
        <f t="shared" si="51"/>
        <v>Khargone</v>
      </c>
      <c r="C976" s="202">
        <f t="shared" si="52"/>
        <v>1643.8202389366038</v>
      </c>
      <c r="D976" s="202">
        <v>1409.6006723399998</v>
      </c>
      <c r="E976" s="143">
        <f t="shared" si="53"/>
        <v>0.8575150974244472</v>
      </c>
      <c r="F976" s="45"/>
      <c r="G976" s="45"/>
      <c r="H976" s="45"/>
    </row>
    <row r="977" spans="1:8" ht="12.75" customHeight="1">
      <c r="A977" s="179">
        <v>28</v>
      </c>
      <c r="B977" s="160" t="str">
        <f t="shared" si="51"/>
        <v>Mandla</v>
      </c>
      <c r="C977" s="202">
        <f t="shared" si="52"/>
        <v>1348.745087945483</v>
      </c>
      <c r="D977" s="202">
        <v>1010.58785</v>
      </c>
      <c r="E977" s="143">
        <f t="shared" si="53"/>
        <v>0.7492800967597285</v>
      </c>
      <c r="F977" s="45"/>
      <c r="G977" s="45"/>
      <c r="H977" s="45"/>
    </row>
    <row r="978" spans="1:8" ht="12.75" customHeight="1">
      <c r="A978" s="179">
        <v>29</v>
      </c>
      <c r="B978" s="160" t="str">
        <f t="shared" si="51"/>
        <v>Mandsaur</v>
      </c>
      <c r="C978" s="202">
        <f t="shared" si="52"/>
        <v>920.4778643367048</v>
      </c>
      <c r="D978" s="202">
        <v>672.56</v>
      </c>
      <c r="E978" s="143">
        <f t="shared" si="53"/>
        <v>0.7306639584262528</v>
      </c>
      <c r="F978" s="45"/>
      <c r="G978" s="45"/>
      <c r="H978" s="45"/>
    </row>
    <row r="979" spans="1:8" ht="12.75" customHeight="1">
      <c r="A979" s="179">
        <v>30</v>
      </c>
      <c r="B979" s="160" t="str">
        <f t="shared" si="51"/>
        <v>Morena</v>
      </c>
      <c r="C979" s="202">
        <f t="shared" si="52"/>
        <v>1395.3934071511094</v>
      </c>
      <c r="D979" s="202">
        <v>1476.56</v>
      </c>
      <c r="E979" s="143">
        <f t="shared" si="53"/>
        <v>1.0581675335664682</v>
      </c>
      <c r="F979" s="45"/>
      <c r="G979" s="45"/>
      <c r="H979" s="45"/>
    </row>
    <row r="980" spans="1:8" ht="12.75" customHeight="1">
      <c r="A980" s="179">
        <v>31</v>
      </c>
      <c r="B980" s="160" t="str">
        <f t="shared" si="51"/>
        <v>Narsinghpur</v>
      </c>
      <c r="C980" s="202">
        <f t="shared" si="52"/>
        <v>821.1982278968471</v>
      </c>
      <c r="D980" s="202">
        <v>709.7953</v>
      </c>
      <c r="E980" s="143">
        <f t="shared" si="53"/>
        <v>0.8643410030460504</v>
      </c>
      <c r="F980" s="45"/>
      <c r="G980" s="45"/>
      <c r="H980" s="45"/>
    </row>
    <row r="981" spans="1:8" ht="12.75" customHeight="1">
      <c r="A981" s="179">
        <v>32</v>
      </c>
      <c r="B981" s="160" t="str">
        <f t="shared" si="51"/>
        <v>Neemuch</v>
      </c>
      <c r="C981" s="202">
        <f t="shared" si="52"/>
        <v>749.3922781809069</v>
      </c>
      <c r="D981" s="202">
        <v>550.45</v>
      </c>
      <c r="E981" s="143">
        <f t="shared" si="53"/>
        <v>0.734528518676728</v>
      </c>
      <c r="F981" s="45"/>
      <c r="G981" s="45"/>
      <c r="H981" s="45"/>
    </row>
    <row r="982" spans="1:8" ht="12.75" customHeight="1">
      <c r="A982" s="179">
        <v>33</v>
      </c>
      <c r="B982" s="160" t="str">
        <f t="shared" si="51"/>
        <v>Panna</v>
      </c>
      <c r="C982" s="202">
        <f t="shared" si="52"/>
        <v>1251.6005750473996</v>
      </c>
      <c r="D982" s="202">
        <v>1018.25</v>
      </c>
      <c r="E982" s="143">
        <f t="shared" si="53"/>
        <v>0.8135582711452795</v>
      </c>
      <c r="F982" s="45"/>
      <c r="G982" s="45"/>
      <c r="H982" s="45"/>
    </row>
    <row r="983" spans="1:8" ht="12.75" customHeight="1">
      <c r="A983" s="179">
        <v>34</v>
      </c>
      <c r="B983" s="160" t="str">
        <f t="shared" si="51"/>
        <v>Raisen</v>
      </c>
      <c r="C983" s="202">
        <f t="shared" si="52"/>
        <v>1238.3430163028088</v>
      </c>
      <c r="D983" s="202">
        <v>1053.037281</v>
      </c>
      <c r="E983" s="143">
        <f t="shared" si="53"/>
        <v>0.8503599302751698</v>
      </c>
      <c r="F983" s="45"/>
      <c r="G983" s="45"/>
      <c r="H983" s="45"/>
    </row>
    <row r="984" spans="1:8" ht="12.75" customHeight="1">
      <c r="A984" s="179">
        <v>35</v>
      </c>
      <c r="B984" s="160" t="str">
        <f t="shared" si="51"/>
        <v>Rajgarh</v>
      </c>
      <c r="C984" s="202">
        <f t="shared" si="52"/>
        <v>1410.0813241603262</v>
      </c>
      <c r="D984" s="202">
        <v>962.5999999999999</v>
      </c>
      <c r="E984" s="143">
        <f t="shared" si="53"/>
        <v>0.6826556621287131</v>
      </c>
      <c r="F984" s="45"/>
      <c r="G984" s="45"/>
      <c r="H984" s="45"/>
    </row>
    <row r="985" spans="1:8" ht="12.75" customHeight="1">
      <c r="A985" s="179">
        <v>36</v>
      </c>
      <c r="B985" s="160" t="str">
        <f t="shared" si="51"/>
        <v>Ratlam</v>
      </c>
      <c r="C985" s="202">
        <f t="shared" si="52"/>
        <v>1636.8250525311</v>
      </c>
      <c r="D985" s="202">
        <v>1769.84</v>
      </c>
      <c r="E985" s="143">
        <f t="shared" si="53"/>
        <v>1.0812639978006278</v>
      </c>
      <c r="F985" s="45"/>
      <c r="G985" s="45"/>
      <c r="H985" s="45"/>
    </row>
    <row r="986" spans="1:8" ht="12.75" customHeight="1">
      <c r="A986" s="179">
        <v>37</v>
      </c>
      <c r="B986" s="160" t="str">
        <f t="shared" si="51"/>
        <v>Rewa</v>
      </c>
      <c r="C986" s="202">
        <f t="shared" si="52"/>
        <v>1684.827735284332</v>
      </c>
      <c r="D986" s="202">
        <v>1589.2</v>
      </c>
      <c r="E986" s="143">
        <f t="shared" si="53"/>
        <v>0.9432418322172303</v>
      </c>
      <c r="F986" s="45"/>
      <c r="G986" s="45"/>
      <c r="H986" s="45"/>
    </row>
    <row r="987" spans="1:8" ht="12.75" customHeight="1">
      <c r="A987" s="179">
        <v>38</v>
      </c>
      <c r="B987" s="160" t="str">
        <f t="shared" si="51"/>
        <v>Sagar</v>
      </c>
      <c r="C987" s="202">
        <f t="shared" si="52"/>
        <v>2378.4696515559226</v>
      </c>
      <c r="D987" s="202">
        <v>2457.08</v>
      </c>
      <c r="E987" s="143">
        <f t="shared" si="53"/>
        <v>1.0330508099578453</v>
      </c>
      <c r="F987" s="45"/>
      <c r="G987" s="45"/>
      <c r="H987" s="45"/>
    </row>
    <row r="988" spans="1:8" ht="12.75" customHeight="1">
      <c r="A988" s="179">
        <v>39</v>
      </c>
      <c r="B988" s="160" t="str">
        <f t="shared" si="51"/>
        <v>Satna</v>
      </c>
      <c r="C988" s="202">
        <f t="shared" si="52"/>
        <v>1849.7346639031903</v>
      </c>
      <c r="D988" s="202">
        <v>1611.3459776999998</v>
      </c>
      <c r="E988" s="143">
        <f t="shared" si="53"/>
        <v>0.8711227664944343</v>
      </c>
      <c r="F988" s="45"/>
      <c r="G988" s="45"/>
      <c r="H988" s="45"/>
    </row>
    <row r="989" spans="1:8" ht="12.75" customHeight="1">
      <c r="A989" s="179">
        <v>40</v>
      </c>
      <c r="B989" s="160" t="str">
        <f t="shared" si="51"/>
        <v>Sehore</v>
      </c>
      <c r="C989" s="202">
        <f t="shared" si="52"/>
        <v>1089.9171615412013</v>
      </c>
      <c r="D989" s="202">
        <v>862.31</v>
      </c>
      <c r="E989" s="143">
        <f t="shared" si="53"/>
        <v>0.7911702195611338</v>
      </c>
      <c r="F989" s="45"/>
      <c r="G989" s="45"/>
      <c r="H989" s="45"/>
    </row>
    <row r="990" spans="1:8" ht="12.75" customHeight="1">
      <c r="A990" s="179">
        <v>41</v>
      </c>
      <c r="B990" s="160" t="str">
        <f t="shared" si="51"/>
        <v>Seoni</v>
      </c>
      <c r="C990" s="202">
        <f t="shared" si="52"/>
        <v>1588.4383371775289</v>
      </c>
      <c r="D990" s="202">
        <v>1540.23</v>
      </c>
      <c r="E990" s="143">
        <f t="shared" si="53"/>
        <v>0.9696504824586458</v>
      </c>
      <c r="F990" s="45"/>
      <c r="G990" s="45"/>
      <c r="H990" s="45"/>
    </row>
    <row r="991" spans="1:8" ht="12.75" customHeight="1">
      <c r="A991" s="179">
        <v>42</v>
      </c>
      <c r="B991" s="160" t="str">
        <f t="shared" si="51"/>
        <v>Shahdol</v>
      </c>
      <c r="C991" s="202">
        <f t="shared" si="52"/>
        <v>1212.6664861341771</v>
      </c>
      <c r="D991" s="202">
        <v>1106.29</v>
      </c>
      <c r="E991" s="143">
        <f t="shared" si="53"/>
        <v>0.9122788603870042</v>
      </c>
      <c r="F991" s="45"/>
      <c r="G991" s="45"/>
      <c r="H991" s="45"/>
    </row>
    <row r="992" spans="1:8" ht="12.75" customHeight="1">
      <c r="A992" s="179">
        <v>43</v>
      </c>
      <c r="B992" s="160" t="str">
        <f t="shared" si="51"/>
        <v>Shajapur</v>
      </c>
      <c r="C992" s="180">
        <f t="shared" si="52"/>
        <v>638.2023086677609</v>
      </c>
      <c r="D992" s="202">
        <v>499.54</v>
      </c>
      <c r="E992" s="143">
        <f t="shared" si="53"/>
        <v>0.782729854178659</v>
      </c>
      <c r="F992" s="45"/>
      <c r="G992" s="45"/>
      <c r="H992" s="45"/>
    </row>
    <row r="993" spans="1:8" ht="12.75" customHeight="1">
      <c r="A993" s="179">
        <v>44</v>
      </c>
      <c r="B993" s="160" t="str">
        <f t="shared" si="51"/>
        <v>Sheopur</v>
      </c>
      <c r="C993" s="202">
        <f t="shared" si="52"/>
        <v>687.7356639409617</v>
      </c>
      <c r="D993" s="202">
        <v>681.98</v>
      </c>
      <c r="E993" s="143">
        <f t="shared" si="53"/>
        <v>0.9916309939374385</v>
      </c>
      <c r="F993" s="45"/>
      <c r="G993" s="45"/>
      <c r="H993" s="45"/>
    </row>
    <row r="994" spans="1:8" ht="12.75" customHeight="1">
      <c r="A994" s="179">
        <v>45</v>
      </c>
      <c r="B994" s="160" t="str">
        <f t="shared" si="51"/>
        <v>Shivpuri</v>
      </c>
      <c r="C994" s="202">
        <f t="shared" si="52"/>
        <v>1464.355865425598</v>
      </c>
      <c r="D994" s="202">
        <v>1680.21</v>
      </c>
      <c r="E994" s="143">
        <f t="shared" si="53"/>
        <v>1.1474055177917197</v>
      </c>
      <c r="F994" s="45"/>
      <c r="G994" s="45"/>
      <c r="H994" s="45"/>
    </row>
    <row r="995" spans="1:8" ht="12.75" customHeight="1">
      <c r="A995" s="179">
        <v>46</v>
      </c>
      <c r="B995" s="160" t="str">
        <f t="shared" si="51"/>
        <v>Sidhi</v>
      </c>
      <c r="C995" s="202">
        <f t="shared" si="52"/>
        <v>1524.7813994117412</v>
      </c>
      <c r="D995" s="202">
        <v>1248.07</v>
      </c>
      <c r="E995" s="143">
        <f t="shared" si="53"/>
        <v>0.8185238883957424</v>
      </c>
      <c r="F995" s="45"/>
      <c r="G995" s="45"/>
      <c r="H995" s="45"/>
    </row>
    <row r="996" spans="1:8" ht="12.75" customHeight="1">
      <c r="A996" s="179">
        <v>47</v>
      </c>
      <c r="B996" s="160" t="str">
        <f t="shared" si="51"/>
        <v>Singroli</v>
      </c>
      <c r="C996" s="202">
        <f t="shared" si="52"/>
        <v>1600.4378157330584</v>
      </c>
      <c r="D996" s="202">
        <v>1013.0699999999999</v>
      </c>
      <c r="E996" s="143">
        <f t="shared" si="53"/>
        <v>0.6329955403709185</v>
      </c>
      <c r="F996" s="45"/>
      <c r="G996" s="45"/>
      <c r="H996" s="45"/>
    </row>
    <row r="997" spans="1:8" ht="12.75" customHeight="1">
      <c r="A997" s="179">
        <v>48</v>
      </c>
      <c r="B997" s="160" t="str">
        <f t="shared" si="51"/>
        <v>Tikamgarh</v>
      </c>
      <c r="C997" s="202">
        <f t="shared" si="52"/>
        <v>2116.864071064526</v>
      </c>
      <c r="D997" s="202">
        <v>1559.06</v>
      </c>
      <c r="E997" s="143">
        <f t="shared" si="53"/>
        <v>0.7364950925809713</v>
      </c>
      <c r="F997" s="45"/>
      <c r="G997" s="45"/>
      <c r="H997" s="45"/>
    </row>
    <row r="998" spans="1:8" ht="12.75" customHeight="1">
      <c r="A998" s="179">
        <v>49</v>
      </c>
      <c r="B998" s="160" t="str">
        <f t="shared" si="51"/>
        <v>Ujjain</v>
      </c>
      <c r="C998" s="202">
        <f t="shared" si="52"/>
        <v>1197.8397963971488</v>
      </c>
      <c r="D998" s="202">
        <v>924.27</v>
      </c>
      <c r="E998" s="143">
        <f t="shared" si="53"/>
        <v>0.7716140361841463</v>
      </c>
      <c r="F998" s="45"/>
      <c r="G998" s="45"/>
      <c r="H998" s="45"/>
    </row>
    <row r="999" spans="1:8" ht="12.75" customHeight="1">
      <c r="A999" s="179">
        <v>50</v>
      </c>
      <c r="B999" s="160" t="str">
        <f t="shared" si="51"/>
        <v>Umaria</v>
      </c>
      <c r="C999" s="202">
        <f t="shared" si="52"/>
        <v>710.4652952923536</v>
      </c>
      <c r="D999" s="202">
        <v>644.4499999999999</v>
      </c>
      <c r="E999" s="143">
        <f t="shared" si="53"/>
        <v>0.9070816045065386</v>
      </c>
      <c r="F999" s="45"/>
      <c r="G999" s="45"/>
      <c r="H999" s="45"/>
    </row>
    <row r="1000" spans="1:8" ht="12.75" customHeight="1">
      <c r="A1000" s="179">
        <v>51</v>
      </c>
      <c r="B1000" s="160" t="str">
        <f t="shared" si="51"/>
        <v>Vidisha</v>
      </c>
      <c r="C1000" s="202">
        <f t="shared" si="52"/>
        <v>1469.8506297561325</v>
      </c>
      <c r="D1000" s="202">
        <v>1318.98502</v>
      </c>
      <c r="E1000" s="143">
        <f>D1000/C1000</f>
        <v>0.89735990399163</v>
      </c>
      <c r="F1000" s="45"/>
      <c r="G1000" s="45"/>
      <c r="H1000" s="45"/>
    </row>
    <row r="1001" spans="1:8" ht="12.75">
      <c r="A1001" s="306"/>
      <c r="B1001" s="312" t="s">
        <v>3</v>
      </c>
      <c r="C1001" s="320">
        <f>SUM(C950:C1000)</f>
        <v>65298.05999999998</v>
      </c>
      <c r="D1001" s="320">
        <f>SUM(D950:D1000)</f>
        <v>57442.10166085479</v>
      </c>
      <c r="E1001" s="292">
        <f t="shared" si="53"/>
        <v>0.8796907850073157</v>
      </c>
      <c r="F1001" s="45"/>
      <c r="G1001" s="45"/>
      <c r="H1001" s="45"/>
    </row>
    <row r="1002" spans="1:8" s="5" customFormat="1" ht="15">
      <c r="A1002" s="215" t="s">
        <v>122</v>
      </c>
      <c r="B1002" s="216"/>
      <c r="C1002" s="216"/>
      <c r="D1002" s="216"/>
      <c r="E1002" s="216"/>
      <c r="F1002" s="216"/>
      <c r="G1002" s="216"/>
      <c r="H1002" s="57"/>
    </row>
    <row r="1003" spans="1:8" s="5" customFormat="1" ht="15">
      <c r="A1003" s="215" t="s">
        <v>123</v>
      </c>
      <c r="B1003" s="217"/>
      <c r="C1003" s="218"/>
      <c r="D1003" s="217"/>
      <c r="E1003" s="217"/>
      <c r="F1003" s="217"/>
      <c r="G1003" s="219"/>
      <c r="H1003" s="57"/>
    </row>
    <row r="1004" spans="1:8" s="5" customFormat="1" ht="15">
      <c r="A1004" s="220" t="s">
        <v>269</v>
      </c>
      <c r="B1004" s="217"/>
      <c r="C1004" s="217"/>
      <c r="D1004" s="217"/>
      <c r="E1004" s="217"/>
      <c r="F1004" s="217"/>
      <c r="G1004" s="217" t="s">
        <v>8</v>
      </c>
      <c r="H1004" s="57"/>
    </row>
    <row r="1005" spans="1:8" s="5" customFormat="1" ht="63.75">
      <c r="A1005" s="315" t="s">
        <v>23</v>
      </c>
      <c r="B1005" s="315" t="s">
        <v>24</v>
      </c>
      <c r="C1005" s="315" t="s">
        <v>270</v>
      </c>
      <c r="D1005" s="315" t="s">
        <v>271</v>
      </c>
      <c r="E1005" s="315" t="s">
        <v>124</v>
      </c>
      <c r="F1005" s="315" t="s">
        <v>125</v>
      </c>
      <c r="G1005" s="315" t="s">
        <v>126</v>
      </c>
      <c r="H1005" s="57"/>
    </row>
    <row r="1006" spans="1:8" s="5" customFormat="1" ht="15.75">
      <c r="A1006" s="179">
        <v>1</v>
      </c>
      <c r="B1006" s="160" t="str">
        <f aca="true" t="shared" si="54" ref="B1006:B1056">B43</f>
        <v>Agar Malwa</v>
      </c>
      <c r="C1006" s="221">
        <v>145</v>
      </c>
      <c r="D1006" s="221">
        <v>0.82</v>
      </c>
      <c r="E1006" s="221">
        <v>149.41367165701303</v>
      </c>
      <c r="F1006" s="221">
        <f>D1006+E1006</f>
        <v>150.23367165701302</v>
      </c>
      <c r="G1006" s="222">
        <f>F1006/C1006</f>
        <v>1.036094287289745</v>
      </c>
      <c r="H1006" s="57"/>
    </row>
    <row r="1007" spans="1:8" s="5" customFormat="1" ht="15.75">
      <c r="A1007" s="179">
        <v>2</v>
      </c>
      <c r="B1007" s="160" t="str">
        <f t="shared" si="54"/>
        <v>Alirajpur</v>
      </c>
      <c r="C1007" s="221">
        <v>384.8</v>
      </c>
      <c r="D1007" s="221">
        <v>1.8499999999999999</v>
      </c>
      <c r="E1007" s="221">
        <v>340.4213717677137</v>
      </c>
      <c r="F1007" s="221">
        <f aca="true" t="shared" si="55" ref="F1007:F1056">D1007+E1007</f>
        <v>342.27137176771373</v>
      </c>
      <c r="G1007" s="222">
        <f aca="true" t="shared" si="56" ref="G1007:G1057">F1007/C1007</f>
        <v>0.8894786168599629</v>
      </c>
      <c r="H1007" s="57"/>
    </row>
    <row r="1008" spans="1:8" s="5" customFormat="1" ht="15.75">
      <c r="A1008" s="179">
        <v>3</v>
      </c>
      <c r="B1008" s="160" t="str">
        <f t="shared" si="54"/>
        <v>Anooppur</v>
      </c>
      <c r="C1008" s="221">
        <v>324.6</v>
      </c>
      <c r="D1008" s="221">
        <v>2.25</v>
      </c>
      <c r="E1008" s="221">
        <v>433.66969761060363</v>
      </c>
      <c r="F1008" s="221">
        <f t="shared" si="55"/>
        <v>435.91969761060363</v>
      </c>
      <c r="G1008" s="222">
        <f t="shared" si="56"/>
        <v>1.342944231702414</v>
      </c>
      <c r="H1008" s="57"/>
    </row>
    <row r="1009" spans="1:8" s="5" customFormat="1" ht="15.75">
      <c r="A1009" s="179">
        <v>4</v>
      </c>
      <c r="B1009" s="160" t="str">
        <f t="shared" si="54"/>
        <v>Ashoknagar</v>
      </c>
      <c r="C1009" s="221">
        <v>361.4</v>
      </c>
      <c r="D1009" s="221">
        <v>4</v>
      </c>
      <c r="E1009" s="221">
        <v>794.2684901693801</v>
      </c>
      <c r="F1009" s="221">
        <f t="shared" si="55"/>
        <v>798.2684901693801</v>
      </c>
      <c r="G1009" s="222">
        <f t="shared" si="56"/>
        <v>2.2088226069988384</v>
      </c>
      <c r="H1009" s="57"/>
    </row>
    <row r="1010" spans="1:8" s="5" customFormat="1" ht="15.75">
      <c r="A1010" s="179">
        <v>5</v>
      </c>
      <c r="B1010" s="160" t="str">
        <f t="shared" si="54"/>
        <v>Badwani</v>
      </c>
      <c r="C1010" s="221">
        <v>663.6</v>
      </c>
      <c r="D1010" s="221">
        <v>3.3199999999999994</v>
      </c>
      <c r="E1010" s="221">
        <v>622.701580295866</v>
      </c>
      <c r="F1010" s="221">
        <f t="shared" si="55"/>
        <v>626.0215802958661</v>
      </c>
      <c r="G1010" s="222">
        <f t="shared" si="56"/>
        <v>0.9433718810968446</v>
      </c>
      <c r="H1010" s="57"/>
    </row>
    <row r="1011" spans="1:8" s="5" customFormat="1" ht="15.75">
      <c r="A1011" s="179">
        <v>6</v>
      </c>
      <c r="B1011" s="160" t="str">
        <f t="shared" si="54"/>
        <v>Balaghat</v>
      </c>
      <c r="C1011" s="221">
        <v>609.7</v>
      </c>
      <c r="D1011" s="221">
        <v>3.33</v>
      </c>
      <c r="E1011" s="221">
        <v>604.351862986503</v>
      </c>
      <c r="F1011" s="221">
        <f t="shared" si="55"/>
        <v>607.681862986503</v>
      </c>
      <c r="G1011" s="222">
        <f t="shared" si="56"/>
        <v>0.996689950773336</v>
      </c>
      <c r="H1011" s="57"/>
    </row>
    <row r="1012" spans="1:8" s="5" customFormat="1" ht="15.75">
      <c r="A1012" s="179">
        <v>7</v>
      </c>
      <c r="B1012" s="160" t="str">
        <f t="shared" si="54"/>
        <v>Betul</v>
      </c>
      <c r="C1012" s="221">
        <v>587.8</v>
      </c>
      <c r="D1012" s="221">
        <v>3.33</v>
      </c>
      <c r="E1012" s="221">
        <v>607.0517525902833</v>
      </c>
      <c r="F1012" s="221">
        <f t="shared" si="55"/>
        <v>610.3817525902833</v>
      </c>
      <c r="G1012" s="222">
        <f t="shared" si="56"/>
        <v>1.038417408285613</v>
      </c>
      <c r="H1012" s="57"/>
    </row>
    <row r="1013" spans="1:8" s="5" customFormat="1" ht="15.75">
      <c r="A1013" s="179">
        <v>8</v>
      </c>
      <c r="B1013" s="160" t="str">
        <f t="shared" si="54"/>
        <v>Bhind</v>
      </c>
      <c r="C1013" s="221">
        <v>439.2</v>
      </c>
      <c r="D1013" s="221">
        <v>2.34</v>
      </c>
      <c r="E1013" s="221">
        <v>426.08533618045794</v>
      </c>
      <c r="F1013" s="221">
        <f t="shared" si="55"/>
        <v>428.4253361804579</v>
      </c>
      <c r="G1013" s="222">
        <f t="shared" si="56"/>
        <v>0.975467523179549</v>
      </c>
      <c r="H1013" s="57"/>
    </row>
    <row r="1014" spans="1:8" s="5" customFormat="1" ht="15.75">
      <c r="A1014" s="179">
        <v>9</v>
      </c>
      <c r="B1014" s="160" t="str">
        <f t="shared" si="54"/>
        <v>Bhopal</v>
      </c>
      <c r="C1014" s="221">
        <v>336.7</v>
      </c>
      <c r="D1014" s="221">
        <v>1.7199999999999998</v>
      </c>
      <c r="E1014" s="221">
        <v>315.80695952359923</v>
      </c>
      <c r="F1014" s="221">
        <f t="shared" si="55"/>
        <v>317.52695952359926</v>
      </c>
      <c r="G1014" s="222">
        <f t="shared" si="56"/>
        <v>0.9430560128411026</v>
      </c>
      <c r="H1014" s="57"/>
    </row>
    <row r="1015" spans="1:8" s="5" customFormat="1" ht="15.75">
      <c r="A1015" s="179">
        <v>10</v>
      </c>
      <c r="B1015" s="160" t="str">
        <f t="shared" si="54"/>
        <v>Burhanpur</v>
      </c>
      <c r="C1015" s="221">
        <v>208.6</v>
      </c>
      <c r="D1015" s="221">
        <v>1.11</v>
      </c>
      <c r="E1015" s="221">
        <v>199.9994094782216</v>
      </c>
      <c r="F1015" s="221">
        <f t="shared" si="55"/>
        <v>201.1094094782216</v>
      </c>
      <c r="G1015" s="222">
        <f t="shared" si="56"/>
        <v>0.964091128850535</v>
      </c>
      <c r="H1015" s="57"/>
    </row>
    <row r="1016" spans="1:8" s="5" customFormat="1" ht="15.75">
      <c r="A1016" s="179">
        <v>11</v>
      </c>
      <c r="B1016" s="160" t="str">
        <f t="shared" si="54"/>
        <v>Chhatarpur</v>
      </c>
      <c r="C1016" s="221">
        <v>688.3</v>
      </c>
      <c r="D1016" s="221">
        <v>3.82</v>
      </c>
      <c r="E1016" s="221">
        <v>694.3769978178342</v>
      </c>
      <c r="F1016" s="221">
        <f t="shared" si="55"/>
        <v>698.1969978178342</v>
      </c>
      <c r="G1016" s="222">
        <f t="shared" si="56"/>
        <v>1.0143789013770657</v>
      </c>
      <c r="H1016" s="57"/>
    </row>
    <row r="1017" spans="1:8" s="5" customFormat="1" ht="15.75">
      <c r="A1017" s="179">
        <v>12</v>
      </c>
      <c r="B1017" s="160" t="str">
        <f t="shared" si="54"/>
        <v>Chhindwara</v>
      </c>
      <c r="C1017" s="221">
        <v>763.2</v>
      </c>
      <c r="D1017" s="221">
        <v>4.26</v>
      </c>
      <c r="E1017" s="221">
        <v>771.6998717971314</v>
      </c>
      <c r="F1017" s="221">
        <f t="shared" si="55"/>
        <v>775.9598717971314</v>
      </c>
      <c r="G1017" s="222">
        <f t="shared" si="56"/>
        <v>1.0167189095874363</v>
      </c>
      <c r="H1017" s="57"/>
    </row>
    <row r="1018" spans="1:8" s="5" customFormat="1" ht="15.75">
      <c r="A1018" s="179">
        <v>13</v>
      </c>
      <c r="B1018" s="160" t="str">
        <f t="shared" si="54"/>
        <v>Damoh</v>
      </c>
      <c r="C1018" s="221">
        <v>481.9</v>
      </c>
      <c r="D1018" s="221">
        <v>2.67</v>
      </c>
      <c r="E1018" s="221">
        <v>484.1856302168267</v>
      </c>
      <c r="F1018" s="221">
        <f t="shared" si="55"/>
        <v>486.85563021682674</v>
      </c>
      <c r="G1018" s="222">
        <f t="shared" si="56"/>
        <v>1.0102835240025456</v>
      </c>
      <c r="H1018" s="57"/>
    </row>
    <row r="1019" spans="1:8" s="5" customFormat="1" ht="15.75">
      <c r="A1019" s="179">
        <v>14</v>
      </c>
      <c r="B1019" s="160" t="str">
        <f t="shared" si="54"/>
        <v>Datia</v>
      </c>
      <c r="C1019" s="221">
        <v>260.4</v>
      </c>
      <c r="D1019" s="221">
        <v>1.46</v>
      </c>
      <c r="E1019" s="221">
        <v>262.69065349941764</v>
      </c>
      <c r="F1019" s="221">
        <f t="shared" si="55"/>
        <v>264.1506534994176</v>
      </c>
      <c r="G1019" s="222">
        <f t="shared" si="56"/>
        <v>1.0144034312573642</v>
      </c>
      <c r="H1019" s="57"/>
    </row>
    <row r="1020" spans="1:8" s="5" customFormat="1" ht="15.75">
      <c r="A1020" s="179">
        <v>15</v>
      </c>
      <c r="B1020" s="160" t="str">
        <f t="shared" si="54"/>
        <v>Dewas</v>
      </c>
      <c r="C1020" s="221">
        <v>458.6</v>
      </c>
      <c r="D1020" s="221">
        <v>2.3899999999999997</v>
      </c>
      <c r="E1020" s="221">
        <v>431.7395320889595</v>
      </c>
      <c r="F1020" s="221">
        <f t="shared" si="55"/>
        <v>434.1295320889595</v>
      </c>
      <c r="G1020" s="222">
        <f t="shared" si="56"/>
        <v>0.9466409334691659</v>
      </c>
      <c r="H1020" s="57"/>
    </row>
    <row r="1021" spans="1:8" s="5" customFormat="1" ht="15.75">
      <c r="A1021" s="179">
        <v>16</v>
      </c>
      <c r="B1021" s="160" t="str">
        <f t="shared" si="54"/>
        <v>Dhar</v>
      </c>
      <c r="C1021" s="221">
        <v>726.8</v>
      </c>
      <c r="D1021" s="221">
        <v>4.09</v>
      </c>
      <c r="E1021" s="221">
        <v>760.4369863161555</v>
      </c>
      <c r="F1021" s="221">
        <f t="shared" si="55"/>
        <v>764.5269863161556</v>
      </c>
      <c r="G1021" s="222">
        <f t="shared" si="56"/>
        <v>1.0519083466100105</v>
      </c>
      <c r="H1021" s="57"/>
    </row>
    <row r="1022" spans="1:8" s="5" customFormat="1" ht="15.75">
      <c r="A1022" s="179">
        <v>17</v>
      </c>
      <c r="B1022" s="160" t="str">
        <f t="shared" si="54"/>
        <v>Dindori</v>
      </c>
      <c r="C1022" s="221">
        <v>392.8</v>
      </c>
      <c r="D1022" s="221">
        <v>3.2900000000000005</v>
      </c>
      <c r="E1022" s="221">
        <v>559.080616384746</v>
      </c>
      <c r="F1022" s="221">
        <f t="shared" si="55"/>
        <v>562.370616384746</v>
      </c>
      <c r="G1022" s="222">
        <f t="shared" si="56"/>
        <v>1.4316970885558706</v>
      </c>
      <c r="H1022" s="57"/>
    </row>
    <row r="1023" spans="1:8" s="5" customFormat="1" ht="15.75">
      <c r="A1023" s="179">
        <v>18</v>
      </c>
      <c r="B1023" s="160" t="str">
        <f t="shared" si="54"/>
        <v>Guna</v>
      </c>
      <c r="C1023" s="221">
        <v>464.2</v>
      </c>
      <c r="D1023" s="221">
        <v>2.67</v>
      </c>
      <c r="E1023" s="221">
        <v>490.04610322818667</v>
      </c>
      <c r="F1023" s="221">
        <f t="shared" si="55"/>
        <v>492.7161032281867</v>
      </c>
      <c r="G1023" s="222">
        <f t="shared" si="56"/>
        <v>1.0614306403019964</v>
      </c>
      <c r="H1023" s="57"/>
    </row>
    <row r="1024" spans="1:8" s="5" customFormat="1" ht="15.75">
      <c r="A1024" s="179">
        <v>19</v>
      </c>
      <c r="B1024" s="160" t="str">
        <f t="shared" si="54"/>
        <v>Gwalior</v>
      </c>
      <c r="C1024" s="221">
        <v>381.2</v>
      </c>
      <c r="D1024" s="221">
        <v>2.1</v>
      </c>
      <c r="E1024" s="221">
        <v>372.81304209004657</v>
      </c>
      <c r="F1024" s="221">
        <f t="shared" si="55"/>
        <v>374.9130420900466</v>
      </c>
      <c r="G1024" s="222">
        <f t="shared" si="56"/>
        <v>0.9835074556402061</v>
      </c>
      <c r="H1024" s="57"/>
    </row>
    <row r="1025" spans="1:8" s="5" customFormat="1" ht="15.75">
      <c r="A1025" s="179">
        <v>20</v>
      </c>
      <c r="B1025" s="160" t="str">
        <f t="shared" si="54"/>
        <v>Harda</v>
      </c>
      <c r="C1025" s="221">
        <v>178.3</v>
      </c>
      <c r="D1025" s="221">
        <v>1.02</v>
      </c>
      <c r="E1025" s="221">
        <v>183.92260668123384</v>
      </c>
      <c r="F1025" s="221">
        <f t="shared" si="55"/>
        <v>184.94260668123385</v>
      </c>
      <c r="G1025" s="222">
        <f t="shared" si="56"/>
        <v>1.037255225357453</v>
      </c>
      <c r="H1025" s="57"/>
    </row>
    <row r="1026" spans="1:8" s="5" customFormat="1" ht="15.75">
      <c r="A1026" s="179">
        <v>21</v>
      </c>
      <c r="B1026" s="160" t="str">
        <f t="shared" si="54"/>
        <v>Hoshangabad</v>
      </c>
      <c r="C1026" s="221">
        <v>358.6</v>
      </c>
      <c r="D1026" s="221">
        <v>1.96</v>
      </c>
      <c r="E1026" s="221">
        <v>349.5286110378977</v>
      </c>
      <c r="F1026" s="221">
        <f t="shared" si="55"/>
        <v>351.48861103789767</v>
      </c>
      <c r="G1026" s="222">
        <f t="shared" si="56"/>
        <v>0.9801690212992126</v>
      </c>
      <c r="H1026" s="57"/>
    </row>
    <row r="1027" spans="1:8" s="5" customFormat="1" ht="15.75">
      <c r="A1027" s="179">
        <v>22</v>
      </c>
      <c r="B1027" s="160" t="str">
        <f t="shared" si="54"/>
        <v>Indore</v>
      </c>
      <c r="C1027" s="221">
        <v>381.8</v>
      </c>
      <c r="D1027" s="221">
        <v>1.8900000000000001</v>
      </c>
      <c r="E1027" s="221">
        <v>337.96109260323556</v>
      </c>
      <c r="F1027" s="221">
        <f t="shared" si="55"/>
        <v>339.85109260323554</v>
      </c>
      <c r="G1027" s="222">
        <f t="shared" si="56"/>
        <v>0.8901285819885687</v>
      </c>
      <c r="H1027" s="57"/>
    </row>
    <row r="1028" spans="1:8" s="5" customFormat="1" ht="15.75">
      <c r="A1028" s="179">
        <v>23</v>
      </c>
      <c r="B1028" s="160" t="str">
        <f t="shared" si="54"/>
        <v>Jabalpur</v>
      </c>
      <c r="C1028" s="221">
        <v>511.8</v>
      </c>
      <c r="D1028" s="221">
        <v>2.7</v>
      </c>
      <c r="E1028" s="221">
        <v>488.0088856539719</v>
      </c>
      <c r="F1028" s="221">
        <f t="shared" si="55"/>
        <v>490.7088856539719</v>
      </c>
      <c r="G1028" s="222">
        <f t="shared" si="56"/>
        <v>0.9587903197615707</v>
      </c>
      <c r="H1028" s="57"/>
    </row>
    <row r="1029" spans="1:8" s="5" customFormat="1" ht="15.75">
      <c r="A1029" s="179">
        <v>24</v>
      </c>
      <c r="B1029" s="160" t="str">
        <f t="shared" si="54"/>
        <v>Jhabua</v>
      </c>
      <c r="C1029" s="221">
        <v>413.8</v>
      </c>
      <c r="D1029" s="221">
        <v>2.37</v>
      </c>
      <c r="E1029" s="221">
        <v>449.08740362342485</v>
      </c>
      <c r="F1029" s="221">
        <f t="shared" si="55"/>
        <v>451.45740362342485</v>
      </c>
      <c r="G1029" s="222">
        <f t="shared" si="56"/>
        <v>1.0910038753586875</v>
      </c>
      <c r="H1029" s="57"/>
    </row>
    <row r="1030" spans="1:8" s="5" customFormat="1" ht="15.75">
      <c r="A1030" s="179">
        <v>25</v>
      </c>
      <c r="B1030" s="160" t="str">
        <f t="shared" si="54"/>
        <v>Katni</v>
      </c>
      <c r="C1030" s="221">
        <v>439.3</v>
      </c>
      <c r="D1030" s="221">
        <v>1.3399999999999999</v>
      </c>
      <c r="E1030" s="221">
        <v>208.18055122408884</v>
      </c>
      <c r="F1030" s="221">
        <f t="shared" si="55"/>
        <v>209.52055122408885</v>
      </c>
      <c r="G1030" s="222">
        <f t="shared" si="56"/>
        <v>0.4769418420762323</v>
      </c>
      <c r="H1030" s="57"/>
    </row>
    <row r="1031" spans="1:8" s="5" customFormat="1" ht="15.75">
      <c r="A1031" s="179">
        <v>26</v>
      </c>
      <c r="B1031" s="160" t="str">
        <f t="shared" si="54"/>
        <v>Khandwa</v>
      </c>
      <c r="C1031" s="221">
        <v>422.7</v>
      </c>
      <c r="D1031" s="221">
        <v>2.25</v>
      </c>
      <c r="E1031" s="221">
        <v>408.14689283772555</v>
      </c>
      <c r="F1031" s="221">
        <f t="shared" si="55"/>
        <v>410.39689283772555</v>
      </c>
      <c r="G1031" s="222">
        <f t="shared" si="56"/>
        <v>0.9708939977235049</v>
      </c>
      <c r="H1031" s="57"/>
    </row>
    <row r="1032" spans="1:8" s="5" customFormat="1" ht="15.75">
      <c r="A1032" s="179">
        <v>27</v>
      </c>
      <c r="B1032" s="160" t="str">
        <f t="shared" si="54"/>
        <v>Khargone</v>
      </c>
      <c r="C1032" s="221">
        <v>688.7</v>
      </c>
      <c r="D1032" s="221">
        <v>3.79</v>
      </c>
      <c r="E1032" s="221">
        <v>696.8543782502643</v>
      </c>
      <c r="F1032" s="221">
        <f t="shared" si="55"/>
        <v>700.6443782502643</v>
      </c>
      <c r="G1032" s="222">
        <f t="shared" si="56"/>
        <v>1.0173433690289881</v>
      </c>
      <c r="H1032" s="57"/>
    </row>
    <row r="1033" spans="1:8" s="5" customFormat="1" ht="15.75">
      <c r="A1033" s="179">
        <v>28</v>
      </c>
      <c r="B1033" s="160" t="str">
        <f t="shared" si="54"/>
        <v>Mandla</v>
      </c>
      <c r="C1033" s="221">
        <v>560.7</v>
      </c>
      <c r="D1033" s="221">
        <v>2.87</v>
      </c>
      <c r="E1033" s="221">
        <v>531.1873120005663</v>
      </c>
      <c r="F1033" s="221">
        <f t="shared" si="55"/>
        <v>534.0573120005663</v>
      </c>
      <c r="G1033" s="222">
        <f t="shared" si="56"/>
        <v>0.9524831674702448</v>
      </c>
      <c r="H1033" s="57"/>
    </row>
    <row r="1034" spans="1:8" s="5" customFormat="1" ht="15.75">
      <c r="A1034" s="179">
        <v>29</v>
      </c>
      <c r="B1034" s="160" t="str">
        <f t="shared" si="54"/>
        <v>Mandsaur</v>
      </c>
      <c r="C1034" s="221">
        <v>367</v>
      </c>
      <c r="D1034" s="221">
        <v>2.0300000000000002</v>
      </c>
      <c r="E1034" s="221">
        <v>369.3853123745497</v>
      </c>
      <c r="F1034" s="221">
        <f t="shared" si="55"/>
        <v>371.41531237454967</v>
      </c>
      <c r="G1034" s="222">
        <f t="shared" si="56"/>
        <v>1.0120308239088547</v>
      </c>
      <c r="H1034" s="57"/>
    </row>
    <row r="1035" spans="1:8" s="5" customFormat="1" ht="15.75">
      <c r="A1035" s="179">
        <v>30</v>
      </c>
      <c r="B1035" s="160" t="str">
        <f t="shared" si="54"/>
        <v>Morena</v>
      </c>
      <c r="C1035" s="221">
        <v>615.8</v>
      </c>
      <c r="D1035" s="221">
        <v>3.4499999999999997</v>
      </c>
      <c r="E1035" s="221">
        <v>643.481698774571</v>
      </c>
      <c r="F1035" s="221">
        <f t="shared" si="55"/>
        <v>646.931698774571</v>
      </c>
      <c r="G1035" s="222">
        <f t="shared" si="56"/>
        <v>1.0505548859606546</v>
      </c>
      <c r="H1035" s="57"/>
    </row>
    <row r="1036" spans="1:8" s="5" customFormat="1" ht="15.75">
      <c r="A1036" s="179">
        <v>31</v>
      </c>
      <c r="B1036" s="160" t="str">
        <f t="shared" si="54"/>
        <v>Narsinghpur</v>
      </c>
      <c r="C1036" s="221">
        <v>337.4</v>
      </c>
      <c r="D1036" s="221">
        <v>1.83</v>
      </c>
      <c r="E1036" s="221">
        <v>329.2617704059339</v>
      </c>
      <c r="F1036" s="221">
        <f t="shared" si="55"/>
        <v>331.09177040593386</v>
      </c>
      <c r="G1036" s="222">
        <f t="shared" si="56"/>
        <v>0.9813034096204324</v>
      </c>
      <c r="H1036" s="57"/>
    </row>
    <row r="1037" spans="1:8" s="5" customFormat="1" ht="15.75">
      <c r="A1037" s="179">
        <v>32</v>
      </c>
      <c r="B1037" s="160" t="str">
        <f t="shared" si="54"/>
        <v>Neemuch</v>
      </c>
      <c r="C1037" s="221">
        <v>246.1</v>
      </c>
      <c r="D1037" s="221">
        <v>1.3399999999999999</v>
      </c>
      <c r="E1037" s="221">
        <v>241.53810072282027</v>
      </c>
      <c r="F1037" s="221">
        <f t="shared" si="55"/>
        <v>242.87810072282028</v>
      </c>
      <c r="G1037" s="222">
        <f t="shared" si="56"/>
        <v>0.9869081703487211</v>
      </c>
      <c r="H1037" s="57"/>
    </row>
    <row r="1038" spans="1:8" s="5" customFormat="1" ht="15.75">
      <c r="A1038" s="179">
        <v>33</v>
      </c>
      <c r="B1038" s="160" t="str">
        <f t="shared" si="54"/>
        <v>Panna</v>
      </c>
      <c r="C1038" s="221">
        <v>496.5</v>
      </c>
      <c r="D1038" s="221">
        <v>2.63</v>
      </c>
      <c r="E1038" s="221">
        <v>477.64161597457485</v>
      </c>
      <c r="F1038" s="221">
        <f t="shared" si="55"/>
        <v>480.27161597457484</v>
      </c>
      <c r="G1038" s="222">
        <f t="shared" si="56"/>
        <v>0.9673144329800097</v>
      </c>
      <c r="H1038" s="57"/>
    </row>
    <row r="1039" spans="1:8" s="5" customFormat="1" ht="15.75">
      <c r="A1039" s="179">
        <v>34</v>
      </c>
      <c r="B1039" s="160" t="str">
        <f t="shared" si="54"/>
        <v>Raisen</v>
      </c>
      <c r="C1039" s="221">
        <v>486.6</v>
      </c>
      <c r="D1039" s="221">
        <v>2.7700000000000005</v>
      </c>
      <c r="E1039" s="221">
        <v>507.62793330189254</v>
      </c>
      <c r="F1039" s="221">
        <f t="shared" si="55"/>
        <v>510.3979333018925</v>
      </c>
      <c r="G1039" s="222">
        <f t="shared" si="56"/>
        <v>1.0489065624782008</v>
      </c>
      <c r="H1039" s="57"/>
    </row>
    <row r="1040" spans="1:8" s="5" customFormat="1" ht="15.75">
      <c r="A1040" s="179">
        <v>35</v>
      </c>
      <c r="B1040" s="160" t="str">
        <f t="shared" si="54"/>
        <v>Rajgarh</v>
      </c>
      <c r="C1040" s="221">
        <v>525.2</v>
      </c>
      <c r="D1040" s="221">
        <v>3.0999999999999996</v>
      </c>
      <c r="E1040" s="221">
        <v>566.8326079369871</v>
      </c>
      <c r="F1040" s="221">
        <f t="shared" si="55"/>
        <v>569.9326079369871</v>
      </c>
      <c r="G1040" s="222">
        <f t="shared" si="56"/>
        <v>1.0851725208244232</v>
      </c>
      <c r="H1040" s="57"/>
    </row>
    <row r="1041" spans="1:8" s="5" customFormat="1" ht="15.75">
      <c r="A1041" s="179">
        <v>36</v>
      </c>
      <c r="B1041" s="160" t="str">
        <f t="shared" si="54"/>
        <v>Ratlam</v>
      </c>
      <c r="C1041" s="221">
        <v>440.6</v>
      </c>
      <c r="D1041" s="221">
        <v>2.1100000000000003</v>
      </c>
      <c r="E1041" s="221">
        <v>394.7306561522704</v>
      </c>
      <c r="F1041" s="221">
        <f t="shared" si="55"/>
        <v>396.8406561522704</v>
      </c>
      <c r="G1041" s="222">
        <f t="shared" si="56"/>
        <v>0.9006823789202687</v>
      </c>
      <c r="H1041" s="57"/>
    </row>
    <row r="1042" spans="1:8" s="5" customFormat="1" ht="15.75">
      <c r="A1042" s="179">
        <v>37</v>
      </c>
      <c r="B1042" s="160" t="str">
        <f t="shared" si="54"/>
        <v>Rewa</v>
      </c>
      <c r="C1042" s="221">
        <v>902.1</v>
      </c>
      <c r="D1042" s="221">
        <v>4.27</v>
      </c>
      <c r="E1042" s="221">
        <v>781.7804062063711</v>
      </c>
      <c r="F1042" s="221">
        <f t="shared" si="55"/>
        <v>786.0504062063711</v>
      </c>
      <c r="G1042" s="222">
        <f t="shared" si="56"/>
        <v>0.8713561758190568</v>
      </c>
      <c r="H1042" s="57"/>
    </row>
    <row r="1043" spans="1:8" s="5" customFormat="1" ht="15.75">
      <c r="A1043" s="179">
        <v>38</v>
      </c>
      <c r="B1043" s="160" t="str">
        <f t="shared" si="54"/>
        <v>Sagar</v>
      </c>
      <c r="C1043" s="221">
        <v>759.2</v>
      </c>
      <c r="D1043" s="221">
        <v>4.1</v>
      </c>
      <c r="E1043" s="221">
        <v>739.9566709703267</v>
      </c>
      <c r="F1043" s="221">
        <f t="shared" si="55"/>
        <v>744.0566709703268</v>
      </c>
      <c r="G1043" s="222">
        <f t="shared" si="56"/>
        <v>0.9800535708249825</v>
      </c>
      <c r="H1043" s="57"/>
    </row>
    <row r="1044" spans="1:8" s="5" customFormat="1" ht="15.75">
      <c r="A1044" s="179">
        <v>39</v>
      </c>
      <c r="B1044" s="160" t="str">
        <f t="shared" si="54"/>
        <v>Satna</v>
      </c>
      <c r="C1044" s="221">
        <v>755.4</v>
      </c>
      <c r="D1044" s="221">
        <v>3.6900000000000004</v>
      </c>
      <c r="E1044" s="221">
        <v>674.1259782147363</v>
      </c>
      <c r="F1044" s="221">
        <f t="shared" si="55"/>
        <v>677.8159782147363</v>
      </c>
      <c r="G1044" s="222">
        <f t="shared" si="56"/>
        <v>0.8972941199559655</v>
      </c>
      <c r="H1044" s="57"/>
    </row>
    <row r="1045" spans="1:8" s="5" customFormat="1" ht="15.75">
      <c r="A1045" s="179">
        <v>40</v>
      </c>
      <c r="B1045" s="160" t="str">
        <f t="shared" si="54"/>
        <v>Sehore</v>
      </c>
      <c r="C1045" s="221">
        <v>416.5</v>
      </c>
      <c r="D1045" s="221">
        <v>2.36</v>
      </c>
      <c r="E1045" s="221">
        <v>425.3888726546144</v>
      </c>
      <c r="F1045" s="221">
        <f t="shared" si="55"/>
        <v>427.7488726546144</v>
      </c>
      <c r="G1045" s="222">
        <f t="shared" si="56"/>
        <v>1.0270080976101186</v>
      </c>
      <c r="H1045" s="57"/>
    </row>
    <row r="1046" spans="1:8" s="5" customFormat="1" ht="15.75">
      <c r="A1046" s="179">
        <v>41</v>
      </c>
      <c r="B1046" s="160" t="str">
        <f t="shared" si="54"/>
        <v>Seoni</v>
      </c>
      <c r="C1046" s="221">
        <v>583</v>
      </c>
      <c r="D1046" s="221">
        <v>3.24</v>
      </c>
      <c r="E1046" s="221">
        <v>589.0262571968465</v>
      </c>
      <c r="F1046" s="221">
        <f t="shared" si="55"/>
        <v>592.2662571968465</v>
      </c>
      <c r="G1046" s="222">
        <f t="shared" si="56"/>
        <v>1.0158940946772668</v>
      </c>
      <c r="H1046" s="57"/>
    </row>
    <row r="1047" spans="1:8" s="5" customFormat="1" ht="15.75">
      <c r="A1047" s="179">
        <v>42</v>
      </c>
      <c r="B1047" s="160" t="str">
        <f t="shared" si="54"/>
        <v>Shahdol</v>
      </c>
      <c r="C1047" s="221">
        <v>475.5</v>
      </c>
      <c r="D1047" s="221">
        <v>2.34</v>
      </c>
      <c r="E1047" s="221">
        <v>435.0877456205008</v>
      </c>
      <c r="F1047" s="221">
        <f t="shared" si="55"/>
        <v>437.4277456205008</v>
      </c>
      <c r="G1047" s="222">
        <f t="shared" si="56"/>
        <v>0.9199321674458482</v>
      </c>
      <c r="H1047" s="57"/>
    </row>
    <row r="1048" spans="1:8" s="5" customFormat="1" ht="15.75">
      <c r="A1048" s="179">
        <v>43</v>
      </c>
      <c r="B1048" s="160" t="str">
        <f t="shared" si="54"/>
        <v>Shajapur</v>
      </c>
      <c r="C1048" s="221">
        <v>202.1</v>
      </c>
      <c r="D1048" s="221">
        <v>1.15</v>
      </c>
      <c r="E1048" s="221">
        <v>207.04216077743456</v>
      </c>
      <c r="F1048" s="221">
        <f t="shared" si="55"/>
        <v>208.19216077743457</v>
      </c>
      <c r="G1048" s="222">
        <f t="shared" si="56"/>
        <v>1.0301442888542036</v>
      </c>
      <c r="H1048" s="57"/>
    </row>
    <row r="1049" spans="1:8" s="5" customFormat="1" ht="15.75">
      <c r="A1049" s="179">
        <v>44</v>
      </c>
      <c r="B1049" s="160" t="str">
        <f t="shared" si="54"/>
        <v>Sheopur</v>
      </c>
      <c r="C1049" s="221">
        <v>284.7</v>
      </c>
      <c r="D1049" s="221">
        <v>3.8299999999999996</v>
      </c>
      <c r="E1049" s="221">
        <v>705.1353487740205</v>
      </c>
      <c r="F1049" s="221">
        <f t="shared" si="55"/>
        <v>708.9653487740205</v>
      </c>
      <c r="G1049" s="222">
        <f t="shared" si="56"/>
        <v>2.4902189981525136</v>
      </c>
      <c r="H1049" s="57"/>
    </row>
    <row r="1050" spans="1:8" s="5" customFormat="1" ht="15.75">
      <c r="A1050" s="179">
        <v>45</v>
      </c>
      <c r="B1050" s="160" t="str">
        <f t="shared" si="54"/>
        <v>Shivpuri</v>
      </c>
      <c r="C1050" s="221">
        <v>754.3</v>
      </c>
      <c r="D1050" s="221">
        <v>1.52</v>
      </c>
      <c r="E1050" s="221">
        <v>285.53390692612396</v>
      </c>
      <c r="F1050" s="221">
        <f t="shared" si="55"/>
        <v>287.05390692612394</v>
      </c>
      <c r="G1050" s="222">
        <f t="shared" si="56"/>
        <v>0.3805566842451597</v>
      </c>
      <c r="H1050" s="57"/>
    </row>
    <row r="1051" spans="1:8" s="5" customFormat="1" ht="15.75">
      <c r="A1051" s="179">
        <v>46</v>
      </c>
      <c r="B1051" s="160" t="str">
        <f t="shared" si="54"/>
        <v>Sidhi</v>
      </c>
      <c r="C1051" s="221">
        <v>523.7</v>
      </c>
      <c r="D1051" s="221">
        <v>2.9000000000000004</v>
      </c>
      <c r="E1051" s="221">
        <v>538.0562974541128</v>
      </c>
      <c r="F1051" s="221">
        <f t="shared" si="55"/>
        <v>540.9562974541128</v>
      </c>
      <c r="G1051" s="222">
        <f t="shared" si="56"/>
        <v>1.0329507302923673</v>
      </c>
      <c r="H1051" s="57"/>
    </row>
    <row r="1052" spans="1:8" s="5" customFormat="1" ht="15.75">
      <c r="A1052" s="179">
        <v>47</v>
      </c>
      <c r="B1052" s="160" t="str">
        <f t="shared" si="54"/>
        <v>Singroli</v>
      </c>
      <c r="C1052" s="221">
        <v>483</v>
      </c>
      <c r="D1052" s="221">
        <v>2.63</v>
      </c>
      <c r="E1052" s="221">
        <v>482.4261862391677</v>
      </c>
      <c r="F1052" s="221">
        <f t="shared" si="55"/>
        <v>485.0561862391677</v>
      </c>
      <c r="G1052" s="222">
        <f t="shared" si="56"/>
        <v>1.0042571143668069</v>
      </c>
      <c r="H1052" s="57"/>
    </row>
    <row r="1053" spans="1:8" s="5" customFormat="1" ht="15.75">
      <c r="A1053" s="179">
        <v>48</v>
      </c>
      <c r="B1053" s="160" t="str">
        <f t="shared" si="54"/>
        <v>Tikamgarh</v>
      </c>
      <c r="C1053" s="221">
        <v>619.9</v>
      </c>
      <c r="D1053" s="221">
        <v>3.2199999999999998</v>
      </c>
      <c r="E1053" s="221">
        <v>589.5762252737798</v>
      </c>
      <c r="F1053" s="221">
        <f t="shared" si="55"/>
        <v>592.7962252737798</v>
      </c>
      <c r="G1053" s="222">
        <f t="shared" si="56"/>
        <v>0.9562771822451682</v>
      </c>
      <c r="H1053" s="57"/>
    </row>
    <row r="1054" spans="1:8" s="5" customFormat="1" ht="15.75">
      <c r="A1054" s="179">
        <v>49</v>
      </c>
      <c r="B1054" s="160" t="str">
        <f t="shared" si="54"/>
        <v>Ujjain</v>
      </c>
      <c r="C1054" s="221">
        <v>462.7</v>
      </c>
      <c r="D1054" s="221">
        <v>2.45</v>
      </c>
      <c r="E1054" s="221">
        <v>436.8848945955792</v>
      </c>
      <c r="F1054" s="221">
        <f t="shared" si="55"/>
        <v>439.3348945955792</v>
      </c>
      <c r="G1054" s="222">
        <f t="shared" si="56"/>
        <v>0.9495026898542883</v>
      </c>
      <c r="H1054" s="57"/>
    </row>
    <row r="1055" spans="1:8" s="5" customFormat="1" ht="15.75">
      <c r="A1055" s="179">
        <v>50</v>
      </c>
      <c r="B1055" s="160" t="str">
        <f t="shared" si="54"/>
        <v>Umaria</v>
      </c>
      <c r="C1055" s="221">
        <v>277.4</v>
      </c>
      <c r="D1055" s="221">
        <v>1.5299999999999998</v>
      </c>
      <c r="E1055" s="221">
        <v>274.8559413533533</v>
      </c>
      <c r="F1055" s="221">
        <f t="shared" si="55"/>
        <v>276.38594135335325</v>
      </c>
      <c r="G1055" s="222">
        <f t="shared" si="56"/>
        <v>0.996344417279572</v>
      </c>
      <c r="H1055" s="57"/>
    </row>
    <row r="1056" spans="1:8" s="5" customFormat="1" ht="15.75">
      <c r="A1056" s="179">
        <v>51</v>
      </c>
      <c r="B1056" s="160" t="str">
        <f t="shared" si="54"/>
        <v>Vidisha</v>
      </c>
      <c r="C1056" s="221">
        <v>587.3</v>
      </c>
      <c r="D1056" s="221">
        <v>3.1500000000000004</v>
      </c>
      <c r="E1056" s="221">
        <v>566.6861124880769</v>
      </c>
      <c r="F1056" s="221">
        <f t="shared" si="55"/>
        <v>569.8361124880769</v>
      </c>
      <c r="G1056" s="222">
        <f t="shared" si="56"/>
        <v>0.9702641111664855</v>
      </c>
      <c r="H1056" s="57"/>
    </row>
    <row r="1057" spans="1:8" s="5" customFormat="1" ht="15">
      <c r="A1057" s="409" t="s">
        <v>3</v>
      </c>
      <c r="B1057" s="410"/>
      <c r="C1057" s="321">
        <f>SUM(C1006:C1056)</f>
        <v>24236.500000000004</v>
      </c>
      <c r="D1057" s="321">
        <f>SUM(D1006:D1056)</f>
        <v>132.65</v>
      </c>
      <c r="E1057" s="321">
        <f>SUM(E1006:E1056)</f>
        <v>24235.779999999995</v>
      </c>
      <c r="F1057" s="321">
        <f>SUM(F1006:F1056)</f>
        <v>24368.430000000004</v>
      </c>
      <c r="G1057" s="322">
        <f t="shared" si="56"/>
        <v>1.00544344274132</v>
      </c>
      <c r="H1057" s="57"/>
    </row>
    <row r="1058" spans="1:11" s="5" customFormat="1" ht="15">
      <c r="A1058" s="215" t="s">
        <v>127</v>
      </c>
      <c r="B1058" s="219"/>
      <c r="C1058" s="219"/>
      <c r="D1058" s="219"/>
      <c r="E1058" s="219"/>
      <c r="F1058" s="219"/>
      <c r="G1058" s="217"/>
      <c r="H1058" s="57"/>
      <c r="J1058" s="213">
        <v>3302.6089685</v>
      </c>
      <c r="K1058" s="214">
        <f>J1058-D1057</f>
        <v>3169.9589685</v>
      </c>
    </row>
    <row r="1059" spans="1:8" s="5" customFormat="1" ht="15">
      <c r="A1059" s="220" t="s">
        <v>269</v>
      </c>
      <c r="B1059" s="217"/>
      <c r="C1059" s="217"/>
      <c r="D1059" s="217"/>
      <c r="E1059" s="219"/>
      <c r="F1059" s="217"/>
      <c r="G1059" s="217" t="s">
        <v>8</v>
      </c>
      <c r="H1059" s="57"/>
    </row>
    <row r="1060" spans="1:8" s="5" customFormat="1" ht="63.75">
      <c r="A1060" s="323" t="s">
        <v>23</v>
      </c>
      <c r="B1060" s="323" t="s">
        <v>24</v>
      </c>
      <c r="C1060" s="315" t="s">
        <v>139</v>
      </c>
      <c r="D1060" s="315" t="s">
        <v>128</v>
      </c>
      <c r="E1060" s="315" t="s">
        <v>129</v>
      </c>
      <c r="F1060" s="323" t="s">
        <v>47</v>
      </c>
      <c r="G1060" s="323" t="s">
        <v>288</v>
      </c>
      <c r="H1060" s="323" t="s">
        <v>253</v>
      </c>
    </row>
    <row r="1061" spans="1:8" s="5" customFormat="1" ht="15">
      <c r="A1061" s="223">
        <v>1</v>
      </c>
      <c r="B1061" s="224" t="str">
        <f aca="true" t="shared" si="57" ref="B1061:B1111">B43</f>
        <v>Agar Malwa</v>
      </c>
      <c r="C1061" s="225">
        <f aca="true" t="shared" si="58" ref="C1061:C1111">C1006</f>
        <v>145</v>
      </c>
      <c r="D1061" s="225">
        <f aca="true" t="shared" si="59" ref="D1061:D1110">F1006</f>
        <v>150.23367165701302</v>
      </c>
      <c r="E1061" s="226">
        <v>137.4</v>
      </c>
      <c r="F1061" s="227">
        <f>E1061/C1061</f>
        <v>0.9475862068965517</v>
      </c>
      <c r="G1061" s="226">
        <f>D1061-E1061</f>
        <v>12.833671657013014</v>
      </c>
      <c r="H1061" s="222">
        <f>G1061/C1061</f>
        <v>0.0885080803931932</v>
      </c>
    </row>
    <row r="1062" spans="1:8" s="5" customFormat="1" ht="15">
      <c r="A1062" s="223">
        <v>2</v>
      </c>
      <c r="B1062" s="224" t="str">
        <f t="shared" si="57"/>
        <v>Alirajpur</v>
      </c>
      <c r="C1062" s="225">
        <f t="shared" si="58"/>
        <v>384.8</v>
      </c>
      <c r="D1062" s="225">
        <f t="shared" si="59"/>
        <v>342.27137176771373</v>
      </c>
      <c r="E1062" s="226">
        <v>312.70000000000005</v>
      </c>
      <c r="F1062" s="227">
        <f aca="true" t="shared" si="60" ref="F1062:F1112">E1062/C1062</f>
        <v>0.8126299376299377</v>
      </c>
      <c r="G1062" s="226">
        <f aca="true" t="shared" si="61" ref="G1062:G1110">D1062-E1062</f>
        <v>29.571371767713686</v>
      </c>
      <c r="H1062" s="222">
        <f aca="true" t="shared" si="62" ref="H1062:H1110">G1062/C1062</f>
        <v>0.07684867923002517</v>
      </c>
    </row>
    <row r="1063" spans="1:8" s="5" customFormat="1" ht="15">
      <c r="A1063" s="223">
        <v>3</v>
      </c>
      <c r="B1063" s="224" t="str">
        <f t="shared" si="57"/>
        <v>Anooppur</v>
      </c>
      <c r="C1063" s="225">
        <f t="shared" si="58"/>
        <v>324.6</v>
      </c>
      <c r="D1063" s="225">
        <f t="shared" si="59"/>
        <v>435.91969761060363</v>
      </c>
      <c r="E1063" s="226">
        <v>397.1</v>
      </c>
      <c r="F1063" s="227">
        <f t="shared" si="60"/>
        <v>1.2233518176216882</v>
      </c>
      <c r="G1063" s="226">
        <f t="shared" si="61"/>
        <v>38.81969761060361</v>
      </c>
      <c r="H1063" s="222">
        <f t="shared" si="62"/>
        <v>0.11959241408072585</v>
      </c>
    </row>
    <row r="1064" spans="1:8" s="5" customFormat="1" ht="15">
      <c r="A1064" s="223">
        <v>4</v>
      </c>
      <c r="B1064" s="224" t="str">
        <f t="shared" si="57"/>
        <v>Ashoknagar</v>
      </c>
      <c r="C1064" s="225">
        <f t="shared" si="58"/>
        <v>361.4</v>
      </c>
      <c r="D1064" s="225">
        <f t="shared" si="59"/>
        <v>798.2684901693801</v>
      </c>
      <c r="E1064" s="226">
        <v>726</v>
      </c>
      <c r="F1064" s="227">
        <f t="shared" si="60"/>
        <v>2.0088544548976204</v>
      </c>
      <c r="G1064" s="226">
        <f t="shared" si="61"/>
        <v>72.26849016938013</v>
      </c>
      <c r="H1064" s="222">
        <f t="shared" si="62"/>
        <v>0.19996815210121785</v>
      </c>
    </row>
    <row r="1065" spans="1:8" s="5" customFormat="1" ht="15">
      <c r="A1065" s="223">
        <v>5</v>
      </c>
      <c r="B1065" s="224" t="str">
        <f t="shared" si="57"/>
        <v>Badwani</v>
      </c>
      <c r="C1065" s="225">
        <f t="shared" si="58"/>
        <v>663.6</v>
      </c>
      <c r="D1065" s="225">
        <f t="shared" si="59"/>
        <v>626.0215802958661</v>
      </c>
      <c r="E1065" s="226">
        <v>571.2</v>
      </c>
      <c r="F1065" s="227">
        <f t="shared" si="60"/>
        <v>0.8607594936708861</v>
      </c>
      <c r="G1065" s="226">
        <f t="shared" si="61"/>
        <v>54.821580295866056</v>
      </c>
      <c r="H1065" s="222">
        <f t="shared" si="62"/>
        <v>0.08261238742595849</v>
      </c>
    </row>
    <row r="1066" spans="1:8" s="5" customFormat="1" ht="15">
      <c r="A1066" s="223">
        <v>6</v>
      </c>
      <c r="B1066" s="224" t="str">
        <f t="shared" si="57"/>
        <v>Balaghat</v>
      </c>
      <c r="C1066" s="225">
        <f t="shared" si="58"/>
        <v>609.7</v>
      </c>
      <c r="D1066" s="225">
        <f t="shared" si="59"/>
        <v>607.681862986503</v>
      </c>
      <c r="E1066" s="226">
        <v>555.8</v>
      </c>
      <c r="F1066" s="227">
        <f t="shared" si="60"/>
        <v>0.9115958668197472</v>
      </c>
      <c r="G1066" s="226">
        <f t="shared" si="61"/>
        <v>51.88186298650305</v>
      </c>
      <c r="H1066" s="222">
        <f t="shared" si="62"/>
        <v>0.08509408395358872</v>
      </c>
    </row>
    <row r="1067" spans="1:8" s="5" customFormat="1" ht="15">
      <c r="A1067" s="223">
        <v>7</v>
      </c>
      <c r="B1067" s="224" t="str">
        <f t="shared" si="57"/>
        <v>Betul</v>
      </c>
      <c r="C1067" s="225">
        <f t="shared" si="58"/>
        <v>587.8</v>
      </c>
      <c r="D1067" s="225">
        <f t="shared" si="59"/>
        <v>610.3817525902833</v>
      </c>
      <c r="E1067" s="226">
        <v>558.4000000000001</v>
      </c>
      <c r="F1067" s="227">
        <f t="shared" si="60"/>
        <v>0.9499829874106841</v>
      </c>
      <c r="G1067" s="226">
        <f t="shared" si="61"/>
        <v>51.981752590283236</v>
      </c>
      <c r="H1067" s="222">
        <f t="shared" si="62"/>
        <v>0.08843442087492895</v>
      </c>
    </row>
    <row r="1068" spans="1:8" s="5" customFormat="1" ht="15">
      <c r="A1068" s="223">
        <v>8</v>
      </c>
      <c r="B1068" s="224" t="str">
        <f t="shared" si="57"/>
        <v>Bhind</v>
      </c>
      <c r="C1068" s="225">
        <f t="shared" si="58"/>
        <v>439.2</v>
      </c>
      <c r="D1068" s="225">
        <f t="shared" si="59"/>
        <v>428.4253361804579</v>
      </c>
      <c r="E1068" s="226">
        <v>391.70000000000005</v>
      </c>
      <c r="F1068" s="227">
        <f t="shared" si="60"/>
        <v>0.891848816029144</v>
      </c>
      <c r="G1068" s="226">
        <f t="shared" si="61"/>
        <v>36.72533618045787</v>
      </c>
      <c r="H1068" s="222">
        <f t="shared" si="62"/>
        <v>0.083618707150405</v>
      </c>
    </row>
    <row r="1069" spans="1:8" s="5" customFormat="1" ht="15">
      <c r="A1069" s="223">
        <v>9</v>
      </c>
      <c r="B1069" s="224" t="str">
        <f t="shared" si="57"/>
        <v>Bhopal</v>
      </c>
      <c r="C1069" s="225">
        <f t="shared" si="58"/>
        <v>336.7</v>
      </c>
      <c r="D1069" s="225">
        <f t="shared" si="59"/>
        <v>317.52695952359926</v>
      </c>
      <c r="E1069" s="226">
        <v>290.2</v>
      </c>
      <c r="F1069" s="227">
        <f t="shared" si="60"/>
        <v>0.8618948618948619</v>
      </c>
      <c r="G1069" s="226">
        <f t="shared" si="61"/>
        <v>27.32695952359927</v>
      </c>
      <c r="H1069" s="222">
        <f t="shared" si="62"/>
        <v>0.08116115094624078</v>
      </c>
    </row>
    <row r="1070" spans="1:8" s="5" customFormat="1" ht="15">
      <c r="A1070" s="223">
        <v>10</v>
      </c>
      <c r="B1070" s="224" t="str">
        <f t="shared" si="57"/>
        <v>Burhanpur</v>
      </c>
      <c r="C1070" s="225">
        <f t="shared" si="58"/>
        <v>208.6</v>
      </c>
      <c r="D1070" s="225">
        <f t="shared" si="59"/>
        <v>201.1094094782216</v>
      </c>
      <c r="E1070" s="226">
        <v>183.8</v>
      </c>
      <c r="F1070" s="227">
        <f t="shared" si="60"/>
        <v>0.8811121764141899</v>
      </c>
      <c r="G1070" s="226">
        <f t="shared" si="61"/>
        <v>17.309409478221596</v>
      </c>
      <c r="H1070" s="222">
        <f t="shared" si="62"/>
        <v>0.08297895243634514</v>
      </c>
    </row>
    <row r="1071" spans="1:8" s="5" customFormat="1" ht="15">
      <c r="A1071" s="223">
        <v>11</v>
      </c>
      <c r="B1071" s="224" t="str">
        <f t="shared" si="57"/>
        <v>Chhatarpur</v>
      </c>
      <c r="C1071" s="225">
        <f t="shared" si="58"/>
        <v>688.3</v>
      </c>
      <c r="D1071" s="225">
        <f t="shared" si="59"/>
        <v>698.1969978178342</v>
      </c>
      <c r="E1071" s="226">
        <v>638.4</v>
      </c>
      <c r="F1071" s="227">
        <f t="shared" si="60"/>
        <v>0.9275025424960047</v>
      </c>
      <c r="G1071" s="226">
        <f t="shared" si="61"/>
        <v>59.79699781783427</v>
      </c>
      <c r="H1071" s="222">
        <f t="shared" si="62"/>
        <v>0.08687635888106097</v>
      </c>
    </row>
    <row r="1072" spans="1:8" s="5" customFormat="1" ht="15">
      <c r="A1072" s="223">
        <v>12</v>
      </c>
      <c r="B1072" s="224" t="str">
        <f t="shared" si="57"/>
        <v>Chhindwara</v>
      </c>
      <c r="C1072" s="225">
        <f t="shared" si="58"/>
        <v>763.2</v>
      </c>
      <c r="D1072" s="225">
        <f t="shared" si="59"/>
        <v>775.9598717971314</v>
      </c>
      <c r="E1072" s="226">
        <v>709.7</v>
      </c>
      <c r="F1072" s="227">
        <f t="shared" si="60"/>
        <v>0.9299004192872118</v>
      </c>
      <c r="G1072" s="226">
        <f t="shared" si="61"/>
        <v>66.25987179713138</v>
      </c>
      <c r="H1072" s="222">
        <f t="shared" si="62"/>
        <v>0.08681849030022455</v>
      </c>
    </row>
    <row r="1073" spans="1:8" s="5" customFormat="1" ht="15">
      <c r="A1073" s="223">
        <v>13</v>
      </c>
      <c r="B1073" s="224" t="str">
        <f t="shared" si="57"/>
        <v>Damoh</v>
      </c>
      <c r="C1073" s="225">
        <f t="shared" si="58"/>
        <v>481.9</v>
      </c>
      <c r="D1073" s="225">
        <f t="shared" si="59"/>
        <v>486.85563021682674</v>
      </c>
      <c r="E1073" s="226">
        <v>445.2</v>
      </c>
      <c r="F1073" s="227">
        <f t="shared" si="60"/>
        <v>0.9238431209794563</v>
      </c>
      <c r="G1073" s="226">
        <f t="shared" si="61"/>
        <v>41.65563021682675</v>
      </c>
      <c r="H1073" s="222">
        <f t="shared" si="62"/>
        <v>0.08644040302308933</v>
      </c>
    </row>
    <row r="1074" spans="1:8" s="5" customFormat="1" ht="15">
      <c r="A1074" s="223">
        <v>14</v>
      </c>
      <c r="B1074" s="224" t="str">
        <f t="shared" si="57"/>
        <v>Datia</v>
      </c>
      <c r="C1074" s="225">
        <f t="shared" si="58"/>
        <v>260.4</v>
      </c>
      <c r="D1074" s="225">
        <f t="shared" si="59"/>
        <v>264.1506534994176</v>
      </c>
      <c r="E1074" s="226">
        <v>241.7</v>
      </c>
      <c r="F1074" s="227">
        <f t="shared" si="60"/>
        <v>0.9281874039938557</v>
      </c>
      <c r="G1074" s="226">
        <f t="shared" si="61"/>
        <v>22.450653499417626</v>
      </c>
      <c r="H1074" s="222">
        <f t="shared" si="62"/>
        <v>0.08621602726350856</v>
      </c>
    </row>
    <row r="1075" spans="1:8" s="5" customFormat="1" ht="15">
      <c r="A1075" s="223">
        <v>15</v>
      </c>
      <c r="B1075" s="224" t="str">
        <f t="shared" si="57"/>
        <v>Dewas</v>
      </c>
      <c r="C1075" s="225">
        <f t="shared" si="58"/>
        <v>458.6</v>
      </c>
      <c r="D1075" s="225">
        <f t="shared" si="59"/>
        <v>434.1295320889595</v>
      </c>
      <c r="E1075" s="226">
        <v>397.1</v>
      </c>
      <c r="F1075" s="227">
        <f t="shared" si="60"/>
        <v>0.8658962058438726</v>
      </c>
      <c r="G1075" s="226">
        <f t="shared" si="61"/>
        <v>37.029532088959456</v>
      </c>
      <c r="H1075" s="222">
        <f t="shared" si="62"/>
        <v>0.08074472762529318</v>
      </c>
    </row>
    <row r="1076" spans="1:8" s="5" customFormat="1" ht="15">
      <c r="A1076" s="223">
        <v>16</v>
      </c>
      <c r="B1076" s="224" t="str">
        <f t="shared" si="57"/>
        <v>Dhar</v>
      </c>
      <c r="C1076" s="225">
        <f t="shared" si="58"/>
        <v>726.8</v>
      </c>
      <c r="D1076" s="225">
        <f t="shared" si="59"/>
        <v>764.5269863161556</v>
      </c>
      <c r="E1076" s="226">
        <v>698.0999999999999</v>
      </c>
      <c r="F1076" s="227">
        <f t="shared" si="60"/>
        <v>0.9605118326912493</v>
      </c>
      <c r="G1076" s="226">
        <f t="shared" si="61"/>
        <v>66.42698631615565</v>
      </c>
      <c r="H1076" s="222">
        <f t="shared" si="62"/>
        <v>0.09139651391876122</v>
      </c>
    </row>
    <row r="1077" spans="1:8" s="5" customFormat="1" ht="15">
      <c r="A1077" s="223">
        <v>17</v>
      </c>
      <c r="B1077" s="224" t="str">
        <f t="shared" si="57"/>
        <v>Dindori</v>
      </c>
      <c r="C1077" s="225">
        <f t="shared" si="58"/>
        <v>392.8</v>
      </c>
      <c r="D1077" s="225">
        <f t="shared" si="59"/>
        <v>562.370616384746</v>
      </c>
      <c r="E1077" s="226">
        <v>516.6</v>
      </c>
      <c r="F1077" s="227">
        <f t="shared" si="60"/>
        <v>1.315173116089613</v>
      </c>
      <c r="G1077" s="226">
        <f t="shared" si="61"/>
        <v>45.77061638474595</v>
      </c>
      <c r="H1077" s="222">
        <f t="shared" si="62"/>
        <v>0.11652397246625751</v>
      </c>
    </row>
    <row r="1078" spans="1:8" s="5" customFormat="1" ht="15">
      <c r="A1078" s="223">
        <v>18</v>
      </c>
      <c r="B1078" s="224" t="str">
        <f t="shared" si="57"/>
        <v>Guna</v>
      </c>
      <c r="C1078" s="225">
        <f t="shared" si="58"/>
        <v>464.2</v>
      </c>
      <c r="D1078" s="225">
        <f t="shared" si="59"/>
        <v>492.7161032281867</v>
      </c>
      <c r="E1078" s="226">
        <v>450.2</v>
      </c>
      <c r="F1078" s="227">
        <f t="shared" si="60"/>
        <v>0.96984058595433</v>
      </c>
      <c r="G1078" s="226">
        <f t="shared" si="61"/>
        <v>42.516103228186694</v>
      </c>
      <c r="H1078" s="222">
        <f t="shared" si="62"/>
        <v>0.0915900543476663</v>
      </c>
    </row>
    <row r="1079" spans="1:8" s="5" customFormat="1" ht="15">
      <c r="A1079" s="223">
        <v>19</v>
      </c>
      <c r="B1079" s="224" t="str">
        <f t="shared" si="57"/>
        <v>Gwalior</v>
      </c>
      <c r="C1079" s="225">
        <f t="shared" si="58"/>
        <v>381.2</v>
      </c>
      <c r="D1079" s="225">
        <f t="shared" si="59"/>
        <v>374.9130420900466</v>
      </c>
      <c r="E1079" s="226">
        <v>343.29999999999995</v>
      </c>
      <c r="F1079" s="227">
        <f t="shared" si="60"/>
        <v>0.9005771248688351</v>
      </c>
      <c r="G1079" s="226">
        <f t="shared" si="61"/>
        <v>31.613042090046633</v>
      </c>
      <c r="H1079" s="222">
        <f t="shared" si="62"/>
        <v>0.08293033077137102</v>
      </c>
    </row>
    <row r="1080" spans="1:8" s="5" customFormat="1" ht="15">
      <c r="A1080" s="223">
        <v>20</v>
      </c>
      <c r="B1080" s="224" t="str">
        <f t="shared" si="57"/>
        <v>Harda</v>
      </c>
      <c r="C1080" s="225">
        <f t="shared" si="58"/>
        <v>178.3</v>
      </c>
      <c r="D1080" s="225">
        <f t="shared" si="59"/>
        <v>184.94260668123385</v>
      </c>
      <c r="E1080" s="226">
        <v>169.3</v>
      </c>
      <c r="F1080" s="227">
        <f t="shared" si="60"/>
        <v>0.9495232753785754</v>
      </c>
      <c r="G1080" s="226">
        <f t="shared" si="61"/>
        <v>15.642606681233843</v>
      </c>
      <c r="H1080" s="222">
        <f t="shared" si="62"/>
        <v>0.08773194997887741</v>
      </c>
    </row>
    <row r="1081" spans="1:8" s="5" customFormat="1" ht="15">
      <c r="A1081" s="223">
        <v>21</v>
      </c>
      <c r="B1081" s="224" t="str">
        <f t="shared" si="57"/>
        <v>Hoshangabad</v>
      </c>
      <c r="C1081" s="225">
        <f t="shared" si="58"/>
        <v>358.6</v>
      </c>
      <c r="D1081" s="225">
        <f t="shared" si="59"/>
        <v>351.48861103789767</v>
      </c>
      <c r="E1081" s="226">
        <v>321.70000000000005</v>
      </c>
      <c r="F1081" s="227">
        <f t="shared" si="60"/>
        <v>0.8970998326826548</v>
      </c>
      <c r="G1081" s="226">
        <f t="shared" si="61"/>
        <v>29.788611037897624</v>
      </c>
      <c r="H1081" s="222">
        <f t="shared" si="62"/>
        <v>0.0830691886165578</v>
      </c>
    </row>
    <row r="1082" spans="1:8" s="5" customFormat="1" ht="15">
      <c r="A1082" s="223">
        <v>22</v>
      </c>
      <c r="B1082" s="224" t="str">
        <f t="shared" si="57"/>
        <v>Indore</v>
      </c>
      <c r="C1082" s="225">
        <f t="shared" si="58"/>
        <v>381.8</v>
      </c>
      <c r="D1082" s="225">
        <f t="shared" si="59"/>
        <v>339.85109260323554</v>
      </c>
      <c r="E1082" s="226">
        <v>311.2</v>
      </c>
      <c r="F1082" s="227">
        <f t="shared" si="60"/>
        <v>0.8150864326872708</v>
      </c>
      <c r="G1082" s="226">
        <f t="shared" si="61"/>
        <v>28.651092603235554</v>
      </c>
      <c r="H1082" s="222">
        <f t="shared" si="62"/>
        <v>0.07504214930129793</v>
      </c>
    </row>
    <row r="1083" spans="1:8" s="5" customFormat="1" ht="15">
      <c r="A1083" s="223">
        <v>23</v>
      </c>
      <c r="B1083" s="224" t="str">
        <f t="shared" si="57"/>
        <v>Jabalpur</v>
      </c>
      <c r="C1083" s="225">
        <f t="shared" si="58"/>
        <v>511.8</v>
      </c>
      <c r="D1083" s="225">
        <f t="shared" si="59"/>
        <v>490.7088856539719</v>
      </c>
      <c r="E1083" s="226">
        <v>448.79999999999995</v>
      </c>
      <c r="F1083" s="227">
        <f t="shared" si="60"/>
        <v>0.8769050410316529</v>
      </c>
      <c r="G1083" s="226">
        <f t="shared" si="61"/>
        <v>41.908885653971936</v>
      </c>
      <c r="H1083" s="222">
        <f t="shared" si="62"/>
        <v>0.08188527872991781</v>
      </c>
    </row>
    <row r="1084" spans="1:8" s="5" customFormat="1" ht="15">
      <c r="A1084" s="223">
        <v>24</v>
      </c>
      <c r="B1084" s="224" t="str">
        <f t="shared" si="57"/>
        <v>Jhabua</v>
      </c>
      <c r="C1084" s="225">
        <f t="shared" si="58"/>
        <v>413.8</v>
      </c>
      <c r="D1084" s="225">
        <f t="shared" si="59"/>
        <v>451.45740362342485</v>
      </c>
      <c r="E1084" s="226">
        <v>411.7</v>
      </c>
      <c r="F1084" s="227">
        <f t="shared" si="60"/>
        <v>0.9949250845819235</v>
      </c>
      <c r="G1084" s="226">
        <f t="shared" si="61"/>
        <v>39.757403623424864</v>
      </c>
      <c r="H1084" s="222">
        <f t="shared" si="62"/>
        <v>0.0960787907767638</v>
      </c>
    </row>
    <row r="1085" spans="1:8" s="5" customFormat="1" ht="15">
      <c r="A1085" s="223">
        <v>25</v>
      </c>
      <c r="B1085" s="224" t="str">
        <f t="shared" si="57"/>
        <v>Katni</v>
      </c>
      <c r="C1085" s="225">
        <f t="shared" si="58"/>
        <v>439.3</v>
      </c>
      <c r="D1085" s="225">
        <f t="shared" si="59"/>
        <v>209.52055122408885</v>
      </c>
      <c r="E1085" s="226">
        <v>193.7</v>
      </c>
      <c r="F1085" s="227">
        <f t="shared" si="60"/>
        <v>0.44092875028454354</v>
      </c>
      <c r="G1085" s="226">
        <f t="shared" si="61"/>
        <v>15.82055122408886</v>
      </c>
      <c r="H1085" s="222">
        <f t="shared" si="62"/>
        <v>0.03601309179168873</v>
      </c>
    </row>
    <row r="1086" spans="1:8" s="5" customFormat="1" ht="15">
      <c r="A1086" s="223">
        <v>26</v>
      </c>
      <c r="B1086" s="224" t="str">
        <f t="shared" si="57"/>
        <v>Khandwa</v>
      </c>
      <c r="C1086" s="225">
        <f t="shared" si="58"/>
        <v>422.7</v>
      </c>
      <c r="D1086" s="225">
        <f t="shared" si="59"/>
        <v>410.39689283772555</v>
      </c>
      <c r="E1086" s="226">
        <v>375.3</v>
      </c>
      <c r="F1086" s="227">
        <f t="shared" si="60"/>
        <v>0.8878637331440739</v>
      </c>
      <c r="G1086" s="226">
        <f t="shared" si="61"/>
        <v>35.096892837725534</v>
      </c>
      <c r="H1086" s="222">
        <f t="shared" si="62"/>
        <v>0.08303026457943112</v>
      </c>
    </row>
    <row r="1087" spans="1:8" s="5" customFormat="1" ht="15">
      <c r="A1087" s="223">
        <v>27</v>
      </c>
      <c r="B1087" s="224" t="str">
        <f t="shared" si="57"/>
        <v>Khargone</v>
      </c>
      <c r="C1087" s="225">
        <f t="shared" si="58"/>
        <v>688.7</v>
      </c>
      <c r="D1087" s="225">
        <f t="shared" si="59"/>
        <v>700.6443782502643</v>
      </c>
      <c r="E1087" s="226">
        <v>640.1</v>
      </c>
      <c r="F1087" s="227">
        <f t="shared" si="60"/>
        <v>0.9294322636852039</v>
      </c>
      <c r="G1087" s="226">
        <f t="shared" si="61"/>
        <v>60.54437825026423</v>
      </c>
      <c r="H1087" s="222">
        <f t="shared" si="62"/>
        <v>0.08791110534378427</v>
      </c>
    </row>
    <row r="1088" spans="1:8" s="5" customFormat="1" ht="15">
      <c r="A1088" s="223">
        <v>28</v>
      </c>
      <c r="B1088" s="224" t="str">
        <f t="shared" si="57"/>
        <v>Mandla</v>
      </c>
      <c r="C1088" s="225">
        <f t="shared" si="58"/>
        <v>560.7</v>
      </c>
      <c r="D1088" s="225">
        <f t="shared" si="59"/>
        <v>534.0573120005663</v>
      </c>
      <c r="E1088" s="226">
        <v>487.79999999999995</v>
      </c>
      <c r="F1088" s="227">
        <f t="shared" si="60"/>
        <v>0.8699839486356339</v>
      </c>
      <c r="G1088" s="226">
        <f t="shared" si="61"/>
        <v>46.257312000566344</v>
      </c>
      <c r="H1088" s="222">
        <f t="shared" si="62"/>
        <v>0.08249921883461092</v>
      </c>
    </row>
    <row r="1089" spans="1:8" s="5" customFormat="1" ht="15">
      <c r="A1089" s="223">
        <v>29</v>
      </c>
      <c r="B1089" s="224" t="str">
        <f t="shared" si="57"/>
        <v>Mandsaur</v>
      </c>
      <c r="C1089" s="225">
        <f t="shared" si="58"/>
        <v>367</v>
      </c>
      <c r="D1089" s="225">
        <f t="shared" si="59"/>
        <v>371.41531237454967</v>
      </c>
      <c r="E1089" s="226">
        <v>339.7</v>
      </c>
      <c r="F1089" s="227">
        <f t="shared" si="60"/>
        <v>0.9256130790190735</v>
      </c>
      <c r="G1089" s="226">
        <f t="shared" si="61"/>
        <v>31.715312374549683</v>
      </c>
      <c r="H1089" s="222">
        <f t="shared" si="62"/>
        <v>0.08641774488978116</v>
      </c>
    </row>
    <row r="1090" spans="1:8" s="5" customFormat="1" ht="15">
      <c r="A1090" s="223">
        <v>30</v>
      </c>
      <c r="B1090" s="224" t="str">
        <f t="shared" si="57"/>
        <v>Morena</v>
      </c>
      <c r="C1090" s="225">
        <f t="shared" si="58"/>
        <v>615.8</v>
      </c>
      <c r="D1090" s="225">
        <f t="shared" si="59"/>
        <v>646.931698774571</v>
      </c>
      <c r="E1090" s="226">
        <v>590.6</v>
      </c>
      <c r="F1090" s="227">
        <f t="shared" si="60"/>
        <v>0.9590776226047419</v>
      </c>
      <c r="G1090" s="226">
        <f t="shared" si="61"/>
        <v>56.33169877457101</v>
      </c>
      <c r="H1090" s="222">
        <f t="shared" si="62"/>
        <v>0.09147726335591265</v>
      </c>
    </row>
    <row r="1091" spans="1:8" s="5" customFormat="1" ht="15">
      <c r="A1091" s="223">
        <v>31</v>
      </c>
      <c r="B1091" s="224" t="str">
        <f t="shared" si="57"/>
        <v>Narsinghpur</v>
      </c>
      <c r="C1091" s="225">
        <f t="shared" si="58"/>
        <v>337.4</v>
      </c>
      <c r="D1091" s="225">
        <f t="shared" si="59"/>
        <v>331.09177040593386</v>
      </c>
      <c r="E1091" s="226">
        <v>302.9</v>
      </c>
      <c r="F1091" s="227">
        <f t="shared" si="60"/>
        <v>0.8977474807350326</v>
      </c>
      <c r="G1091" s="226">
        <f t="shared" si="61"/>
        <v>28.19177040593388</v>
      </c>
      <c r="H1091" s="222">
        <f t="shared" si="62"/>
        <v>0.08355592888539977</v>
      </c>
    </row>
    <row r="1092" spans="1:8" s="5" customFormat="1" ht="15">
      <c r="A1092" s="223">
        <v>32</v>
      </c>
      <c r="B1092" s="224" t="str">
        <f t="shared" si="57"/>
        <v>Neemuch</v>
      </c>
      <c r="C1092" s="225">
        <f t="shared" si="58"/>
        <v>246.1</v>
      </c>
      <c r="D1092" s="225">
        <f t="shared" si="59"/>
        <v>242.87810072282028</v>
      </c>
      <c r="E1092" s="226">
        <v>222.20000000000002</v>
      </c>
      <c r="F1092" s="227">
        <f t="shared" si="60"/>
        <v>0.9028850060950834</v>
      </c>
      <c r="G1092" s="226">
        <f t="shared" si="61"/>
        <v>20.67810072282026</v>
      </c>
      <c r="H1092" s="222">
        <f t="shared" si="62"/>
        <v>0.0840231642536378</v>
      </c>
    </row>
    <row r="1093" spans="1:8" s="5" customFormat="1" ht="15">
      <c r="A1093" s="223">
        <v>33</v>
      </c>
      <c r="B1093" s="224" t="str">
        <f t="shared" si="57"/>
        <v>Panna</v>
      </c>
      <c r="C1093" s="225">
        <f t="shared" si="58"/>
        <v>496.5</v>
      </c>
      <c r="D1093" s="225">
        <f t="shared" si="59"/>
        <v>480.27161597457484</v>
      </c>
      <c r="E1093" s="226">
        <v>439.20000000000005</v>
      </c>
      <c r="F1093" s="227">
        <f t="shared" si="60"/>
        <v>0.8845921450151059</v>
      </c>
      <c r="G1093" s="226">
        <f t="shared" si="61"/>
        <v>41.0716159745748</v>
      </c>
      <c r="H1093" s="222">
        <f t="shared" si="62"/>
        <v>0.08272228796490393</v>
      </c>
    </row>
    <row r="1094" spans="1:8" s="5" customFormat="1" ht="15">
      <c r="A1094" s="223">
        <v>34</v>
      </c>
      <c r="B1094" s="224" t="str">
        <f t="shared" si="57"/>
        <v>Raisen</v>
      </c>
      <c r="C1094" s="225">
        <f t="shared" si="58"/>
        <v>486.6</v>
      </c>
      <c r="D1094" s="225">
        <f t="shared" si="59"/>
        <v>510.3979333018925</v>
      </c>
      <c r="E1094" s="226">
        <v>466.5</v>
      </c>
      <c r="F1094" s="227">
        <f t="shared" si="60"/>
        <v>0.9586929716399506</v>
      </c>
      <c r="G1094" s="226">
        <f t="shared" si="61"/>
        <v>43.89793330189252</v>
      </c>
      <c r="H1094" s="222">
        <f t="shared" si="62"/>
        <v>0.09021359083825015</v>
      </c>
    </row>
    <row r="1095" spans="1:8" s="5" customFormat="1" ht="15">
      <c r="A1095" s="223">
        <v>35</v>
      </c>
      <c r="B1095" s="224" t="str">
        <f t="shared" si="57"/>
        <v>Rajgarh</v>
      </c>
      <c r="C1095" s="225">
        <f t="shared" si="58"/>
        <v>525.2</v>
      </c>
      <c r="D1095" s="225">
        <f t="shared" si="59"/>
        <v>569.9326079369871</v>
      </c>
      <c r="E1095" s="226">
        <v>521</v>
      </c>
      <c r="F1095" s="227">
        <f t="shared" si="60"/>
        <v>0.9920030464584919</v>
      </c>
      <c r="G1095" s="226">
        <f t="shared" si="61"/>
        <v>48.9326079369871</v>
      </c>
      <c r="H1095" s="222">
        <f t="shared" si="62"/>
        <v>0.09316947436593125</v>
      </c>
    </row>
    <row r="1096" spans="1:8" s="5" customFormat="1" ht="15">
      <c r="A1096" s="223">
        <v>36</v>
      </c>
      <c r="B1096" s="224" t="str">
        <f t="shared" si="57"/>
        <v>Ratlam</v>
      </c>
      <c r="C1096" s="225">
        <f t="shared" si="58"/>
        <v>440.6</v>
      </c>
      <c r="D1096" s="225">
        <f t="shared" si="59"/>
        <v>396.8406561522704</v>
      </c>
      <c r="E1096" s="226">
        <v>362.2</v>
      </c>
      <c r="F1096" s="227">
        <f t="shared" si="60"/>
        <v>0.8220608261461643</v>
      </c>
      <c r="G1096" s="226">
        <f t="shared" si="61"/>
        <v>34.640656152270424</v>
      </c>
      <c r="H1096" s="222">
        <f t="shared" si="62"/>
        <v>0.07862155277410446</v>
      </c>
    </row>
    <row r="1097" spans="1:8" s="5" customFormat="1" ht="15">
      <c r="A1097" s="223">
        <v>37</v>
      </c>
      <c r="B1097" s="224" t="str">
        <f t="shared" si="57"/>
        <v>Rewa</v>
      </c>
      <c r="C1097" s="225">
        <f t="shared" si="58"/>
        <v>902.1</v>
      </c>
      <c r="D1097" s="225">
        <f t="shared" si="59"/>
        <v>786.0504062063711</v>
      </c>
      <c r="E1097" s="226">
        <v>718.5</v>
      </c>
      <c r="F1097" s="227">
        <f t="shared" si="60"/>
        <v>0.796474891918856</v>
      </c>
      <c r="G1097" s="226">
        <f t="shared" si="61"/>
        <v>67.55040620637112</v>
      </c>
      <c r="H1097" s="222">
        <f t="shared" si="62"/>
        <v>0.07488128390020078</v>
      </c>
    </row>
    <row r="1098" spans="1:8" s="5" customFormat="1" ht="15">
      <c r="A1098" s="223">
        <v>38</v>
      </c>
      <c r="B1098" s="224" t="str">
        <f t="shared" si="57"/>
        <v>Sagar</v>
      </c>
      <c r="C1098" s="225">
        <f t="shared" si="58"/>
        <v>759.2</v>
      </c>
      <c r="D1098" s="225">
        <f t="shared" si="59"/>
        <v>744.0566709703268</v>
      </c>
      <c r="E1098" s="226">
        <v>680.8</v>
      </c>
      <c r="F1098" s="227">
        <f t="shared" si="60"/>
        <v>0.8967334035827186</v>
      </c>
      <c r="G1098" s="226">
        <f t="shared" si="61"/>
        <v>63.25667097032681</v>
      </c>
      <c r="H1098" s="222">
        <f t="shared" si="62"/>
        <v>0.08332016724226397</v>
      </c>
    </row>
    <row r="1099" spans="1:8" s="5" customFormat="1" ht="15">
      <c r="A1099" s="223">
        <v>39</v>
      </c>
      <c r="B1099" s="224" t="str">
        <f t="shared" si="57"/>
        <v>Satna</v>
      </c>
      <c r="C1099" s="225">
        <f t="shared" si="58"/>
        <v>755.4</v>
      </c>
      <c r="D1099" s="225">
        <f t="shared" si="59"/>
        <v>677.8159782147363</v>
      </c>
      <c r="E1099" s="226">
        <v>619.6</v>
      </c>
      <c r="F1099" s="227">
        <f t="shared" si="60"/>
        <v>0.8202276939369871</v>
      </c>
      <c r="G1099" s="226">
        <f t="shared" si="61"/>
        <v>58.21597821473631</v>
      </c>
      <c r="H1099" s="222">
        <f t="shared" si="62"/>
        <v>0.07706642601897844</v>
      </c>
    </row>
    <row r="1100" spans="1:8" s="5" customFormat="1" ht="15">
      <c r="A1100" s="223">
        <v>40</v>
      </c>
      <c r="B1100" s="224" t="str">
        <f t="shared" si="57"/>
        <v>Sehore</v>
      </c>
      <c r="C1100" s="225">
        <f t="shared" si="58"/>
        <v>416.5</v>
      </c>
      <c r="D1100" s="225">
        <f t="shared" si="59"/>
        <v>427.7488726546144</v>
      </c>
      <c r="E1100" s="226">
        <v>391.4</v>
      </c>
      <c r="F1100" s="227">
        <f t="shared" si="60"/>
        <v>0.9397358943577431</v>
      </c>
      <c r="G1100" s="226">
        <f t="shared" si="61"/>
        <v>36.34887265461441</v>
      </c>
      <c r="H1100" s="222">
        <f t="shared" si="62"/>
        <v>0.08727220325237553</v>
      </c>
    </row>
    <row r="1101" spans="1:8" s="5" customFormat="1" ht="15">
      <c r="A1101" s="223">
        <v>41</v>
      </c>
      <c r="B1101" s="224" t="str">
        <f t="shared" si="57"/>
        <v>Seoni</v>
      </c>
      <c r="C1101" s="225">
        <f t="shared" si="58"/>
        <v>583</v>
      </c>
      <c r="D1101" s="225">
        <f t="shared" si="59"/>
        <v>592.2662571968465</v>
      </c>
      <c r="E1101" s="226">
        <v>541.5</v>
      </c>
      <c r="F1101" s="227">
        <f t="shared" si="60"/>
        <v>0.9288164665523156</v>
      </c>
      <c r="G1101" s="226">
        <f t="shared" si="61"/>
        <v>50.76625719684648</v>
      </c>
      <c r="H1101" s="222">
        <f t="shared" si="62"/>
        <v>0.08707762812495108</v>
      </c>
    </row>
    <row r="1102" spans="1:8" s="5" customFormat="1" ht="15">
      <c r="A1102" s="223">
        <v>42</v>
      </c>
      <c r="B1102" s="224" t="str">
        <f t="shared" si="57"/>
        <v>Shahdol</v>
      </c>
      <c r="C1102" s="225">
        <f t="shared" si="58"/>
        <v>475.5</v>
      </c>
      <c r="D1102" s="225">
        <f t="shared" si="59"/>
        <v>437.4277456205008</v>
      </c>
      <c r="E1102" s="226">
        <v>399.40000000000003</v>
      </c>
      <c r="F1102" s="227">
        <f t="shared" si="60"/>
        <v>0.8399579390115668</v>
      </c>
      <c r="G1102" s="226">
        <f t="shared" si="61"/>
        <v>38.02774562050075</v>
      </c>
      <c r="H1102" s="222">
        <f t="shared" si="62"/>
        <v>0.07997422843428129</v>
      </c>
    </row>
    <row r="1103" spans="1:8" s="5" customFormat="1" ht="15">
      <c r="A1103" s="223">
        <v>43</v>
      </c>
      <c r="B1103" s="224" t="str">
        <f t="shared" si="57"/>
        <v>Shajapur</v>
      </c>
      <c r="C1103" s="225">
        <f t="shared" si="58"/>
        <v>202.1</v>
      </c>
      <c r="D1103" s="225">
        <f t="shared" si="59"/>
        <v>208.19216077743457</v>
      </c>
      <c r="E1103" s="226">
        <v>190.6</v>
      </c>
      <c r="F1103" s="227">
        <f t="shared" si="60"/>
        <v>0.9430974764967838</v>
      </c>
      <c r="G1103" s="226">
        <f t="shared" si="61"/>
        <v>17.59216077743457</v>
      </c>
      <c r="H1103" s="222">
        <f t="shared" si="62"/>
        <v>0.08704681235741996</v>
      </c>
    </row>
    <row r="1104" spans="1:8" s="5" customFormat="1" ht="15">
      <c r="A1104" s="223">
        <v>44</v>
      </c>
      <c r="B1104" s="224" t="str">
        <f t="shared" si="57"/>
        <v>Sheopur</v>
      </c>
      <c r="C1104" s="225">
        <f t="shared" si="58"/>
        <v>284.7</v>
      </c>
      <c r="D1104" s="225">
        <f t="shared" si="59"/>
        <v>708.9653487740205</v>
      </c>
      <c r="E1104" s="226">
        <v>647.8</v>
      </c>
      <c r="F1104" s="227">
        <f t="shared" si="60"/>
        <v>2.2753775904460833</v>
      </c>
      <c r="G1104" s="226">
        <f t="shared" si="61"/>
        <v>61.16534877402057</v>
      </c>
      <c r="H1104" s="222">
        <f t="shared" si="62"/>
        <v>0.21484140770642984</v>
      </c>
    </row>
    <row r="1105" spans="1:8" s="5" customFormat="1" ht="15">
      <c r="A1105" s="223">
        <v>45</v>
      </c>
      <c r="B1105" s="224" t="str">
        <f t="shared" si="57"/>
        <v>Shivpuri</v>
      </c>
      <c r="C1105" s="225">
        <f t="shared" si="58"/>
        <v>754.3</v>
      </c>
      <c r="D1105" s="225">
        <f t="shared" si="59"/>
        <v>287.05390692612394</v>
      </c>
      <c r="E1105" s="226">
        <v>262.1</v>
      </c>
      <c r="F1105" s="227">
        <f t="shared" si="60"/>
        <v>0.34747447965000666</v>
      </c>
      <c r="G1105" s="226">
        <f t="shared" si="61"/>
        <v>24.95390692612392</v>
      </c>
      <c r="H1105" s="222">
        <f t="shared" si="62"/>
        <v>0.03308220459515302</v>
      </c>
    </row>
    <row r="1106" spans="1:8" s="5" customFormat="1" ht="15">
      <c r="A1106" s="223">
        <v>46</v>
      </c>
      <c r="B1106" s="224" t="str">
        <f t="shared" si="57"/>
        <v>Sidhi</v>
      </c>
      <c r="C1106" s="225">
        <f t="shared" si="58"/>
        <v>523.7</v>
      </c>
      <c r="D1106" s="225">
        <f t="shared" si="59"/>
        <v>540.9562974541128</v>
      </c>
      <c r="E1106" s="226">
        <v>493.9</v>
      </c>
      <c r="F1106" s="227">
        <f t="shared" si="60"/>
        <v>0.9430971930494557</v>
      </c>
      <c r="G1106" s="226">
        <f t="shared" si="61"/>
        <v>47.05629745411284</v>
      </c>
      <c r="H1106" s="222">
        <f t="shared" si="62"/>
        <v>0.08985353724291166</v>
      </c>
    </row>
    <row r="1107" spans="1:8" s="5" customFormat="1" ht="15">
      <c r="A1107" s="223">
        <v>47</v>
      </c>
      <c r="B1107" s="224" t="str">
        <f t="shared" si="57"/>
        <v>Singroli</v>
      </c>
      <c r="C1107" s="225">
        <f t="shared" si="58"/>
        <v>483</v>
      </c>
      <c r="D1107" s="225">
        <f t="shared" si="59"/>
        <v>485.0561862391677</v>
      </c>
      <c r="E1107" s="226">
        <v>443.2</v>
      </c>
      <c r="F1107" s="227">
        <f t="shared" si="60"/>
        <v>0.9175983436853001</v>
      </c>
      <c r="G1107" s="226">
        <f t="shared" si="61"/>
        <v>41.8561862391677</v>
      </c>
      <c r="H1107" s="222">
        <f t="shared" si="62"/>
        <v>0.08665877068150662</v>
      </c>
    </row>
    <row r="1108" spans="1:8" s="5" customFormat="1" ht="15">
      <c r="A1108" s="223">
        <v>48</v>
      </c>
      <c r="B1108" s="224" t="str">
        <f t="shared" si="57"/>
        <v>Tikamgarh</v>
      </c>
      <c r="C1108" s="225">
        <f t="shared" si="58"/>
        <v>619.9</v>
      </c>
      <c r="D1108" s="225">
        <f t="shared" si="59"/>
        <v>592.7962252737798</v>
      </c>
      <c r="E1108" s="226">
        <v>541.9</v>
      </c>
      <c r="F1108" s="227">
        <f t="shared" si="60"/>
        <v>0.874173253750605</v>
      </c>
      <c r="G1108" s="226">
        <f t="shared" si="61"/>
        <v>50.896225273779805</v>
      </c>
      <c r="H1108" s="222">
        <f t="shared" si="62"/>
        <v>0.08210392849456333</v>
      </c>
    </row>
    <row r="1109" spans="1:8" s="5" customFormat="1" ht="15">
      <c r="A1109" s="223">
        <v>49</v>
      </c>
      <c r="B1109" s="224" t="str">
        <f t="shared" si="57"/>
        <v>Ujjain</v>
      </c>
      <c r="C1109" s="225">
        <f t="shared" si="58"/>
        <v>462.7</v>
      </c>
      <c r="D1109" s="225">
        <f t="shared" si="59"/>
        <v>439.3348945955792</v>
      </c>
      <c r="E1109" s="226">
        <v>402.1</v>
      </c>
      <c r="F1109" s="227">
        <f t="shared" si="60"/>
        <v>0.8690296088178086</v>
      </c>
      <c r="G1109" s="226">
        <f t="shared" si="61"/>
        <v>37.23489459557919</v>
      </c>
      <c r="H1109" s="222">
        <f t="shared" si="62"/>
        <v>0.08047308103647978</v>
      </c>
    </row>
    <row r="1110" spans="1:8" s="5" customFormat="1" ht="15">
      <c r="A1110" s="223">
        <v>50</v>
      </c>
      <c r="B1110" s="224" t="str">
        <f t="shared" si="57"/>
        <v>Umaria</v>
      </c>
      <c r="C1110" s="225">
        <f t="shared" si="58"/>
        <v>277.4</v>
      </c>
      <c r="D1110" s="225">
        <f t="shared" si="59"/>
        <v>276.38594135335325</v>
      </c>
      <c r="E1110" s="226">
        <v>252.89999999999998</v>
      </c>
      <c r="F1110" s="227">
        <f t="shared" si="60"/>
        <v>0.9116798846431147</v>
      </c>
      <c r="G1110" s="226">
        <f t="shared" si="61"/>
        <v>23.48594135335327</v>
      </c>
      <c r="H1110" s="222">
        <f t="shared" si="62"/>
        <v>0.08466453263645736</v>
      </c>
    </row>
    <row r="1111" spans="1:8" s="5" customFormat="1" ht="15">
      <c r="A1111" s="223">
        <v>51</v>
      </c>
      <c r="B1111" s="224" t="str">
        <f t="shared" si="57"/>
        <v>Vidisha</v>
      </c>
      <c r="C1111" s="225">
        <f t="shared" si="58"/>
        <v>587.3</v>
      </c>
      <c r="D1111" s="225">
        <f>F1056</f>
        <v>569.8361124880769</v>
      </c>
      <c r="E1111" s="226">
        <v>521.1</v>
      </c>
      <c r="F1111" s="227">
        <f>E1111/C1111</f>
        <v>0.887280776434531</v>
      </c>
      <c r="G1111" s="226">
        <f>D1111-E1111</f>
        <v>48.736112488076856</v>
      </c>
      <c r="H1111" s="222">
        <f>G1111/C1111</f>
        <v>0.08298333473195448</v>
      </c>
    </row>
    <row r="1112" spans="1:10" s="5" customFormat="1" ht="15">
      <c r="A1112" s="316"/>
      <c r="B1112" s="324" t="s">
        <v>3</v>
      </c>
      <c r="C1112" s="321">
        <f>SUM(C1061:C1111)</f>
        <v>24236.500000000004</v>
      </c>
      <c r="D1112" s="321">
        <f>SUM(D1061:D1111)</f>
        <v>24368.430000000004</v>
      </c>
      <c r="E1112" s="321">
        <f>SUM(E1061:E1111)</f>
        <v>22275.300000000003</v>
      </c>
      <c r="F1112" s="325">
        <f t="shared" si="60"/>
        <v>0.9190807253522579</v>
      </c>
      <c r="G1112" s="326">
        <f>D1112-E1112</f>
        <v>2093.130000000001</v>
      </c>
      <c r="H1112" s="322">
        <f>G1112/C1112</f>
        <v>0.08636271738906198</v>
      </c>
      <c r="I1112" s="13">
        <f>E1112/C1112</f>
        <v>0.9190807253522579</v>
      </c>
      <c r="J1112" s="13">
        <f>E1112/C1112</f>
        <v>0.9190807253522579</v>
      </c>
    </row>
    <row r="1113" spans="1:8" ht="12.75">
      <c r="A1113" s="228"/>
      <c r="B1113" s="229"/>
      <c r="C1113" s="184"/>
      <c r="D1113" s="184"/>
      <c r="E1113" s="230"/>
      <c r="F1113" s="174"/>
      <c r="G1113" s="174"/>
      <c r="H1113" s="45"/>
    </row>
    <row r="1114" spans="1:8" ht="12.75">
      <c r="A1114" s="207" t="s">
        <v>206</v>
      </c>
      <c r="B1114" s="174"/>
      <c r="C1114" s="174"/>
      <c r="D1114" s="174"/>
      <c r="E1114" s="174"/>
      <c r="F1114" s="174"/>
      <c r="G1114" s="174"/>
      <c r="H1114" s="45"/>
    </row>
    <row r="1115" spans="1:8" ht="9.75" customHeight="1">
      <c r="A1115" s="207"/>
      <c r="B1115" s="174"/>
      <c r="C1115" s="174"/>
      <c r="D1115" s="174"/>
      <c r="E1115" s="174"/>
      <c r="F1115" s="174"/>
      <c r="G1115" s="174"/>
      <c r="H1115" s="45"/>
    </row>
    <row r="1116" spans="1:8" ht="12.75">
      <c r="A1116" s="207" t="s">
        <v>207</v>
      </c>
      <c r="B1116" s="174"/>
      <c r="C1116" s="174"/>
      <c r="D1116" s="174"/>
      <c r="E1116" s="174"/>
      <c r="F1116" s="174"/>
      <c r="G1116" s="174"/>
      <c r="H1116" s="45"/>
    </row>
    <row r="1117" spans="1:8" ht="12" customHeight="1">
      <c r="A1117" s="121"/>
      <c r="B1117" s="174"/>
      <c r="C1117" s="174"/>
      <c r="D1117" s="174"/>
      <c r="E1117" s="174"/>
      <c r="F1117" s="174"/>
      <c r="G1117" s="174"/>
      <c r="H1117" s="45"/>
    </row>
    <row r="1118" spans="1:8" ht="39" customHeight="1">
      <c r="A1118" s="355" t="s">
        <v>1</v>
      </c>
      <c r="B1118" s="355" t="s">
        <v>2</v>
      </c>
      <c r="C1118" s="301" t="s">
        <v>26</v>
      </c>
      <c r="D1118" s="301" t="s">
        <v>27</v>
      </c>
      <c r="E1118" s="355" t="s">
        <v>49</v>
      </c>
      <c r="F1118" s="232"/>
      <c r="G1118" s="121"/>
      <c r="H1118" s="15"/>
    </row>
    <row r="1119" spans="1:8" ht="12" customHeight="1">
      <c r="A1119" s="196">
        <v>1</v>
      </c>
      <c r="B1119" s="196">
        <v>2</v>
      </c>
      <c r="C1119" s="231">
        <v>3</v>
      </c>
      <c r="D1119" s="231">
        <v>4</v>
      </c>
      <c r="E1119" s="196">
        <v>5</v>
      </c>
      <c r="F1119" s="232"/>
      <c r="G1119" s="121"/>
      <c r="H1119" s="15"/>
    </row>
    <row r="1120" spans="1:8" ht="13.5" customHeight="1">
      <c r="A1120" s="356">
        <v>1</v>
      </c>
      <c r="B1120" s="160" t="str">
        <f aca="true" t="shared" si="63" ref="B1120:B1169">B43</f>
        <v>Agar Malwa</v>
      </c>
      <c r="C1120" s="233">
        <f aca="true" t="shared" si="64" ref="C1120:C1169">E632</f>
        <v>0.6137282379354201</v>
      </c>
      <c r="D1120" s="234">
        <f aca="true" t="shared" si="65" ref="D1120:D1169">E950</f>
        <v>0.687273484244371</v>
      </c>
      <c r="E1120" s="235">
        <f>(D1120-C1120)*100</f>
        <v>7.354524630895087</v>
      </c>
      <c r="F1120" s="236"/>
      <c r="G1120" s="146"/>
      <c r="H1120" s="15"/>
    </row>
    <row r="1121" spans="1:9" ht="13.5" customHeight="1">
      <c r="A1121" s="356">
        <v>2</v>
      </c>
      <c r="B1121" s="160" t="str">
        <f t="shared" si="63"/>
        <v>Alirajpur</v>
      </c>
      <c r="C1121" s="233">
        <f t="shared" si="64"/>
        <v>0.6725698318292044</v>
      </c>
      <c r="D1121" s="234">
        <f t="shared" si="65"/>
        <v>0.7578702811279103</v>
      </c>
      <c r="E1121" s="235">
        <f aca="true" t="shared" si="66" ref="E1121:E1170">(D1121-C1121)*100</f>
        <v>8.530044929870595</v>
      </c>
      <c r="F1121" s="236"/>
      <c r="G1121" s="146"/>
      <c r="H1121" s="15"/>
      <c r="I1121" s="246"/>
    </row>
    <row r="1122" spans="1:8" ht="13.5" customHeight="1">
      <c r="A1122" s="356">
        <v>3</v>
      </c>
      <c r="B1122" s="160" t="str">
        <f t="shared" si="63"/>
        <v>Anooppur</v>
      </c>
      <c r="C1122" s="233">
        <f t="shared" si="64"/>
        <v>0.9789724458181234</v>
      </c>
      <c r="D1122" s="234">
        <f t="shared" si="65"/>
        <v>1.0527043996789913</v>
      </c>
      <c r="E1122" s="235">
        <f t="shared" si="66"/>
        <v>7.373195386086795</v>
      </c>
      <c r="F1122" s="236"/>
      <c r="G1122" s="146"/>
      <c r="H1122" s="15"/>
    </row>
    <row r="1123" spans="1:8" ht="13.5" customHeight="1">
      <c r="A1123" s="356">
        <v>4</v>
      </c>
      <c r="B1123" s="160" t="str">
        <f t="shared" si="63"/>
        <v>Ashoknagar</v>
      </c>
      <c r="C1123" s="233">
        <f t="shared" si="64"/>
        <v>0.8910865491993721</v>
      </c>
      <c r="D1123" s="234">
        <f t="shared" si="65"/>
        <v>1.0424950569801916</v>
      </c>
      <c r="E1123" s="235">
        <f t="shared" si="66"/>
        <v>15.14085077808195</v>
      </c>
      <c r="F1123" s="236"/>
      <c r="G1123" s="146"/>
      <c r="H1123" s="15"/>
    </row>
    <row r="1124" spans="1:8" ht="13.5" customHeight="1">
      <c r="A1124" s="356">
        <v>5</v>
      </c>
      <c r="B1124" s="160" t="str">
        <f t="shared" si="63"/>
        <v>Badwani</v>
      </c>
      <c r="C1124" s="233">
        <f t="shared" si="64"/>
        <v>0.7449485321776956</v>
      </c>
      <c r="D1124" s="234">
        <f t="shared" si="65"/>
        <v>0.7951239454453675</v>
      </c>
      <c r="E1124" s="235">
        <f t="shared" si="66"/>
        <v>5.017541326767184</v>
      </c>
      <c r="F1124" s="236"/>
      <c r="G1124" s="146"/>
      <c r="H1124" s="15"/>
    </row>
    <row r="1125" spans="1:8" ht="13.5" customHeight="1">
      <c r="A1125" s="356">
        <v>6</v>
      </c>
      <c r="B1125" s="160" t="str">
        <f t="shared" si="63"/>
        <v>Balaghat</v>
      </c>
      <c r="C1125" s="233">
        <f t="shared" si="64"/>
        <v>0.6070739018910354</v>
      </c>
      <c r="D1125" s="234">
        <f t="shared" si="65"/>
        <v>1.1048879253666242</v>
      </c>
      <c r="E1125" s="235">
        <f t="shared" si="66"/>
        <v>49.78140234755888</v>
      </c>
      <c r="F1125" s="236"/>
      <c r="G1125" s="146"/>
      <c r="H1125" s="15"/>
    </row>
    <row r="1126" spans="1:8" ht="13.5" customHeight="1">
      <c r="A1126" s="356">
        <v>7</v>
      </c>
      <c r="B1126" s="160" t="str">
        <f t="shared" si="63"/>
        <v>Betul</v>
      </c>
      <c r="C1126" s="233">
        <f t="shared" si="64"/>
        <v>0.9132484838078433</v>
      </c>
      <c r="D1126" s="234">
        <f t="shared" si="65"/>
        <v>0.9320261897045147</v>
      </c>
      <c r="E1126" s="235">
        <f t="shared" si="66"/>
        <v>1.8777705896671382</v>
      </c>
      <c r="F1126" s="236"/>
      <c r="G1126" s="146"/>
      <c r="H1126" s="15"/>
    </row>
    <row r="1127" spans="1:8" ht="13.5" customHeight="1">
      <c r="A1127" s="356">
        <v>8</v>
      </c>
      <c r="B1127" s="160" t="str">
        <f t="shared" si="63"/>
        <v>Bhind</v>
      </c>
      <c r="C1127" s="233">
        <f t="shared" si="64"/>
        <v>0.7772304456537185</v>
      </c>
      <c r="D1127" s="234">
        <f t="shared" si="65"/>
        <v>1.01517083603464</v>
      </c>
      <c r="E1127" s="235">
        <f t="shared" si="66"/>
        <v>23.794039038092162</v>
      </c>
      <c r="F1127" s="236"/>
      <c r="G1127" s="146"/>
      <c r="H1127" s="15"/>
    </row>
    <row r="1128" spans="1:8" ht="13.5" customHeight="1">
      <c r="A1128" s="356">
        <v>9</v>
      </c>
      <c r="B1128" s="160" t="str">
        <f t="shared" si="63"/>
        <v>Bhopal</v>
      </c>
      <c r="C1128" s="233">
        <f t="shared" si="64"/>
        <v>0.700306640238129</v>
      </c>
      <c r="D1128" s="234">
        <f t="shared" si="65"/>
        <v>0.761269044005084</v>
      </c>
      <c r="E1128" s="235">
        <f t="shared" si="66"/>
        <v>6.096240376695494</v>
      </c>
      <c r="F1128" s="236"/>
      <c r="G1128" s="146"/>
      <c r="H1128" s="15"/>
    </row>
    <row r="1129" spans="1:8" ht="13.5" customHeight="1">
      <c r="A1129" s="356">
        <v>10</v>
      </c>
      <c r="B1129" s="160" t="str">
        <f t="shared" si="63"/>
        <v>Burhanpur</v>
      </c>
      <c r="C1129" s="233">
        <f t="shared" si="64"/>
        <v>0.9231336629916783</v>
      </c>
      <c r="D1129" s="234">
        <f t="shared" si="65"/>
        <v>0.9603392908760167</v>
      </c>
      <c r="E1129" s="235">
        <f t="shared" si="66"/>
        <v>3.7205627884338344</v>
      </c>
      <c r="F1129" s="236"/>
      <c r="G1129" s="146"/>
      <c r="H1129" s="15"/>
    </row>
    <row r="1130" spans="1:8" ht="13.5" customHeight="1">
      <c r="A1130" s="356">
        <v>11</v>
      </c>
      <c r="B1130" s="160" t="str">
        <f t="shared" si="63"/>
        <v>Chhatarpur</v>
      </c>
      <c r="C1130" s="233">
        <f t="shared" si="64"/>
        <v>0.5731599980600632</v>
      </c>
      <c r="D1130" s="234">
        <f t="shared" si="65"/>
        <v>0.7662521181688257</v>
      </c>
      <c r="E1130" s="235">
        <f t="shared" si="66"/>
        <v>19.30921201087624</v>
      </c>
      <c r="F1130" s="236"/>
      <c r="G1130" s="146"/>
      <c r="H1130" s="15"/>
    </row>
    <row r="1131" spans="1:8" ht="13.5" customHeight="1">
      <c r="A1131" s="356">
        <v>12</v>
      </c>
      <c r="B1131" s="160" t="str">
        <f t="shared" si="63"/>
        <v>Chhindwara</v>
      </c>
      <c r="C1131" s="233">
        <f t="shared" si="64"/>
        <v>0.8947778487730584</v>
      </c>
      <c r="D1131" s="234">
        <f t="shared" si="65"/>
        <v>0.9579327105564035</v>
      </c>
      <c r="E1131" s="235">
        <f t="shared" si="66"/>
        <v>6.315486178334506</v>
      </c>
      <c r="F1131" s="236"/>
      <c r="G1131" s="146"/>
      <c r="H1131" s="15"/>
    </row>
    <row r="1132" spans="1:8" ht="13.5" customHeight="1">
      <c r="A1132" s="356">
        <v>13</v>
      </c>
      <c r="B1132" s="160" t="str">
        <f t="shared" si="63"/>
        <v>Damoh</v>
      </c>
      <c r="C1132" s="233">
        <f t="shared" si="64"/>
        <v>0.7525622456591451</v>
      </c>
      <c r="D1132" s="234">
        <f t="shared" si="65"/>
        <v>0.8338422684980361</v>
      </c>
      <c r="E1132" s="235">
        <f t="shared" si="66"/>
        <v>8.128002283889103</v>
      </c>
      <c r="F1132" s="236"/>
      <c r="G1132" s="146"/>
      <c r="H1132" s="15"/>
    </row>
    <row r="1133" spans="1:8" ht="13.5" customHeight="1">
      <c r="A1133" s="356">
        <v>14</v>
      </c>
      <c r="B1133" s="160" t="str">
        <f t="shared" si="63"/>
        <v>Datia</v>
      </c>
      <c r="C1133" s="233">
        <f t="shared" si="64"/>
        <v>0.7783468150813324</v>
      </c>
      <c r="D1133" s="234">
        <f t="shared" si="65"/>
        <v>0.8632447142519751</v>
      </c>
      <c r="E1133" s="235">
        <f t="shared" si="66"/>
        <v>8.489789917064272</v>
      </c>
      <c r="F1133" s="236"/>
      <c r="G1133" s="146"/>
      <c r="H1133" s="15"/>
    </row>
    <row r="1134" spans="1:8" ht="13.5" customHeight="1">
      <c r="A1134" s="356">
        <v>15</v>
      </c>
      <c r="B1134" s="160" t="str">
        <f t="shared" si="63"/>
        <v>Dewas</v>
      </c>
      <c r="C1134" s="233">
        <f t="shared" si="64"/>
        <v>0.9261335177245985</v>
      </c>
      <c r="D1134" s="234">
        <f t="shared" si="65"/>
        <v>0.9894863991139764</v>
      </c>
      <c r="E1134" s="235">
        <f t="shared" si="66"/>
        <v>6.3352881389377895</v>
      </c>
      <c r="F1134" s="236"/>
      <c r="G1134" s="146"/>
      <c r="H1134" s="15"/>
    </row>
    <row r="1135" spans="1:8" ht="13.5" customHeight="1">
      <c r="A1135" s="356">
        <v>16</v>
      </c>
      <c r="B1135" s="160" t="str">
        <f t="shared" si="63"/>
        <v>Dhar</v>
      </c>
      <c r="C1135" s="233">
        <f t="shared" si="64"/>
        <v>0.9497926241340173</v>
      </c>
      <c r="D1135" s="234">
        <f t="shared" si="65"/>
        <v>0.9410949093044217</v>
      </c>
      <c r="E1135" s="235">
        <f t="shared" si="66"/>
        <v>-0.8697714829595582</v>
      </c>
      <c r="F1135" s="236"/>
      <c r="G1135" s="146"/>
      <c r="H1135" s="15"/>
    </row>
    <row r="1136" spans="1:8" ht="13.5" customHeight="1">
      <c r="A1136" s="356">
        <v>17</v>
      </c>
      <c r="B1136" s="160" t="str">
        <f t="shared" si="63"/>
        <v>Dindori</v>
      </c>
      <c r="C1136" s="233">
        <f t="shared" si="64"/>
        <v>0.7780307844517697</v>
      </c>
      <c r="D1136" s="234">
        <f t="shared" si="65"/>
        <v>0.8551922756245243</v>
      </c>
      <c r="E1136" s="235">
        <f t="shared" si="66"/>
        <v>7.716149117275462</v>
      </c>
      <c r="F1136" s="236"/>
      <c r="G1136" s="146"/>
      <c r="H1136" s="15"/>
    </row>
    <row r="1137" spans="1:8" ht="13.5" customHeight="1">
      <c r="A1137" s="356">
        <v>18</v>
      </c>
      <c r="B1137" s="160" t="str">
        <f t="shared" si="63"/>
        <v>Guna</v>
      </c>
      <c r="C1137" s="233">
        <f t="shared" si="64"/>
        <v>0.9315638453369053</v>
      </c>
      <c r="D1137" s="234">
        <f t="shared" si="65"/>
        <v>1.0753330766622882</v>
      </c>
      <c r="E1137" s="235">
        <f t="shared" si="66"/>
        <v>14.376923132538288</v>
      </c>
      <c r="F1137" s="236"/>
      <c r="G1137" s="146"/>
      <c r="H1137" s="15"/>
    </row>
    <row r="1138" spans="1:8" ht="13.5" customHeight="1">
      <c r="A1138" s="356">
        <v>19</v>
      </c>
      <c r="B1138" s="160" t="str">
        <f t="shared" si="63"/>
        <v>Gwalior</v>
      </c>
      <c r="C1138" s="233">
        <f t="shared" si="64"/>
        <v>0.8601856776835672</v>
      </c>
      <c r="D1138" s="234">
        <f t="shared" si="65"/>
        <v>1.0857691892458554</v>
      </c>
      <c r="E1138" s="235">
        <f t="shared" si="66"/>
        <v>22.558351156228817</v>
      </c>
      <c r="F1138" s="236"/>
      <c r="G1138" s="146"/>
      <c r="H1138" s="15"/>
    </row>
    <row r="1139" spans="1:8" ht="13.5" customHeight="1">
      <c r="A1139" s="356">
        <v>20</v>
      </c>
      <c r="B1139" s="160" t="str">
        <f t="shared" si="63"/>
        <v>Harda</v>
      </c>
      <c r="C1139" s="233">
        <f t="shared" si="64"/>
        <v>0.9775560711047495</v>
      </c>
      <c r="D1139" s="234">
        <f t="shared" si="65"/>
        <v>0.9887290208620091</v>
      </c>
      <c r="E1139" s="235">
        <f t="shared" si="66"/>
        <v>1.1172949757259576</v>
      </c>
      <c r="F1139" s="236"/>
      <c r="G1139" s="146"/>
      <c r="H1139" s="15"/>
    </row>
    <row r="1140" spans="1:8" ht="13.5" customHeight="1">
      <c r="A1140" s="356">
        <v>21</v>
      </c>
      <c r="B1140" s="160" t="str">
        <f t="shared" si="63"/>
        <v>Hoshangabad</v>
      </c>
      <c r="C1140" s="233">
        <f t="shared" si="64"/>
        <v>0.6271448511762635</v>
      </c>
      <c r="D1140" s="234">
        <f t="shared" si="65"/>
        <v>0.7957936218099475</v>
      </c>
      <c r="E1140" s="235">
        <f t="shared" si="66"/>
        <v>16.8648770633684</v>
      </c>
      <c r="F1140" s="236"/>
      <c r="G1140" s="146"/>
      <c r="H1140" s="15"/>
    </row>
    <row r="1141" spans="1:8" ht="13.5" customHeight="1">
      <c r="A1141" s="356">
        <v>22</v>
      </c>
      <c r="B1141" s="160" t="str">
        <f t="shared" si="63"/>
        <v>Indore</v>
      </c>
      <c r="C1141" s="233">
        <f t="shared" si="64"/>
        <v>0.9358984445995567</v>
      </c>
      <c r="D1141" s="234">
        <f t="shared" si="65"/>
        <v>1.0170483589057036</v>
      </c>
      <c r="E1141" s="235">
        <f t="shared" si="66"/>
        <v>8.114991430614682</v>
      </c>
      <c r="F1141" s="236"/>
      <c r="G1141" s="146"/>
      <c r="H1141" s="15"/>
    </row>
    <row r="1142" spans="1:8" ht="13.5" customHeight="1">
      <c r="A1142" s="356">
        <v>23</v>
      </c>
      <c r="B1142" s="160" t="str">
        <f t="shared" si="63"/>
        <v>Jabalpur</v>
      </c>
      <c r="C1142" s="233">
        <f t="shared" si="64"/>
        <v>0.8582309446736656</v>
      </c>
      <c r="D1142" s="234">
        <f t="shared" si="65"/>
        <v>0.8445385326101874</v>
      </c>
      <c r="E1142" s="235">
        <f t="shared" si="66"/>
        <v>-1.3692412063478154</v>
      </c>
      <c r="F1142" s="236"/>
      <c r="G1142" s="146"/>
      <c r="H1142" s="15"/>
    </row>
    <row r="1143" spans="1:8" ht="13.5" customHeight="1">
      <c r="A1143" s="356">
        <v>24</v>
      </c>
      <c r="B1143" s="160" t="str">
        <f t="shared" si="63"/>
        <v>Jhabua</v>
      </c>
      <c r="C1143" s="233">
        <f t="shared" si="64"/>
        <v>0.6034361498917785</v>
      </c>
      <c r="D1143" s="234">
        <f t="shared" si="65"/>
        <v>0.6795162127788209</v>
      </c>
      <c r="E1143" s="235">
        <f t="shared" si="66"/>
        <v>7.608006288704239</v>
      </c>
      <c r="F1143" s="236"/>
      <c r="G1143" s="146"/>
      <c r="H1143" s="15"/>
    </row>
    <row r="1144" spans="1:8" ht="13.5" customHeight="1">
      <c r="A1144" s="356">
        <v>25</v>
      </c>
      <c r="B1144" s="160" t="str">
        <f t="shared" si="63"/>
        <v>Katni</v>
      </c>
      <c r="C1144" s="233">
        <f t="shared" si="64"/>
        <v>0.5487768805551061</v>
      </c>
      <c r="D1144" s="234">
        <f t="shared" si="65"/>
        <v>0.8189270284403013</v>
      </c>
      <c r="E1144" s="235">
        <f t="shared" si="66"/>
        <v>27.01501478851952</v>
      </c>
      <c r="F1144" s="236"/>
      <c r="G1144" s="146"/>
      <c r="H1144" s="15"/>
    </row>
    <row r="1145" spans="1:8" ht="13.5" customHeight="1">
      <c r="A1145" s="356">
        <v>26</v>
      </c>
      <c r="B1145" s="160" t="str">
        <f t="shared" si="63"/>
        <v>Khandwa</v>
      </c>
      <c r="C1145" s="233">
        <f t="shared" si="64"/>
        <v>0.7300234502375194</v>
      </c>
      <c r="D1145" s="234">
        <f t="shared" si="65"/>
        <v>0.7346448309755259</v>
      </c>
      <c r="E1145" s="235">
        <f t="shared" si="66"/>
        <v>0.4621380738006553</v>
      </c>
      <c r="F1145" s="236"/>
      <c r="G1145" s="146"/>
      <c r="H1145" s="15"/>
    </row>
    <row r="1146" spans="1:8" ht="13.5" customHeight="1">
      <c r="A1146" s="356">
        <v>27</v>
      </c>
      <c r="B1146" s="160" t="str">
        <f t="shared" si="63"/>
        <v>Khargone</v>
      </c>
      <c r="C1146" s="233">
        <f t="shared" si="64"/>
        <v>0.8079256219134103</v>
      </c>
      <c r="D1146" s="234">
        <f t="shared" si="65"/>
        <v>0.8575150974244472</v>
      </c>
      <c r="E1146" s="235">
        <f t="shared" si="66"/>
        <v>4.958947551103687</v>
      </c>
      <c r="F1146" s="236"/>
      <c r="G1146" s="146"/>
      <c r="H1146" s="15"/>
    </row>
    <row r="1147" spans="1:8" ht="13.5" customHeight="1">
      <c r="A1147" s="356">
        <v>28</v>
      </c>
      <c r="B1147" s="160" t="str">
        <f t="shared" si="63"/>
        <v>Mandla</v>
      </c>
      <c r="C1147" s="233">
        <f t="shared" si="64"/>
        <v>0.9787350669311355</v>
      </c>
      <c r="D1147" s="234">
        <f t="shared" si="65"/>
        <v>0.7492800967597285</v>
      </c>
      <c r="E1147" s="235">
        <f t="shared" si="66"/>
        <v>-22.945497017140703</v>
      </c>
      <c r="F1147" s="236"/>
      <c r="G1147" s="146"/>
      <c r="H1147" s="15"/>
    </row>
    <row r="1148" spans="1:8" ht="13.5" customHeight="1">
      <c r="A1148" s="356">
        <v>29</v>
      </c>
      <c r="B1148" s="160" t="str">
        <f t="shared" si="63"/>
        <v>Mandsaur</v>
      </c>
      <c r="C1148" s="233">
        <f t="shared" si="64"/>
        <v>0.8049109471489999</v>
      </c>
      <c r="D1148" s="234">
        <f t="shared" si="65"/>
        <v>0.7306639584262528</v>
      </c>
      <c r="E1148" s="235">
        <f t="shared" si="66"/>
        <v>-7.424698872274716</v>
      </c>
      <c r="F1148" s="236"/>
      <c r="G1148" s="146"/>
      <c r="H1148" s="15"/>
    </row>
    <row r="1149" spans="1:8" ht="13.5" customHeight="1">
      <c r="A1149" s="356">
        <v>30</v>
      </c>
      <c r="B1149" s="160" t="str">
        <f t="shared" si="63"/>
        <v>Morena</v>
      </c>
      <c r="C1149" s="233">
        <f t="shared" si="64"/>
        <v>0.9907060811995622</v>
      </c>
      <c r="D1149" s="234">
        <f t="shared" si="65"/>
        <v>1.0581675335664682</v>
      </c>
      <c r="E1149" s="235">
        <f t="shared" si="66"/>
        <v>6.746145236690603</v>
      </c>
      <c r="F1149" s="236"/>
      <c r="G1149" s="146"/>
      <c r="H1149" s="15"/>
    </row>
    <row r="1150" spans="1:8" ht="13.5" customHeight="1">
      <c r="A1150" s="356">
        <v>31</v>
      </c>
      <c r="B1150" s="160" t="str">
        <f t="shared" si="63"/>
        <v>Narsinghpur</v>
      </c>
      <c r="C1150" s="233">
        <f t="shared" si="64"/>
        <v>0.6356550706620542</v>
      </c>
      <c r="D1150" s="234">
        <f t="shared" si="65"/>
        <v>0.8643410030460504</v>
      </c>
      <c r="E1150" s="235">
        <f t="shared" si="66"/>
        <v>22.868593238399626</v>
      </c>
      <c r="F1150" s="236"/>
      <c r="G1150" s="146"/>
      <c r="H1150" s="15"/>
    </row>
    <row r="1151" spans="1:8" ht="13.5" customHeight="1">
      <c r="A1151" s="356">
        <v>32</v>
      </c>
      <c r="B1151" s="160" t="str">
        <f t="shared" si="63"/>
        <v>Neemuch</v>
      </c>
      <c r="C1151" s="233">
        <f t="shared" si="64"/>
        <v>0.6853200253260117</v>
      </c>
      <c r="D1151" s="234">
        <f t="shared" si="65"/>
        <v>0.734528518676728</v>
      </c>
      <c r="E1151" s="235">
        <f t="shared" si="66"/>
        <v>4.920849335071631</v>
      </c>
      <c r="F1151" s="236"/>
      <c r="G1151" s="146"/>
      <c r="H1151" s="15"/>
    </row>
    <row r="1152" spans="1:8" ht="13.5" customHeight="1">
      <c r="A1152" s="356">
        <v>33</v>
      </c>
      <c r="B1152" s="160" t="str">
        <f t="shared" si="63"/>
        <v>Panna</v>
      </c>
      <c r="C1152" s="233">
        <f t="shared" si="64"/>
        <v>0.7615727306743717</v>
      </c>
      <c r="D1152" s="234">
        <f t="shared" si="65"/>
        <v>0.8135582711452795</v>
      </c>
      <c r="E1152" s="235">
        <f t="shared" si="66"/>
        <v>5.198554047090775</v>
      </c>
      <c r="F1152" s="236"/>
      <c r="G1152" s="146"/>
      <c r="H1152" s="15"/>
    </row>
    <row r="1153" spans="1:8" ht="13.5" customHeight="1">
      <c r="A1153" s="356">
        <v>34</v>
      </c>
      <c r="B1153" s="160" t="str">
        <f t="shared" si="63"/>
        <v>Raisen</v>
      </c>
      <c r="C1153" s="233">
        <f t="shared" si="64"/>
        <v>0.8207659692680885</v>
      </c>
      <c r="D1153" s="234">
        <f t="shared" si="65"/>
        <v>0.8503599302751698</v>
      </c>
      <c r="E1153" s="235">
        <f t="shared" si="66"/>
        <v>2.9593961007081226</v>
      </c>
      <c r="F1153" s="236"/>
      <c r="G1153" s="146"/>
      <c r="H1153" s="15"/>
    </row>
    <row r="1154" spans="1:8" ht="13.5" customHeight="1">
      <c r="A1154" s="356">
        <v>35</v>
      </c>
      <c r="B1154" s="160" t="str">
        <f t="shared" si="63"/>
        <v>Rajgarh</v>
      </c>
      <c r="C1154" s="233">
        <f t="shared" si="64"/>
        <v>0.7871325981511481</v>
      </c>
      <c r="D1154" s="234">
        <f t="shared" si="65"/>
        <v>0.6826556621287131</v>
      </c>
      <c r="E1154" s="235">
        <f t="shared" si="66"/>
        <v>-10.447693602243502</v>
      </c>
      <c r="F1154" s="236"/>
      <c r="G1154" s="146"/>
      <c r="H1154" s="15"/>
    </row>
    <row r="1155" spans="1:8" ht="13.5" customHeight="1">
      <c r="A1155" s="356">
        <v>36</v>
      </c>
      <c r="B1155" s="160" t="str">
        <f t="shared" si="63"/>
        <v>Ratlam</v>
      </c>
      <c r="C1155" s="233">
        <f t="shared" si="64"/>
        <v>0.6188428466218835</v>
      </c>
      <c r="D1155" s="234">
        <f t="shared" si="65"/>
        <v>1.0812639978006278</v>
      </c>
      <c r="E1155" s="235">
        <f t="shared" si="66"/>
        <v>46.24211511787443</v>
      </c>
      <c r="F1155" s="236"/>
      <c r="G1155" s="146"/>
      <c r="H1155" s="15"/>
    </row>
    <row r="1156" spans="1:8" ht="13.5" customHeight="1">
      <c r="A1156" s="356">
        <v>37</v>
      </c>
      <c r="B1156" s="160" t="str">
        <f t="shared" si="63"/>
        <v>Rewa</v>
      </c>
      <c r="C1156" s="233">
        <f t="shared" si="64"/>
        <v>0.9155576797062734</v>
      </c>
      <c r="D1156" s="234">
        <f t="shared" si="65"/>
        <v>0.9432418322172303</v>
      </c>
      <c r="E1156" s="235">
        <f t="shared" si="66"/>
        <v>2.7684152510956905</v>
      </c>
      <c r="F1156" s="236"/>
      <c r="G1156" s="146"/>
      <c r="H1156" s="15"/>
    </row>
    <row r="1157" spans="1:8" ht="13.5" customHeight="1">
      <c r="A1157" s="356">
        <v>38</v>
      </c>
      <c r="B1157" s="160" t="str">
        <f t="shared" si="63"/>
        <v>Sagar</v>
      </c>
      <c r="C1157" s="233">
        <f t="shared" si="64"/>
        <v>0.7782580405194172</v>
      </c>
      <c r="D1157" s="234">
        <f t="shared" si="65"/>
        <v>1.0330508099578453</v>
      </c>
      <c r="E1157" s="235">
        <f t="shared" si="66"/>
        <v>25.47927694384281</v>
      </c>
      <c r="F1157" s="236"/>
      <c r="G1157" s="146"/>
      <c r="H1157" s="15"/>
    </row>
    <row r="1158" spans="1:8" ht="13.5" customHeight="1">
      <c r="A1158" s="356">
        <v>39</v>
      </c>
      <c r="B1158" s="160" t="str">
        <f t="shared" si="63"/>
        <v>Satna</v>
      </c>
      <c r="C1158" s="233">
        <f t="shared" si="64"/>
        <v>0.9863798284169897</v>
      </c>
      <c r="D1158" s="234">
        <f t="shared" si="65"/>
        <v>0.8711227664944343</v>
      </c>
      <c r="E1158" s="235">
        <f t="shared" si="66"/>
        <v>-11.525706192255535</v>
      </c>
      <c r="F1158" s="236"/>
      <c r="G1158" s="146"/>
      <c r="H1158" s="15"/>
    </row>
    <row r="1159" spans="1:8" ht="13.5" customHeight="1">
      <c r="A1159" s="356">
        <v>40</v>
      </c>
      <c r="B1159" s="160" t="str">
        <f t="shared" si="63"/>
        <v>Sehore</v>
      </c>
      <c r="C1159" s="233">
        <f t="shared" si="64"/>
        <v>0.7699562832450636</v>
      </c>
      <c r="D1159" s="234">
        <f t="shared" si="65"/>
        <v>0.7911702195611338</v>
      </c>
      <c r="E1159" s="235">
        <f t="shared" si="66"/>
        <v>2.121393631607016</v>
      </c>
      <c r="F1159" s="236"/>
      <c r="G1159" s="146"/>
      <c r="H1159" s="15"/>
    </row>
    <row r="1160" spans="1:8" ht="13.5" customHeight="1">
      <c r="A1160" s="356">
        <v>41</v>
      </c>
      <c r="B1160" s="160" t="str">
        <f t="shared" si="63"/>
        <v>Seoni</v>
      </c>
      <c r="C1160" s="233">
        <f t="shared" si="64"/>
        <v>0.907456426423278</v>
      </c>
      <c r="D1160" s="234">
        <f t="shared" si="65"/>
        <v>0.9696504824586458</v>
      </c>
      <c r="E1160" s="235">
        <f t="shared" si="66"/>
        <v>6.219405603536787</v>
      </c>
      <c r="F1160" s="236"/>
      <c r="G1160" s="146"/>
      <c r="H1160" s="15"/>
    </row>
    <row r="1161" spans="1:8" ht="13.5" customHeight="1">
      <c r="A1161" s="356">
        <v>42</v>
      </c>
      <c r="B1161" s="160" t="str">
        <f t="shared" si="63"/>
        <v>Shahdol</v>
      </c>
      <c r="C1161" s="233">
        <f t="shared" si="64"/>
        <v>0.8530679621902619</v>
      </c>
      <c r="D1161" s="234">
        <f t="shared" si="65"/>
        <v>0.9122788603870042</v>
      </c>
      <c r="E1161" s="235">
        <f t="shared" si="66"/>
        <v>5.92108981967423</v>
      </c>
      <c r="F1161" s="236"/>
      <c r="G1161" s="146"/>
      <c r="H1161" s="15"/>
    </row>
    <row r="1162" spans="1:8" ht="13.5" customHeight="1">
      <c r="A1162" s="356">
        <v>43</v>
      </c>
      <c r="B1162" s="160" t="str">
        <f t="shared" si="63"/>
        <v>Shajapur</v>
      </c>
      <c r="C1162" s="233">
        <f t="shared" si="64"/>
        <v>0.6598715909720442</v>
      </c>
      <c r="D1162" s="234">
        <f t="shared" si="65"/>
        <v>0.782729854178659</v>
      </c>
      <c r="E1162" s="235">
        <f t="shared" si="66"/>
        <v>12.285826320661485</v>
      </c>
      <c r="F1162" s="236"/>
      <c r="G1162" s="146"/>
      <c r="H1162" s="15"/>
    </row>
    <row r="1163" spans="1:8" ht="13.5" customHeight="1">
      <c r="A1163" s="356">
        <v>44</v>
      </c>
      <c r="B1163" s="160" t="str">
        <f t="shared" si="63"/>
        <v>Sheopur</v>
      </c>
      <c r="C1163" s="233">
        <f t="shared" si="64"/>
        <v>0.8748019295655187</v>
      </c>
      <c r="D1163" s="234">
        <f t="shared" si="65"/>
        <v>0.9916309939374385</v>
      </c>
      <c r="E1163" s="235">
        <f t="shared" si="66"/>
        <v>11.682906437191976</v>
      </c>
      <c r="F1163" s="236"/>
      <c r="G1163" s="146"/>
      <c r="H1163" s="15"/>
    </row>
    <row r="1164" spans="1:8" ht="13.5" customHeight="1">
      <c r="A1164" s="356">
        <v>45</v>
      </c>
      <c r="B1164" s="160" t="str">
        <f t="shared" si="63"/>
        <v>Shivpuri</v>
      </c>
      <c r="C1164" s="233">
        <f t="shared" si="64"/>
        <v>0.7836952656773468</v>
      </c>
      <c r="D1164" s="234">
        <f t="shared" si="65"/>
        <v>1.1474055177917197</v>
      </c>
      <c r="E1164" s="235">
        <f t="shared" si="66"/>
        <v>36.37102521143729</v>
      </c>
      <c r="F1164" s="236"/>
      <c r="G1164" s="146"/>
      <c r="H1164" s="15"/>
    </row>
    <row r="1165" spans="1:8" ht="13.5" customHeight="1">
      <c r="A1165" s="356">
        <v>46</v>
      </c>
      <c r="B1165" s="160" t="str">
        <f t="shared" si="63"/>
        <v>Sidhi</v>
      </c>
      <c r="C1165" s="233">
        <f t="shared" si="64"/>
        <v>0.5587939335579918</v>
      </c>
      <c r="D1165" s="234">
        <f t="shared" si="65"/>
        <v>0.8185238883957424</v>
      </c>
      <c r="E1165" s="235">
        <f t="shared" si="66"/>
        <v>25.972995483775062</v>
      </c>
      <c r="F1165" s="236"/>
      <c r="G1165" s="146"/>
      <c r="H1165" s="15"/>
    </row>
    <row r="1166" spans="1:8" ht="13.5" customHeight="1">
      <c r="A1166" s="356">
        <v>47</v>
      </c>
      <c r="B1166" s="160" t="str">
        <f t="shared" si="63"/>
        <v>Singroli</v>
      </c>
      <c r="C1166" s="233">
        <f t="shared" si="64"/>
        <v>0.6557814778012528</v>
      </c>
      <c r="D1166" s="234">
        <f t="shared" si="65"/>
        <v>0.6329955403709185</v>
      </c>
      <c r="E1166" s="235">
        <f t="shared" si="66"/>
        <v>-2.27859374303343</v>
      </c>
      <c r="F1166" s="236"/>
      <c r="G1166" s="146"/>
      <c r="H1166" s="15"/>
    </row>
    <row r="1167" spans="1:8" ht="13.5" customHeight="1">
      <c r="A1167" s="356">
        <v>48</v>
      </c>
      <c r="B1167" s="160" t="str">
        <f t="shared" si="63"/>
        <v>Tikamgarh</v>
      </c>
      <c r="C1167" s="233">
        <f t="shared" si="64"/>
        <v>0.5077318265539311</v>
      </c>
      <c r="D1167" s="234">
        <f t="shared" si="65"/>
        <v>0.7364950925809713</v>
      </c>
      <c r="E1167" s="235">
        <f t="shared" si="66"/>
        <v>22.876326602704022</v>
      </c>
      <c r="F1167" s="236"/>
      <c r="G1167" s="146"/>
      <c r="H1167" s="15"/>
    </row>
    <row r="1168" spans="1:8" ht="13.5" customHeight="1">
      <c r="A1168" s="356">
        <v>49</v>
      </c>
      <c r="B1168" s="160" t="str">
        <f t="shared" si="63"/>
        <v>Ujjain</v>
      </c>
      <c r="C1168" s="233">
        <f t="shared" si="64"/>
        <v>0.8175734534370117</v>
      </c>
      <c r="D1168" s="234">
        <f t="shared" si="65"/>
        <v>0.7716140361841463</v>
      </c>
      <c r="E1168" s="235">
        <f t="shared" si="66"/>
        <v>-4.595941725286545</v>
      </c>
      <c r="F1168" s="236"/>
      <c r="G1168" s="146"/>
      <c r="H1168" s="15"/>
    </row>
    <row r="1169" spans="1:8" ht="13.5" customHeight="1">
      <c r="A1169" s="356">
        <v>50</v>
      </c>
      <c r="B1169" s="160" t="str">
        <f t="shared" si="63"/>
        <v>Umaria</v>
      </c>
      <c r="C1169" s="233">
        <f t="shared" si="64"/>
        <v>0.8377723551886259</v>
      </c>
      <c r="D1169" s="234">
        <f t="shared" si="65"/>
        <v>0.9070816045065386</v>
      </c>
      <c r="E1169" s="235">
        <f t="shared" si="66"/>
        <v>6.930924931791271</v>
      </c>
      <c r="F1169" s="236"/>
      <c r="G1169" s="146"/>
      <c r="H1169" s="15"/>
    </row>
    <row r="1170" spans="1:8" ht="13.5" customHeight="1">
      <c r="A1170" s="327"/>
      <c r="B1170" s="310" t="s">
        <v>135</v>
      </c>
      <c r="C1170" s="303">
        <f>E683</f>
        <v>0.7773151332837157</v>
      </c>
      <c r="D1170" s="303">
        <f>E1001</f>
        <v>0.8796907850073157</v>
      </c>
      <c r="E1170" s="328">
        <f t="shared" si="66"/>
        <v>10.237565172359997</v>
      </c>
      <c r="F1170" s="232"/>
      <c r="G1170" s="121"/>
      <c r="H1170" s="15"/>
    </row>
    <row r="1171" spans="1:8" ht="14.25" customHeight="1">
      <c r="A1171" s="185"/>
      <c r="B1171" s="186"/>
      <c r="C1171" s="187"/>
      <c r="D1171" s="187"/>
      <c r="E1171" s="188"/>
      <c r="F1171" s="184"/>
      <c r="G1171" s="189"/>
      <c r="H1171" s="15"/>
    </row>
    <row r="1172" spans="1:8" ht="18" customHeight="1">
      <c r="A1172" s="2" t="s">
        <v>208</v>
      </c>
      <c r="E1172" s="15"/>
      <c r="F1172" s="15"/>
      <c r="G1172" s="15"/>
      <c r="H1172" s="15"/>
    </row>
    <row r="1173" spans="1:8" ht="6.75" customHeight="1">
      <c r="A1173" s="97"/>
      <c r="E1173" s="15"/>
      <c r="F1173" s="15"/>
      <c r="G1173" s="15"/>
      <c r="H1173" s="15"/>
    </row>
    <row r="1174" spans="1:8" ht="12.75" hidden="1">
      <c r="A1174" s="97"/>
      <c r="E1174" s="15"/>
      <c r="F1174" s="15"/>
      <c r="G1174" s="15"/>
      <c r="H1174" s="15"/>
    </row>
    <row r="1175" spans="1:8" ht="12.75" hidden="1">
      <c r="A1175" s="98"/>
      <c r="B1175" s="98" t="s">
        <v>38</v>
      </c>
      <c r="C1175" s="98"/>
      <c r="D1175" s="98"/>
      <c r="E1175" s="45"/>
      <c r="F1175" s="45"/>
      <c r="G1175" s="45"/>
      <c r="H1175" s="15"/>
    </row>
    <row r="1176" spans="1:8" ht="12.75" hidden="1">
      <c r="A1176" s="98"/>
      <c r="B1176" s="98"/>
      <c r="C1176" s="98"/>
      <c r="D1176" s="98"/>
      <c r="E1176" s="45"/>
      <c r="F1176" s="45"/>
      <c r="G1176" s="45"/>
      <c r="H1176" s="15"/>
    </row>
    <row r="1177" spans="1:8" ht="12.75" hidden="1">
      <c r="A1177" s="98"/>
      <c r="B1177" s="98" t="s">
        <v>39</v>
      </c>
      <c r="E1177" s="46">
        <f>8581264*220*1.5/10000000</f>
        <v>283.181712</v>
      </c>
      <c r="F1177" s="45"/>
      <c r="G1177" s="45"/>
      <c r="H1177" s="15"/>
    </row>
    <row r="1178" spans="1:8" ht="12.75" hidden="1">
      <c r="A1178" s="98"/>
      <c r="B1178" s="98" t="s">
        <v>40</v>
      </c>
      <c r="E1178" s="46">
        <f>8581264*220*1/10000000</f>
        <v>188.787808</v>
      </c>
      <c r="F1178" s="45"/>
      <c r="G1178" s="45"/>
      <c r="H1178" s="15"/>
    </row>
    <row r="1179" spans="1:8" ht="12.75" hidden="1">
      <c r="A1179" s="98"/>
      <c r="B1179" s="99" t="s">
        <v>3</v>
      </c>
      <c r="E1179" s="62">
        <f>E1178+E1177</f>
        <v>471.96952</v>
      </c>
      <c r="F1179" s="45"/>
      <c r="G1179" s="45"/>
      <c r="H1179" s="15"/>
    </row>
    <row r="1180" spans="1:8" ht="12.75" hidden="1">
      <c r="A1180" s="98"/>
      <c r="B1180" s="98" t="s">
        <v>41</v>
      </c>
      <c r="E1180" s="46">
        <v>477.18</v>
      </c>
      <c r="F1180" s="45"/>
      <c r="G1180" s="45"/>
      <c r="H1180" s="15"/>
    </row>
    <row r="1181" spans="1:8" ht="12.75" hidden="1">
      <c r="A1181" s="98"/>
      <c r="B1181" s="99" t="s">
        <v>42</v>
      </c>
      <c r="E1181" s="62">
        <f>E1180-E1179</f>
        <v>5.210480000000018</v>
      </c>
      <c r="F1181" s="45"/>
      <c r="G1181" s="45"/>
      <c r="H1181" s="15"/>
    </row>
    <row r="1182" spans="1:8" ht="12.75" hidden="1">
      <c r="A1182" s="98"/>
      <c r="B1182" s="98"/>
      <c r="C1182" s="100"/>
      <c r="D1182" s="98"/>
      <c r="E1182" s="45"/>
      <c r="F1182" s="45"/>
      <c r="G1182" s="45"/>
      <c r="H1182" s="15"/>
    </row>
    <row r="1183" spans="1:8" ht="12.75" hidden="1">
      <c r="A1183" s="98"/>
      <c r="B1183" s="98"/>
      <c r="C1183" s="100"/>
      <c r="D1183" s="98"/>
      <c r="E1183" s="45"/>
      <c r="F1183" s="45"/>
      <c r="G1183" s="45"/>
      <c r="H1183" s="15"/>
    </row>
    <row r="1184" spans="1:8" ht="12.75" hidden="1">
      <c r="A1184" s="98"/>
      <c r="B1184" s="98"/>
      <c r="C1184" s="100"/>
      <c r="D1184" s="98"/>
      <c r="E1184" s="45"/>
      <c r="F1184" s="45"/>
      <c r="G1184" s="45"/>
      <c r="H1184" s="15"/>
    </row>
    <row r="1185" spans="1:8" ht="7.5" customHeight="1">
      <c r="A1185" s="15"/>
      <c r="B1185" s="15"/>
      <c r="C1185" s="15"/>
      <c r="D1185" s="15"/>
      <c r="E1185" s="15"/>
      <c r="F1185" s="15"/>
      <c r="G1185" s="15"/>
      <c r="H1185" s="15"/>
    </row>
    <row r="1186" spans="1:8" ht="12.75">
      <c r="A1186" s="2" t="s">
        <v>209</v>
      </c>
      <c r="G1186" s="15"/>
      <c r="H1186" s="15"/>
    </row>
    <row r="1187" spans="1:8" ht="30" customHeight="1">
      <c r="A1187" s="276" t="s">
        <v>30</v>
      </c>
      <c r="B1187" s="276"/>
      <c r="C1187" s="304" t="s">
        <v>50</v>
      </c>
      <c r="D1187" s="304" t="s">
        <v>51</v>
      </c>
      <c r="E1187" s="304" t="s">
        <v>28</v>
      </c>
      <c r="F1187" s="304" t="s">
        <v>29</v>
      </c>
      <c r="G1187" s="15"/>
      <c r="H1187" s="15"/>
    </row>
    <row r="1188" spans="1:8" ht="13.5" customHeight="1">
      <c r="A1188" s="80">
        <v>1</v>
      </c>
      <c r="B1188" s="80">
        <v>2</v>
      </c>
      <c r="C1188" s="80">
        <v>3</v>
      </c>
      <c r="D1188" s="80">
        <v>4</v>
      </c>
      <c r="E1188" s="80" t="s">
        <v>56</v>
      </c>
      <c r="F1188" s="80">
        <v>6</v>
      </c>
      <c r="G1188" s="15"/>
      <c r="H1188" s="15"/>
    </row>
    <row r="1189" spans="1:8" ht="27" customHeight="1">
      <c r="A1189" s="361">
        <v>1</v>
      </c>
      <c r="B1189" s="81" t="s">
        <v>246</v>
      </c>
      <c r="C1189" s="333">
        <v>1057</v>
      </c>
      <c r="D1189" s="333">
        <v>1057</v>
      </c>
      <c r="E1189" s="346">
        <f>D1189-C1189</f>
        <v>0</v>
      </c>
      <c r="F1189" s="347">
        <f>E1189/C1189</f>
        <v>0</v>
      </c>
      <c r="G1189" s="21"/>
      <c r="H1189" s="15"/>
    </row>
    <row r="1190" spans="1:8" ht="25.5">
      <c r="A1190" s="361">
        <v>2</v>
      </c>
      <c r="B1190" s="81" t="s">
        <v>272</v>
      </c>
      <c r="C1190" s="334">
        <v>133.31</v>
      </c>
      <c r="D1190" s="334">
        <v>133.31</v>
      </c>
      <c r="E1190" s="348">
        <f>D1190-C1190</f>
        <v>0</v>
      </c>
      <c r="F1190" s="347">
        <f>E1190/C1190</f>
        <v>0</v>
      </c>
      <c r="G1190" s="15"/>
      <c r="H1190" s="15"/>
    </row>
    <row r="1191" spans="1:8" ht="25.5">
      <c r="A1191" s="361">
        <v>3</v>
      </c>
      <c r="B1191" s="81" t="s">
        <v>273</v>
      </c>
      <c r="C1191" s="345">
        <v>911.12</v>
      </c>
      <c r="D1191" s="345">
        <v>911.12</v>
      </c>
      <c r="E1191" s="345">
        <f>D1191-C1191</f>
        <v>0</v>
      </c>
      <c r="F1191" s="347">
        <f>E1191/C1191</f>
        <v>0</v>
      </c>
      <c r="G1191" s="15"/>
      <c r="H1191" s="15"/>
    </row>
    <row r="1192" spans="1:8" ht="15.75" customHeight="1">
      <c r="A1192" s="361">
        <v>4</v>
      </c>
      <c r="B1192" s="87" t="s">
        <v>67</v>
      </c>
      <c r="C1192" s="102">
        <f>C1190+C1191</f>
        <v>1044.43</v>
      </c>
      <c r="D1192" s="102">
        <f>D1190+D1191</f>
        <v>1044.43</v>
      </c>
      <c r="E1192" s="102">
        <f>D1192-C1192</f>
        <v>0</v>
      </c>
      <c r="F1192" s="95">
        <f>E1192/C1192</f>
        <v>0</v>
      </c>
      <c r="G1192" s="15"/>
      <c r="H1192" s="15"/>
    </row>
    <row r="1193" spans="1:8" ht="15.75" customHeight="1">
      <c r="A1193" s="24"/>
      <c r="B1193" s="22"/>
      <c r="C1193" s="73"/>
      <c r="D1193" s="73"/>
      <c r="E1193" s="73"/>
      <c r="F1193" s="73"/>
      <c r="G1193" s="15"/>
      <c r="H1193" s="15"/>
    </row>
    <row r="1194" spans="1:8" s="4" customFormat="1" ht="12.75">
      <c r="A1194" s="137" t="s">
        <v>274</v>
      </c>
      <c r="B1194" s="121"/>
      <c r="C1194" s="121"/>
      <c r="D1194" s="121"/>
      <c r="E1194" s="121"/>
      <c r="F1194" s="121"/>
      <c r="G1194" s="121"/>
      <c r="H1194" s="15"/>
    </row>
    <row r="1195" spans="1:8" ht="12.75">
      <c r="A1195" s="121"/>
      <c r="B1195" s="121"/>
      <c r="C1195" s="121"/>
      <c r="D1195" s="190" t="s">
        <v>8</v>
      </c>
      <c r="E1195" s="394"/>
      <c r="F1195" s="394"/>
      <c r="G1195" s="394"/>
      <c r="H1195" s="15"/>
    </row>
    <row r="1196" spans="1:8" ht="25.5">
      <c r="A1196" s="355" t="s">
        <v>30</v>
      </c>
      <c r="B1196" s="355" t="s">
        <v>60</v>
      </c>
      <c r="C1196" s="355" t="str">
        <f>B1189</f>
        <v>Allocation for 2017-18</v>
      </c>
      <c r="D1196" s="355" t="s">
        <v>33</v>
      </c>
      <c r="E1196" s="355" t="s">
        <v>61</v>
      </c>
      <c r="F1196" s="355" t="s">
        <v>62</v>
      </c>
      <c r="G1196" s="355" t="s">
        <v>63</v>
      </c>
      <c r="H1196" s="15"/>
    </row>
    <row r="1197" spans="1:8" ht="12.75">
      <c r="A1197" s="237">
        <v>1</v>
      </c>
      <c r="B1197" s="237">
        <v>2</v>
      </c>
      <c r="C1197" s="237">
        <v>3</v>
      </c>
      <c r="D1197" s="237">
        <v>4</v>
      </c>
      <c r="E1197" s="237">
        <v>5</v>
      </c>
      <c r="F1197" s="237">
        <v>6</v>
      </c>
      <c r="G1197" s="237">
        <v>7</v>
      </c>
      <c r="H1197" s="15"/>
    </row>
    <row r="1198" spans="1:8" ht="25.5">
      <c r="A1198" s="238">
        <v>1</v>
      </c>
      <c r="B1198" s="239" t="s">
        <v>66</v>
      </c>
      <c r="C1198" s="395">
        <f>C1189</f>
        <v>1057</v>
      </c>
      <c r="D1198" s="395">
        <f>D1192</f>
        <v>1044.43</v>
      </c>
      <c r="E1198" s="395">
        <v>1033.3</v>
      </c>
      <c r="F1198" s="399">
        <f>E1198/C1198</f>
        <v>0.9775780510879848</v>
      </c>
      <c r="G1198" s="402">
        <f>D1198-E1198</f>
        <v>11.13000000000011</v>
      </c>
      <c r="H1198" s="15"/>
    </row>
    <row r="1199" spans="1:8" ht="38.25">
      <c r="A1199" s="238">
        <v>2</v>
      </c>
      <c r="B1199" s="239" t="s">
        <v>64</v>
      </c>
      <c r="C1199" s="396"/>
      <c r="D1199" s="396"/>
      <c r="E1199" s="397"/>
      <c r="F1199" s="400"/>
      <c r="G1199" s="403"/>
      <c r="H1199" s="15"/>
    </row>
    <row r="1200" spans="1:8" ht="25.5">
      <c r="A1200" s="238">
        <v>3</v>
      </c>
      <c r="B1200" s="239" t="s">
        <v>65</v>
      </c>
      <c r="C1200" s="380"/>
      <c r="D1200" s="380"/>
      <c r="E1200" s="398"/>
      <c r="F1200" s="401"/>
      <c r="G1200" s="404"/>
      <c r="H1200" s="15"/>
    </row>
    <row r="1201" spans="1:8" ht="12.75">
      <c r="A1201" s="392" t="s">
        <v>3</v>
      </c>
      <c r="B1201" s="393"/>
      <c r="C1201" s="240">
        <f>SUM(C1198:C1200)</f>
        <v>1057</v>
      </c>
      <c r="D1201" s="240">
        <f>SUM(D1198:D1200)</f>
        <v>1044.43</v>
      </c>
      <c r="E1201" s="240">
        <f>SUM(E1198:E1200)</f>
        <v>1033.3</v>
      </c>
      <c r="F1201" s="241">
        <f>E1201/C1201</f>
        <v>0.9775780510879848</v>
      </c>
      <c r="G1201" s="240">
        <f>D1201-E1201</f>
        <v>11.13000000000011</v>
      </c>
      <c r="H1201" s="15"/>
    </row>
    <row r="1202" spans="1:8" ht="9.75" customHeight="1">
      <c r="A1202" s="15"/>
      <c r="B1202" s="15"/>
      <c r="C1202" s="15"/>
      <c r="D1202" s="15"/>
      <c r="E1202" s="15"/>
      <c r="F1202" s="15"/>
      <c r="G1202" s="15"/>
      <c r="H1202" s="15"/>
    </row>
    <row r="1203" spans="1:8" ht="12.75">
      <c r="A1203" s="2" t="s">
        <v>210</v>
      </c>
      <c r="E1203" s="15"/>
      <c r="F1203" s="15"/>
      <c r="G1203" s="15"/>
      <c r="H1203" s="15"/>
    </row>
    <row r="1204" spans="1:8" ht="6.75" customHeight="1">
      <c r="A1204" s="97"/>
      <c r="E1204" s="15"/>
      <c r="F1204" s="15"/>
      <c r="G1204" s="15"/>
      <c r="H1204" s="15"/>
    </row>
    <row r="1205" spans="1:8" ht="12.75" hidden="1">
      <c r="A1205" s="97"/>
      <c r="E1205" s="15"/>
      <c r="F1205" s="15"/>
      <c r="G1205" s="15"/>
      <c r="H1205" s="15"/>
    </row>
    <row r="1206" spans="1:8" ht="12.75" hidden="1">
      <c r="A1206" s="98"/>
      <c r="B1206" s="98" t="s">
        <v>38</v>
      </c>
      <c r="C1206" s="98"/>
      <c r="D1206" s="98"/>
      <c r="E1206" s="45"/>
      <c r="F1206" s="45"/>
      <c r="G1206" s="45"/>
      <c r="H1206" s="15"/>
    </row>
    <row r="1207" spans="1:8" ht="12.75" hidden="1">
      <c r="A1207" s="98"/>
      <c r="B1207" s="98"/>
      <c r="C1207" s="98"/>
      <c r="D1207" s="98"/>
      <c r="E1207" s="45"/>
      <c r="F1207" s="45"/>
      <c r="G1207" s="45"/>
      <c r="H1207" s="15"/>
    </row>
    <row r="1208" spans="1:8" ht="12.75" hidden="1">
      <c r="A1208" s="98"/>
      <c r="B1208" s="98" t="s">
        <v>39</v>
      </c>
      <c r="E1208" s="46">
        <f>8581264*220*1.5/10000000</f>
        <v>283.181712</v>
      </c>
      <c r="F1208" s="45"/>
      <c r="G1208" s="45"/>
      <c r="H1208" s="15"/>
    </row>
    <row r="1209" spans="1:8" ht="12.75" hidden="1">
      <c r="A1209" s="98"/>
      <c r="B1209" s="98" t="s">
        <v>40</v>
      </c>
      <c r="E1209" s="46">
        <f>8581264*220*1/10000000</f>
        <v>188.787808</v>
      </c>
      <c r="F1209" s="45"/>
      <c r="G1209" s="45"/>
      <c r="H1209" s="15"/>
    </row>
    <row r="1210" spans="1:8" ht="12.75" hidden="1">
      <c r="A1210" s="98"/>
      <c r="B1210" s="99" t="s">
        <v>3</v>
      </c>
      <c r="E1210" s="62">
        <f>E1209+E1208</f>
        <v>471.96952</v>
      </c>
      <c r="F1210" s="45"/>
      <c r="G1210" s="45"/>
      <c r="H1210" s="15"/>
    </row>
    <row r="1211" spans="1:8" ht="12.75" hidden="1">
      <c r="A1211" s="98"/>
      <c r="B1211" s="98" t="s">
        <v>41</v>
      </c>
      <c r="E1211" s="46">
        <v>477.18</v>
      </c>
      <c r="F1211" s="45"/>
      <c r="G1211" s="45"/>
      <c r="H1211" s="15"/>
    </row>
    <row r="1212" spans="1:8" ht="12.75" hidden="1">
      <c r="A1212" s="98"/>
      <c r="B1212" s="99" t="s">
        <v>42</v>
      </c>
      <c r="E1212" s="62">
        <f>E1211-E1210</f>
        <v>5.210480000000018</v>
      </c>
      <c r="F1212" s="45"/>
      <c r="G1212" s="45"/>
      <c r="H1212" s="15"/>
    </row>
    <row r="1213" spans="1:8" ht="12.75" hidden="1">
      <c r="A1213" s="98"/>
      <c r="B1213" s="98"/>
      <c r="C1213" s="100"/>
      <c r="D1213" s="98"/>
      <c r="E1213" s="45"/>
      <c r="F1213" s="45"/>
      <c r="G1213" s="45"/>
      <c r="H1213" s="15"/>
    </row>
    <row r="1214" spans="1:8" ht="12.75" hidden="1">
      <c r="A1214" s="98"/>
      <c r="B1214" s="98"/>
      <c r="C1214" s="100"/>
      <c r="D1214" s="98"/>
      <c r="E1214" s="45"/>
      <c r="F1214" s="45"/>
      <c r="G1214" s="45"/>
      <c r="H1214" s="15"/>
    </row>
    <row r="1215" spans="1:8" ht="12.75" hidden="1">
      <c r="A1215" s="98"/>
      <c r="B1215" s="98"/>
      <c r="C1215" s="100"/>
      <c r="D1215" s="98"/>
      <c r="E1215" s="45"/>
      <c r="F1215" s="45"/>
      <c r="G1215" s="45"/>
      <c r="H1215" s="15"/>
    </row>
    <row r="1216" spans="1:8" ht="7.5" customHeight="1">
      <c r="A1216" s="15"/>
      <c r="B1216" s="15"/>
      <c r="C1216" s="15"/>
      <c r="D1216" s="15"/>
      <c r="E1216" s="15"/>
      <c r="F1216" s="15"/>
      <c r="G1216" s="15"/>
      <c r="H1216" s="15"/>
    </row>
    <row r="1217" spans="1:8" ht="12.75">
      <c r="A1217" s="2" t="s">
        <v>211</v>
      </c>
      <c r="G1217" s="15"/>
      <c r="H1217" s="15"/>
    </row>
    <row r="1218" spans="1:8" ht="30" customHeight="1">
      <c r="A1218" s="276" t="s">
        <v>30</v>
      </c>
      <c r="B1218" s="282"/>
      <c r="C1218" s="304" t="s">
        <v>50</v>
      </c>
      <c r="D1218" s="304" t="s">
        <v>51</v>
      </c>
      <c r="E1218" s="304" t="s">
        <v>28</v>
      </c>
      <c r="F1218" s="304" t="s">
        <v>29</v>
      </c>
      <c r="G1218" s="15"/>
      <c r="H1218" s="15"/>
    </row>
    <row r="1219" spans="1:8" ht="13.5" customHeight="1">
      <c r="A1219" s="80">
        <v>1</v>
      </c>
      <c r="B1219" s="80">
        <v>2</v>
      </c>
      <c r="C1219" s="80">
        <v>3</v>
      </c>
      <c r="D1219" s="80">
        <v>4</v>
      </c>
      <c r="E1219" s="80" t="s">
        <v>56</v>
      </c>
      <c r="F1219" s="80">
        <v>6</v>
      </c>
      <c r="G1219" s="15"/>
      <c r="H1219" s="15"/>
    </row>
    <row r="1220" spans="1:8" ht="27" customHeight="1">
      <c r="A1220" s="361">
        <v>1</v>
      </c>
      <c r="B1220" s="81" t="str">
        <f>B1189</f>
        <v>Allocation for 2017-18</v>
      </c>
      <c r="C1220" s="120">
        <v>1187.19</v>
      </c>
      <c r="D1220" s="120">
        <v>1187.19</v>
      </c>
      <c r="E1220" s="94">
        <f>D1220-C1220</f>
        <v>0</v>
      </c>
      <c r="F1220" s="103">
        <f>E1220/C1220</f>
        <v>0</v>
      </c>
      <c r="G1220" s="15"/>
      <c r="H1220" s="15"/>
    </row>
    <row r="1221" spans="1:8" ht="25.5">
      <c r="A1221" s="361">
        <v>2</v>
      </c>
      <c r="B1221" s="81" t="str">
        <f>B1190</f>
        <v>Opening Balance as on 1.4.2017</v>
      </c>
      <c r="C1221" s="94">
        <v>200.59</v>
      </c>
      <c r="D1221" s="94">
        <v>200.59</v>
      </c>
      <c r="E1221" s="94">
        <f>D1221-C1221</f>
        <v>0</v>
      </c>
      <c r="F1221" s="103">
        <f>E1221/C1221</f>
        <v>0</v>
      </c>
      <c r="G1221" s="15"/>
      <c r="H1221" s="15"/>
    </row>
    <row r="1222" spans="1:8" ht="25.5">
      <c r="A1222" s="361">
        <v>3</v>
      </c>
      <c r="B1222" s="81" t="str">
        <f>B1191</f>
        <v>Releasing during 2017-18</v>
      </c>
      <c r="C1222" s="94">
        <v>815.97</v>
      </c>
      <c r="D1222" s="94">
        <v>815.97</v>
      </c>
      <c r="E1222" s="94">
        <f>D1222-C1222</f>
        <v>0</v>
      </c>
      <c r="F1222" s="103">
        <f>E1222/C1222</f>
        <v>0</v>
      </c>
      <c r="G1222" s="15" t="s">
        <v>194</v>
      </c>
      <c r="H1222" s="15"/>
    </row>
    <row r="1223" spans="1:8" ht="15.75" customHeight="1">
      <c r="A1223" s="361">
        <v>4</v>
      </c>
      <c r="B1223" s="87" t="s">
        <v>67</v>
      </c>
      <c r="C1223" s="102">
        <f>C1221+C1222</f>
        <v>1016.5600000000001</v>
      </c>
      <c r="D1223" s="102">
        <f>D1221+D1222</f>
        <v>1016.5600000000001</v>
      </c>
      <c r="E1223" s="102">
        <f>E1221+E1222</f>
        <v>0</v>
      </c>
      <c r="F1223" s="95">
        <f>E1223/C1223</f>
        <v>0</v>
      </c>
      <c r="G1223" s="15"/>
      <c r="H1223" s="15"/>
    </row>
    <row r="1224" spans="1:8" s="4" customFormat="1" ht="12.75">
      <c r="A1224" s="137" t="s">
        <v>275</v>
      </c>
      <c r="B1224" s="121"/>
      <c r="C1224" s="121"/>
      <c r="D1224" s="121"/>
      <c r="E1224" s="121"/>
      <c r="F1224" s="121"/>
      <c r="G1224" s="121"/>
      <c r="H1224" s="121"/>
    </row>
    <row r="1225" spans="1:8" ht="12.75">
      <c r="A1225" s="121"/>
      <c r="B1225" s="121"/>
      <c r="C1225" s="121"/>
      <c r="D1225" s="190" t="s">
        <v>8</v>
      </c>
      <c r="E1225" s="121"/>
      <c r="F1225" s="242"/>
      <c r="G1225" s="394"/>
      <c r="H1225" s="394"/>
    </row>
    <row r="1226" spans="1:8" ht="51">
      <c r="A1226" s="355" t="str">
        <f>B1220</f>
        <v>Allocation for 2017-18</v>
      </c>
      <c r="B1226" s="355" t="s">
        <v>71</v>
      </c>
      <c r="C1226" s="355" t="s">
        <v>72</v>
      </c>
      <c r="D1226" s="355" t="s">
        <v>73</v>
      </c>
      <c r="E1226" s="355" t="s">
        <v>74</v>
      </c>
      <c r="F1226" s="355" t="s">
        <v>28</v>
      </c>
      <c r="G1226" s="355" t="s">
        <v>62</v>
      </c>
      <c r="H1226" s="355" t="s">
        <v>63</v>
      </c>
    </row>
    <row r="1227" spans="1:8" ht="12.75">
      <c r="A1227" s="243">
        <v>1</v>
      </c>
      <c r="B1227" s="243">
        <v>2</v>
      </c>
      <c r="C1227" s="243">
        <v>3</v>
      </c>
      <c r="D1227" s="243">
        <v>4</v>
      </c>
      <c r="E1227" s="243">
        <v>5</v>
      </c>
      <c r="F1227" s="243" t="s">
        <v>75</v>
      </c>
      <c r="G1227" s="243">
        <v>7</v>
      </c>
      <c r="H1227" s="244" t="s">
        <v>76</v>
      </c>
    </row>
    <row r="1228" spans="1:8" ht="18" customHeight="1">
      <c r="A1228" s="245">
        <f>C1220</f>
        <v>1187.19</v>
      </c>
      <c r="B1228" s="245">
        <f>$C$1223</f>
        <v>1016.5600000000001</v>
      </c>
      <c r="C1228" s="240">
        <f>E621</f>
        <v>117421.91844400001</v>
      </c>
      <c r="D1228" s="240">
        <f>(C1228*750)/100000</f>
        <v>880.6643883300001</v>
      </c>
      <c r="E1228" s="240">
        <v>880.66</v>
      </c>
      <c r="F1228" s="240">
        <f>D1228-E1228</f>
        <v>0.004388330000097085</v>
      </c>
      <c r="G1228" s="241">
        <f>E1228/A1228</f>
        <v>0.7418020704352294</v>
      </c>
      <c r="H1228" s="240">
        <f>B1228-E1228</f>
        <v>135.9000000000001</v>
      </c>
    </row>
    <row r="1229" spans="1:8" ht="12.75" customHeight="1">
      <c r="A1229" s="185"/>
      <c r="B1229" s="186"/>
      <c r="C1229" s="187"/>
      <c r="D1229" s="187"/>
      <c r="E1229" s="188"/>
      <c r="F1229" s="184"/>
      <c r="G1229" s="189"/>
      <c r="H1229" s="121"/>
    </row>
    <row r="1230" spans="1:8" ht="12.75">
      <c r="A1230" s="137" t="s">
        <v>276</v>
      </c>
      <c r="B1230" s="121"/>
      <c r="C1230" s="121"/>
      <c r="D1230" s="121"/>
      <c r="E1230" s="121"/>
      <c r="F1230" s="121"/>
      <c r="G1230" s="121"/>
      <c r="H1230" s="121"/>
    </row>
    <row r="1231" spans="1:8" ht="6" customHeight="1">
      <c r="A1231" s="14"/>
      <c r="B1231" s="15"/>
      <c r="C1231" s="15"/>
      <c r="D1231" s="15"/>
      <c r="E1231" s="15"/>
      <c r="F1231" s="15"/>
      <c r="G1231" s="15"/>
      <c r="H1231" s="15"/>
    </row>
    <row r="1232" spans="1:8" ht="12.75">
      <c r="A1232" s="105" t="s">
        <v>69</v>
      </c>
      <c r="C1232" s="3"/>
      <c r="D1232" s="3"/>
      <c r="E1232" s="3"/>
      <c r="F1232" s="39"/>
      <c r="G1232" s="39"/>
      <c r="H1232" s="15"/>
    </row>
    <row r="1233" spans="1:8" ht="5.25" customHeight="1">
      <c r="A1233" s="2"/>
      <c r="F1233" s="15"/>
      <c r="G1233" s="15"/>
      <c r="H1233" s="15"/>
    </row>
    <row r="1234" spans="1:8" ht="13.5" customHeight="1">
      <c r="A1234" s="106" t="s">
        <v>212</v>
      </c>
      <c r="B1234" s="107"/>
      <c r="C1234" s="107"/>
      <c r="D1234" s="107"/>
      <c r="E1234" s="107"/>
      <c r="F1234" s="74"/>
      <c r="G1234" s="15"/>
      <c r="H1234" s="15"/>
    </row>
    <row r="1235" spans="1:8" ht="13.5" customHeight="1">
      <c r="A1235" s="106"/>
      <c r="B1235" s="107"/>
      <c r="C1235" s="107"/>
      <c r="D1235" s="107"/>
      <c r="E1235" s="107"/>
      <c r="F1235" s="74"/>
      <c r="G1235" s="15"/>
      <c r="H1235" s="15"/>
    </row>
    <row r="1236" spans="1:8" ht="12.75">
      <c r="A1236" s="388" t="s">
        <v>112</v>
      </c>
      <c r="B1236" s="388"/>
      <c r="C1236" s="388"/>
      <c r="D1236" s="388"/>
      <c r="E1236" s="388"/>
      <c r="F1236" s="15"/>
      <c r="G1236" s="15"/>
      <c r="H1236" s="15"/>
    </row>
    <row r="1237" spans="1:8" ht="25.5">
      <c r="A1237" s="298" t="s">
        <v>14</v>
      </c>
      <c r="B1237" s="298" t="s">
        <v>6</v>
      </c>
      <c r="C1237" s="298" t="s">
        <v>7</v>
      </c>
      <c r="D1237" s="298" t="s">
        <v>18</v>
      </c>
      <c r="E1237" s="298" t="s">
        <v>16</v>
      </c>
      <c r="F1237" s="15"/>
      <c r="G1237" s="63"/>
      <c r="H1237" s="15"/>
    </row>
    <row r="1238" spans="1:8" ht="13.5" customHeight="1">
      <c r="A1238" s="389" t="s">
        <v>134</v>
      </c>
      <c r="B1238" s="361" t="s">
        <v>133</v>
      </c>
      <c r="C1238" s="108"/>
      <c r="D1238" s="109">
        <v>23232</v>
      </c>
      <c r="E1238" s="109">
        <v>13939.08</v>
      </c>
      <c r="F1238" s="15"/>
      <c r="G1238" s="64"/>
      <c r="H1238" s="15"/>
    </row>
    <row r="1239" spans="1:8" ht="13.5" customHeight="1">
      <c r="A1239" s="390"/>
      <c r="B1239" s="361" t="s">
        <v>0</v>
      </c>
      <c r="C1239" s="101"/>
      <c r="D1239" s="110">
        <v>44599</v>
      </c>
      <c r="E1239" s="111">
        <v>26759.4</v>
      </c>
      <c r="F1239" s="15"/>
      <c r="G1239" s="64"/>
      <c r="H1239" s="15"/>
    </row>
    <row r="1240" spans="1:8" ht="13.5" customHeight="1">
      <c r="A1240" s="390"/>
      <c r="B1240" s="361" t="s">
        <v>11</v>
      </c>
      <c r="C1240" s="101" t="s">
        <v>111</v>
      </c>
      <c r="D1240" s="112">
        <v>29268</v>
      </c>
      <c r="E1240" s="94">
        <v>17560.8</v>
      </c>
      <c r="F1240" s="15"/>
      <c r="G1240" s="64"/>
      <c r="H1240" s="15"/>
    </row>
    <row r="1241" spans="1:8" ht="13.5" customHeight="1">
      <c r="A1241" s="390"/>
      <c r="B1241" s="361" t="s">
        <v>68</v>
      </c>
      <c r="C1241" s="101"/>
      <c r="D1241" s="112">
        <v>0</v>
      </c>
      <c r="E1241" s="94">
        <v>0</v>
      </c>
      <c r="F1241" s="15"/>
      <c r="G1241" s="64"/>
      <c r="H1241" s="15"/>
    </row>
    <row r="1242" spans="1:8" ht="13.5" customHeight="1">
      <c r="A1242" s="390"/>
      <c r="B1242" s="361" t="s">
        <v>144</v>
      </c>
      <c r="C1242" s="101"/>
      <c r="D1242" s="112">
        <v>0</v>
      </c>
      <c r="E1242" s="94">
        <v>0</v>
      </c>
      <c r="F1242" s="15"/>
      <c r="G1242" s="64"/>
      <c r="H1242" s="15"/>
    </row>
    <row r="1243" spans="1:8" ht="13.5" customHeight="1">
      <c r="A1243" s="390"/>
      <c r="B1243" s="361" t="s">
        <v>132</v>
      </c>
      <c r="C1243" s="101"/>
      <c r="D1243" s="112">
        <v>1363</v>
      </c>
      <c r="E1243" s="94">
        <v>1574</v>
      </c>
      <c r="F1243" s="15"/>
      <c r="G1243" s="64"/>
      <c r="H1243" s="15"/>
    </row>
    <row r="1244" spans="1:8" ht="13.5" customHeight="1">
      <c r="A1244" s="390"/>
      <c r="B1244" s="361" t="s">
        <v>145</v>
      </c>
      <c r="C1244" s="101"/>
      <c r="D1244" s="112">
        <v>2289</v>
      </c>
      <c r="E1244" s="94">
        <v>2643.795</v>
      </c>
      <c r="F1244" s="15"/>
      <c r="G1244" s="64"/>
      <c r="H1244" s="15"/>
    </row>
    <row r="1245" spans="1:8" ht="13.5" customHeight="1">
      <c r="A1245" s="390"/>
      <c r="B1245" s="361" t="s">
        <v>277</v>
      </c>
      <c r="C1245" s="101"/>
      <c r="D1245" s="112">
        <v>2650</v>
      </c>
      <c r="E1245" s="94">
        <v>3670.77</v>
      </c>
      <c r="F1245" s="15"/>
      <c r="G1245" s="64"/>
      <c r="H1245" s="15"/>
    </row>
    <row r="1246" spans="1:8" ht="15.75" customHeight="1">
      <c r="A1246" s="391"/>
      <c r="B1246" s="113" t="s">
        <v>17</v>
      </c>
      <c r="C1246" s="87"/>
      <c r="D1246" s="88">
        <f>SUM(D1238:D1245)</f>
        <v>103401</v>
      </c>
      <c r="E1246" s="102">
        <f>SUM(E1238:E1245)</f>
        <v>66147.845</v>
      </c>
      <c r="F1246" s="15"/>
      <c r="G1246" s="8"/>
      <c r="H1246" s="15"/>
    </row>
    <row r="1247" spans="1:8" ht="13.5" customHeight="1">
      <c r="A1247" s="337"/>
      <c r="B1247" s="11"/>
      <c r="C1247" s="11"/>
      <c r="E1247" s="11"/>
      <c r="F1247" s="74"/>
      <c r="G1247" s="15"/>
      <c r="H1247" s="15"/>
    </row>
    <row r="1248" spans="1:9" ht="13.5" customHeight="1">
      <c r="A1248" s="264"/>
      <c r="B1248" s="265"/>
      <c r="C1248" s="265"/>
      <c r="D1248" s="265"/>
      <c r="E1248" s="265"/>
      <c r="F1248" s="265"/>
      <c r="G1248" s="121"/>
      <c r="H1248" s="15"/>
      <c r="I1248" s="1">
        <v>0</v>
      </c>
    </row>
    <row r="1249" spans="1:8" ht="12.75">
      <c r="A1249" s="137" t="s">
        <v>213</v>
      </c>
      <c r="B1249" s="121"/>
      <c r="C1249" s="121"/>
      <c r="D1249" s="121"/>
      <c r="E1249" s="121"/>
      <c r="F1249" s="121"/>
      <c r="G1249" s="121"/>
      <c r="H1249" s="15"/>
    </row>
    <row r="1250" spans="1:8" ht="12.75">
      <c r="A1250" s="379" t="s">
        <v>10</v>
      </c>
      <c r="B1250" s="381" t="s">
        <v>20</v>
      </c>
      <c r="C1250" s="382"/>
      <c r="D1250" s="383" t="s">
        <v>22</v>
      </c>
      <c r="E1250" s="383"/>
      <c r="F1250" s="384" t="s">
        <v>19</v>
      </c>
      <c r="G1250" s="384"/>
      <c r="H1250" s="15"/>
    </row>
    <row r="1251" spans="1:8" ht="12.75">
      <c r="A1251" s="380"/>
      <c r="B1251" s="359" t="s">
        <v>5</v>
      </c>
      <c r="C1251" s="360" t="s">
        <v>21</v>
      </c>
      <c r="D1251" s="361" t="s">
        <v>5</v>
      </c>
      <c r="E1251" s="361" t="s">
        <v>21</v>
      </c>
      <c r="F1251" s="356" t="s">
        <v>5</v>
      </c>
      <c r="G1251" s="356" t="s">
        <v>21</v>
      </c>
      <c r="H1251" s="15"/>
    </row>
    <row r="1252" spans="1:8" ht="12.75">
      <c r="A1252" s="208" t="s">
        <v>278</v>
      </c>
      <c r="B1252" s="124">
        <f>D1246</f>
        <v>103401</v>
      </c>
      <c r="C1252" s="180">
        <f>E1246</f>
        <v>66147.845</v>
      </c>
      <c r="D1252" s="124">
        <f>D1246</f>
        <v>103401</v>
      </c>
      <c r="E1252" s="180">
        <v>68595.03</v>
      </c>
      <c r="F1252" s="143">
        <f>(D1252-B1252)/B1252</f>
        <v>0</v>
      </c>
      <c r="G1252" s="143">
        <f>(E1252-C1252)/C1252</f>
        <v>0.03699568746343887</v>
      </c>
      <c r="H1252" s="15"/>
    </row>
    <row r="1253" spans="1:8" ht="6.75" customHeight="1">
      <c r="A1253" s="266"/>
      <c r="B1253" s="266"/>
      <c r="C1253" s="266"/>
      <c r="D1253" s="266"/>
      <c r="E1253" s="121"/>
      <c r="F1253" s="121"/>
      <c r="G1253" s="121"/>
      <c r="H1253" s="15"/>
    </row>
    <row r="1254" spans="1:8" ht="12.75">
      <c r="A1254" s="137" t="s">
        <v>279</v>
      </c>
      <c r="B1254" s="121"/>
      <c r="C1254" s="121"/>
      <c r="D1254" s="121"/>
      <c r="E1254" s="121"/>
      <c r="F1254" s="121"/>
      <c r="G1254" s="121"/>
      <c r="H1254" s="15"/>
    </row>
    <row r="1255" spans="1:8" ht="26.25" customHeight="1">
      <c r="A1255" s="385" t="s">
        <v>280</v>
      </c>
      <c r="B1255" s="386"/>
      <c r="C1255" s="387" t="s">
        <v>281</v>
      </c>
      <c r="D1255" s="387"/>
      <c r="E1255" s="387" t="s">
        <v>4</v>
      </c>
      <c r="F1255" s="387"/>
      <c r="G1255" s="121"/>
      <c r="H1255" s="15"/>
    </row>
    <row r="1256" spans="1:8" ht="12.75">
      <c r="A1256" s="196" t="s">
        <v>5</v>
      </c>
      <c r="B1256" s="196" t="s">
        <v>13</v>
      </c>
      <c r="C1256" s="196" t="s">
        <v>5</v>
      </c>
      <c r="D1256" s="196" t="s">
        <v>13</v>
      </c>
      <c r="E1256" s="196" t="s">
        <v>5</v>
      </c>
      <c r="F1256" s="196" t="s">
        <v>9</v>
      </c>
      <c r="G1256" s="121"/>
      <c r="H1256" s="15"/>
    </row>
    <row r="1257" spans="1:8" ht="12.75">
      <c r="A1257" s="356">
        <v>1</v>
      </c>
      <c r="B1257" s="356">
        <v>2</v>
      </c>
      <c r="C1257" s="356">
        <v>3</v>
      </c>
      <c r="D1257" s="356">
        <v>4</v>
      </c>
      <c r="E1257" s="356">
        <v>5</v>
      </c>
      <c r="F1257" s="356">
        <v>6</v>
      </c>
      <c r="G1257" s="121"/>
      <c r="H1257" s="15"/>
    </row>
    <row r="1258" spans="1:8" ht="15.75" customHeight="1">
      <c r="A1258" s="260">
        <f>B1252</f>
        <v>103401</v>
      </c>
      <c r="B1258" s="261">
        <f>C1252</f>
        <v>66147.845</v>
      </c>
      <c r="C1258" s="267">
        <v>93657</v>
      </c>
      <c r="D1258" s="268">
        <v>56301.57</v>
      </c>
      <c r="E1258" s="269">
        <f>C1258/A1258</f>
        <v>0.9057649345751008</v>
      </c>
      <c r="F1258" s="269">
        <f>D1258/B1258</f>
        <v>0.8511474561264997</v>
      </c>
      <c r="G1258" s="121"/>
      <c r="H1258" s="15"/>
    </row>
    <row r="1259" spans="1:8" ht="12.75" customHeight="1">
      <c r="A1259" s="50"/>
      <c r="B1259" s="51"/>
      <c r="C1259" s="52"/>
      <c r="D1259" s="52"/>
      <c r="E1259" s="53"/>
      <c r="F1259" s="49"/>
      <c r="G1259" s="54"/>
      <c r="H1259" s="15"/>
    </row>
    <row r="1260" spans="1:8" ht="12.75">
      <c r="A1260" s="105" t="s">
        <v>70</v>
      </c>
      <c r="F1260" s="15"/>
      <c r="G1260" s="75"/>
      <c r="H1260" s="15"/>
    </row>
    <row r="1261" spans="1:8" ht="6.75" customHeight="1">
      <c r="A1261" s="2"/>
      <c r="F1261" s="15"/>
      <c r="G1261" s="15"/>
      <c r="H1261" s="15"/>
    </row>
    <row r="1262" spans="1:8" ht="9" customHeight="1">
      <c r="A1262" s="106" t="s">
        <v>214</v>
      </c>
      <c r="F1262" s="15"/>
      <c r="G1262" s="15"/>
      <c r="H1262" s="15"/>
    </row>
    <row r="1263" spans="1:8" ht="13.5" customHeight="1">
      <c r="A1263" s="114"/>
      <c r="B1263" s="115"/>
      <c r="C1263" s="107"/>
      <c r="D1263" s="107"/>
      <c r="E1263" s="107"/>
      <c r="F1263" s="74"/>
      <c r="G1263" s="15"/>
      <c r="H1263" s="15"/>
    </row>
    <row r="1264" spans="1:8" ht="12.75">
      <c r="A1264" s="388" t="s">
        <v>113</v>
      </c>
      <c r="B1264" s="388"/>
      <c r="C1264" s="388"/>
      <c r="D1264" s="388"/>
      <c r="E1264" s="388"/>
      <c r="F1264" s="15"/>
      <c r="G1264" s="15"/>
      <c r="H1264" s="15"/>
    </row>
    <row r="1265" spans="1:8" ht="25.5">
      <c r="A1265" s="298" t="s">
        <v>14</v>
      </c>
      <c r="B1265" s="298" t="s">
        <v>6</v>
      </c>
      <c r="C1265" s="298" t="s">
        <v>7</v>
      </c>
      <c r="D1265" s="298" t="s">
        <v>18</v>
      </c>
      <c r="E1265" s="298" t="s">
        <v>16</v>
      </c>
      <c r="F1265" s="15"/>
      <c r="G1265" s="63"/>
      <c r="H1265" s="15"/>
    </row>
    <row r="1266" spans="1:8" ht="13.5" customHeight="1">
      <c r="A1266" s="389" t="s">
        <v>134</v>
      </c>
      <c r="B1266" s="361" t="s">
        <v>133</v>
      </c>
      <c r="C1266" s="116"/>
      <c r="D1266" s="117">
        <v>57963</v>
      </c>
      <c r="E1266" s="108">
        <v>2898.17</v>
      </c>
      <c r="F1266" s="15"/>
      <c r="G1266" s="340"/>
      <c r="H1266" s="15"/>
    </row>
    <row r="1267" spans="1:8" ht="13.5" customHeight="1">
      <c r="A1267" s="390"/>
      <c r="B1267" s="361" t="s">
        <v>0</v>
      </c>
      <c r="C1267" s="361"/>
      <c r="D1267" s="118">
        <v>33267</v>
      </c>
      <c r="E1267" s="112">
        <v>1663.35</v>
      </c>
      <c r="F1267" s="15"/>
      <c r="G1267" s="341"/>
      <c r="H1267" s="15"/>
    </row>
    <row r="1268" spans="1:8" ht="13.5" customHeight="1">
      <c r="A1268" s="390"/>
      <c r="B1268" s="361" t="s">
        <v>11</v>
      </c>
      <c r="C1268" s="361"/>
      <c r="D1268" s="118">
        <v>5869</v>
      </c>
      <c r="E1268" s="94">
        <v>293.45</v>
      </c>
      <c r="F1268" s="15"/>
      <c r="G1268" s="341"/>
      <c r="H1268" s="15"/>
    </row>
    <row r="1269" spans="1:8" ht="13.5" customHeight="1">
      <c r="A1269" s="390"/>
      <c r="B1269" s="361" t="s">
        <v>68</v>
      </c>
      <c r="C1269" s="361"/>
      <c r="D1269" s="118">
        <v>10432</v>
      </c>
      <c r="E1269" s="94">
        <v>521.6</v>
      </c>
      <c r="F1269" s="15"/>
      <c r="G1269" s="341"/>
      <c r="H1269" s="15"/>
    </row>
    <row r="1270" spans="1:8" ht="13.5" customHeight="1">
      <c r="A1270" s="390"/>
      <c r="B1270" s="361" t="s">
        <v>144</v>
      </c>
      <c r="C1270" s="361"/>
      <c r="D1270" s="118">
        <v>0</v>
      </c>
      <c r="E1270" s="94">
        <v>0</v>
      </c>
      <c r="F1270" s="15"/>
      <c r="G1270" s="64"/>
      <c r="H1270" s="15"/>
    </row>
    <row r="1271" spans="1:8" ht="13.5" customHeight="1">
      <c r="A1271" s="390"/>
      <c r="B1271" s="361" t="s">
        <v>146</v>
      </c>
      <c r="C1271" s="361"/>
      <c r="D1271" s="118">
        <v>0</v>
      </c>
      <c r="E1271" s="94">
        <v>0</v>
      </c>
      <c r="F1271" s="15"/>
      <c r="G1271" s="36"/>
      <c r="H1271" s="15"/>
    </row>
    <row r="1272" spans="1:8" ht="13.5" customHeight="1">
      <c r="A1272" s="390"/>
      <c r="B1272" s="361" t="s">
        <v>132</v>
      </c>
      <c r="C1272" s="361"/>
      <c r="D1272" s="118">
        <v>0</v>
      </c>
      <c r="E1272" s="94">
        <v>0</v>
      </c>
      <c r="F1272" s="15"/>
      <c r="G1272" s="64"/>
      <c r="H1272" s="15"/>
    </row>
    <row r="1273" spans="1:8" ht="13.5" customHeight="1">
      <c r="A1273" s="390"/>
      <c r="B1273" s="361" t="s">
        <v>145</v>
      </c>
      <c r="C1273" s="361"/>
      <c r="D1273" s="118">
        <v>0</v>
      </c>
      <c r="E1273" s="94">
        <v>0</v>
      </c>
      <c r="F1273" s="15"/>
      <c r="G1273" s="36"/>
      <c r="H1273" s="15"/>
    </row>
    <row r="1274" spans="1:8" ht="13.5" customHeight="1">
      <c r="A1274" s="390"/>
      <c r="B1274" s="389" t="s">
        <v>199</v>
      </c>
      <c r="C1274" s="361" t="s">
        <v>217</v>
      </c>
      <c r="D1274" s="118">
        <v>9176</v>
      </c>
      <c r="E1274" s="94">
        <v>458.8</v>
      </c>
      <c r="F1274" s="15"/>
      <c r="G1274" s="36"/>
      <c r="H1274" s="15"/>
    </row>
    <row r="1275" spans="1:8" ht="13.5" customHeight="1">
      <c r="A1275" s="390"/>
      <c r="B1275" s="391"/>
      <c r="C1275" s="361" t="s">
        <v>219</v>
      </c>
      <c r="D1275" s="118">
        <v>39136</v>
      </c>
      <c r="E1275" s="94">
        <v>1956.8</v>
      </c>
      <c r="F1275" s="352" t="s">
        <v>284</v>
      </c>
      <c r="G1275" s="36">
        <f>D1275+D1277</f>
        <v>88503</v>
      </c>
      <c r="H1275" s="15"/>
    </row>
    <row r="1276" spans="1:8" ht="13.5" customHeight="1">
      <c r="A1276" s="390"/>
      <c r="B1276" s="389" t="s">
        <v>218</v>
      </c>
      <c r="C1276" s="361" t="s">
        <v>217</v>
      </c>
      <c r="D1276" s="118">
        <v>2565</v>
      </c>
      <c r="E1276" s="94">
        <f>D1276*5000/100000</f>
        <v>128.25</v>
      </c>
      <c r="F1276" s="352" t="s">
        <v>285</v>
      </c>
      <c r="G1276" s="36">
        <f>D1278-G1275</f>
        <v>119272</v>
      </c>
      <c r="H1276" s="15"/>
    </row>
    <row r="1277" spans="1:8" ht="13.5" customHeight="1">
      <c r="A1277" s="390"/>
      <c r="B1277" s="391"/>
      <c r="C1277" s="361" t="s">
        <v>219</v>
      </c>
      <c r="D1277" s="118">
        <v>49367</v>
      </c>
      <c r="E1277" s="94">
        <f>D1277*5000/100000</f>
        <v>2468.35</v>
      </c>
      <c r="F1277" s="15"/>
      <c r="G1277" s="36"/>
      <c r="H1277" s="15"/>
    </row>
    <row r="1278" spans="1:8" ht="15.75" customHeight="1">
      <c r="A1278" s="391"/>
      <c r="B1278" s="113" t="s">
        <v>17</v>
      </c>
      <c r="C1278" s="119"/>
      <c r="D1278" s="88">
        <f>SUM(D1266:D1277)</f>
        <v>207775</v>
      </c>
      <c r="E1278" s="102">
        <f>SUM(E1266:E1277)</f>
        <v>10388.77</v>
      </c>
      <c r="F1278" s="15"/>
      <c r="G1278" s="77"/>
      <c r="H1278" s="77"/>
    </row>
    <row r="1279" spans="1:8" ht="13.5" customHeight="1">
      <c r="A1279" s="10"/>
      <c r="B1279" s="76"/>
      <c r="C1279" s="74"/>
      <c r="D1279" s="78"/>
      <c r="E1279" s="74"/>
      <c r="F1279" s="74"/>
      <c r="G1279" s="75"/>
      <c r="H1279" s="15"/>
    </row>
    <row r="1280" spans="1:8" ht="12.75">
      <c r="A1280" s="137" t="s">
        <v>215</v>
      </c>
      <c r="B1280" s="121"/>
      <c r="C1280" s="121"/>
      <c r="D1280" s="121"/>
      <c r="E1280" s="121"/>
      <c r="F1280" s="121"/>
      <c r="G1280" s="121"/>
      <c r="H1280" s="15"/>
    </row>
    <row r="1281" spans="1:8" ht="12.75">
      <c r="A1281" s="379" t="s">
        <v>10</v>
      </c>
      <c r="B1281" s="381" t="s">
        <v>20</v>
      </c>
      <c r="C1281" s="382"/>
      <c r="D1281" s="383" t="s">
        <v>22</v>
      </c>
      <c r="E1281" s="383"/>
      <c r="F1281" s="384" t="s">
        <v>19</v>
      </c>
      <c r="G1281" s="384"/>
      <c r="H1281" s="15"/>
    </row>
    <row r="1282" spans="1:8" ht="12.75">
      <c r="A1282" s="380"/>
      <c r="B1282" s="359" t="s">
        <v>5</v>
      </c>
      <c r="C1282" s="360" t="s">
        <v>21</v>
      </c>
      <c r="D1282" s="361" t="s">
        <v>5</v>
      </c>
      <c r="E1282" s="361" t="s">
        <v>21</v>
      </c>
      <c r="F1282" s="356" t="s">
        <v>5</v>
      </c>
      <c r="G1282" s="356" t="s">
        <v>21</v>
      </c>
      <c r="H1282" s="15"/>
    </row>
    <row r="1283" spans="1:8" ht="12.75">
      <c r="A1283" s="258" t="s">
        <v>278</v>
      </c>
      <c r="B1283" s="162">
        <f>D1278</f>
        <v>207775</v>
      </c>
      <c r="C1283" s="202">
        <f>E1278</f>
        <v>10388.77</v>
      </c>
      <c r="D1283" s="83">
        <f>D1278</f>
        <v>207775</v>
      </c>
      <c r="E1283" s="96">
        <f>E1278</f>
        <v>10388.77</v>
      </c>
      <c r="F1283" s="263">
        <f>(D1283-B1283)/B1283</f>
        <v>0</v>
      </c>
      <c r="G1283" s="263">
        <f>(E1283-C1283)/C1283</f>
        <v>0</v>
      </c>
      <c r="H1283" s="15"/>
    </row>
    <row r="1284" spans="1:8" ht="9" customHeight="1">
      <c r="A1284" s="121"/>
      <c r="B1284" s="121"/>
      <c r="C1284" s="121"/>
      <c r="D1284" s="121"/>
      <c r="E1284" s="121"/>
      <c r="F1284" s="121"/>
      <c r="G1284" s="121"/>
      <c r="H1284" s="15"/>
    </row>
    <row r="1285" spans="1:8" ht="12.75">
      <c r="A1285" s="137" t="s">
        <v>282</v>
      </c>
      <c r="B1285" s="121"/>
      <c r="C1285" s="121"/>
      <c r="D1285" s="121"/>
      <c r="E1285" s="121"/>
      <c r="F1285" s="121"/>
      <c r="G1285" s="259"/>
      <c r="H1285" s="15"/>
    </row>
    <row r="1286" spans="1:8" ht="26.25" customHeight="1">
      <c r="A1286" s="385" t="s">
        <v>283</v>
      </c>
      <c r="B1286" s="386"/>
      <c r="C1286" s="387" t="s">
        <v>281</v>
      </c>
      <c r="D1286" s="387"/>
      <c r="E1286" s="387" t="s">
        <v>4</v>
      </c>
      <c r="F1286" s="387"/>
      <c r="G1286" s="121"/>
      <c r="H1286" s="15"/>
    </row>
    <row r="1287" spans="1:8" ht="12.75">
      <c r="A1287" s="196" t="s">
        <v>5</v>
      </c>
      <c r="B1287" s="196" t="s">
        <v>13</v>
      </c>
      <c r="C1287" s="196" t="s">
        <v>5</v>
      </c>
      <c r="D1287" s="196" t="s">
        <v>13</v>
      </c>
      <c r="E1287" s="196" t="s">
        <v>5</v>
      </c>
      <c r="F1287" s="196" t="s">
        <v>9</v>
      </c>
      <c r="G1287" s="121"/>
      <c r="H1287" s="15"/>
    </row>
    <row r="1288" spans="1:8" ht="12.75">
      <c r="A1288" s="356">
        <v>1</v>
      </c>
      <c r="B1288" s="356">
        <v>2</v>
      </c>
      <c r="C1288" s="356">
        <v>3</v>
      </c>
      <c r="D1288" s="356">
        <v>4</v>
      </c>
      <c r="E1288" s="356">
        <v>5</v>
      </c>
      <c r="F1288" s="356">
        <v>6</v>
      </c>
      <c r="G1288" s="121"/>
      <c r="H1288" s="15"/>
    </row>
    <row r="1289" spans="1:8" ht="15.75" customHeight="1">
      <c r="A1289" s="260">
        <f>B1283</f>
        <v>207775</v>
      </c>
      <c r="B1289" s="261">
        <f>C1283</f>
        <v>10388.77</v>
      </c>
      <c r="C1289" s="124">
        <v>200294</v>
      </c>
      <c r="D1289" s="262">
        <v>10014.7</v>
      </c>
      <c r="E1289" s="263">
        <f>C1289/A1289</f>
        <v>0.963994705811575</v>
      </c>
      <c r="F1289" s="263">
        <f>D1289/B1289</f>
        <v>0.9639928499716521</v>
      </c>
      <c r="G1289" s="121"/>
      <c r="H1289" s="15"/>
    </row>
    <row r="1290" spans="1:8" ht="12.75" customHeight="1">
      <c r="A1290" s="50"/>
      <c r="B1290" s="51"/>
      <c r="C1290" s="52"/>
      <c r="D1290" s="52"/>
      <c r="E1290" s="53"/>
      <c r="F1290" s="49"/>
      <c r="G1290" s="54"/>
      <c r="H1290" s="15"/>
    </row>
    <row r="1294" spans="3:7" ht="12.75">
      <c r="C1294" s="3"/>
      <c r="D1294" s="3"/>
      <c r="E1294" s="3"/>
      <c r="F1294" s="3"/>
      <c r="G1294" s="3"/>
    </row>
    <row r="1296" ht="12.75">
      <c r="C1296" s="363">
        <f>A1289-C1289</f>
        <v>7481</v>
      </c>
    </row>
    <row r="1299" spans="4:8" ht="12.75">
      <c r="D1299" s="1">
        <v>66827794</v>
      </c>
      <c r="E1299" s="1">
        <v>39825918</v>
      </c>
      <c r="F1299" s="1">
        <v>22</v>
      </c>
      <c r="G1299" s="1">
        <f>D1299/F1299</f>
        <v>3037627</v>
      </c>
      <c r="H1299" s="1">
        <f>E1299/F1299</f>
        <v>1810269</v>
      </c>
    </row>
    <row r="1300" spans="4:8" ht="12.75">
      <c r="D1300" s="1">
        <v>251806711</v>
      </c>
      <c r="E1300" s="1">
        <v>154835993</v>
      </c>
      <c r="F1300" s="1">
        <v>73</v>
      </c>
      <c r="G1300" s="1">
        <f>D1300/F1300</f>
        <v>3449407</v>
      </c>
      <c r="H1300" s="1">
        <f>E1300/F1300</f>
        <v>2121041</v>
      </c>
    </row>
    <row r="1301" spans="4:8" ht="12.75">
      <c r="D1301" s="1">
        <v>208073324</v>
      </c>
      <c r="E1301" s="1">
        <v>146321494</v>
      </c>
      <c r="F1301" s="1">
        <v>67</v>
      </c>
      <c r="G1301" s="1">
        <f>D1301/F1301</f>
        <v>3105572</v>
      </c>
      <c r="H1301" s="363">
        <f>E1301/F1301</f>
        <v>2183902.895522388</v>
      </c>
    </row>
    <row r="1302" spans="4:8" ht="12.75">
      <c r="D1302" s="1">
        <v>234526808</v>
      </c>
      <c r="E1302" s="1">
        <v>135980863</v>
      </c>
      <c r="F1302" s="1">
        <v>73</v>
      </c>
      <c r="G1302" s="1">
        <f>D1302/F1302</f>
        <v>3212696</v>
      </c>
      <c r="H1302" s="363">
        <f>E1302/F1302</f>
        <v>1862751.5479452056</v>
      </c>
    </row>
    <row r="1303" spans="4:8" ht="12.75">
      <c r="D1303" s="1">
        <f>SUM(D1299:D1302)</f>
        <v>761234637</v>
      </c>
      <c r="E1303" s="1">
        <f>SUM(E1299:E1302)</f>
        <v>476964268</v>
      </c>
      <c r="F1303" s="1">
        <f>SUM(F1299:F1302)</f>
        <v>235</v>
      </c>
      <c r="G1303" s="1">
        <f>SUM(G1299:G1302)</f>
        <v>12805302</v>
      </c>
      <c r="H1303" s="1">
        <f>SUM(H1299:H1302)</f>
        <v>7977964.443467593</v>
      </c>
    </row>
    <row r="1305" spans="6:7" ht="12.75">
      <c r="F1305" s="363">
        <f>D1303/235</f>
        <v>3239296.3276595743</v>
      </c>
      <c r="G1305" s="363">
        <f>E1303/235</f>
        <v>2029635.1829787234</v>
      </c>
    </row>
    <row r="1307" spans="6:7" ht="12.75">
      <c r="F1307" s="363">
        <f>D1303/220</f>
        <v>3460157.440909091</v>
      </c>
      <c r="G1307" s="363">
        <f>E1303/220</f>
        <v>2168019.4</v>
      </c>
    </row>
  </sheetData>
  <sheetProtection/>
  <mergeCells count="58">
    <mergeCell ref="A1281:A1282"/>
    <mergeCell ref="B1281:C1281"/>
    <mergeCell ref="D1281:E1281"/>
    <mergeCell ref="F1281:G1281"/>
    <mergeCell ref="A1286:B1286"/>
    <mergeCell ref="C1286:D1286"/>
    <mergeCell ref="E1286:F1286"/>
    <mergeCell ref="A1255:B1255"/>
    <mergeCell ref="C1255:D1255"/>
    <mergeCell ref="E1255:F1255"/>
    <mergeCell ref="A1264:E1264"/>
    <mergeCell ref="A1266:A1278"/>
    <mergeCell ref="B1274:B1275"/>
    <mergeCell ref="B1276:B1277"/>
    <mergeCell ref="A1201:B1201"/>
    <mergeCell ref="G1225:H1225"/>
    <mergeCell ref="A1236:E1236"/>
    <mergeCell ref="A1238:A1246"/>
    <mergeCell ref="A1250:A1251"/>
    <mergeCell ref="B1250:C1250"/>
    <mergeCell ref="D1250:E1250"/>
    <mergeCell ref="F1250:G1250"/>
    <mergeCell ref="E1195:G1195"/>
    <mergeCell ref="C1198:C1200"/>
    <mergeCell ref="D1198:D1200"/>
    <mergeCell ref="E1198:E1200"/>
    <mergeCell ref="F1198:F1200"/>
    <mergeCell ref="G1198:G1200"/>
    <mergeCell ref="A266:G266"/>
    <mergeCell ref="A323:G323"/>
    <mergeCell ref="A379:H379"/>
    <mergeCell ref="F685:H685"/>
    <mergeCell ref="I686:J686"/>
    <mergeCell ref="A1057:B1057"/>
    <mergeCell ref="C38:D38"/>
    <mergeCell ref="A39:C39"/>
    <mergeCell ref="A40:G40"/>
    <mergeCell ref="A96:H96"/>
    <mergeCell ref="A152:G152"/>
    <mergeCell ref="A209:G209"/>
    <mergeCell ref="A27:D27"/>
    <mergeCell ref="A28:D28"/>
    <mergeCell ref="A34:G34"/>
    <mergeCell ref="C35:D35"/>
    <mergeCell ref="C36:D36"/>
    <mergeCell ref="C37:D37"/>
    <mergeCell ref="A13:B13"/>
    <mergeCell ref="P18:P19"/>
    <mergeCell ref="Q18:Q19"/>
    <mergeCell ref="R18:R19"/>
    <mergeCell ref="A20:B20"/>
    <mergeCell ref="A21:D21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81" r:id="rId2"/>
  <rowBreaks count="22" manualBreakCount="22">
    <brk id="38" max="8" man="1"/>
    <brk id="95" max="8" man="1"/>
    <brk id="151" max="8" man="1"/>
    <brk id="208" max="8" man="1"/>
    <brk id="264" max="8" man="1"/>
    <brk id="322" max="8" man="1"/>
    <brk id="378" max="8" man="1"/>
    <brk id="443" max="8" man="1"/>
    <brk id="504" max="8" man="1"/>
    <brk id="559" max="8" man="1"/>
    <brk id="622" max="8" man="1"/>
    <brk id="683" max="8" man="1"/>
    <brk id="741" max="8" man="1"/>
    <brk id="814" max="8" man="1"/>
    <brk id="882" max="8" man="1"/>
    <brk id="943" max="8" man="1"/>
    <brk id="944" max="8" man="1"/>
    <brk id="1001" max="8" man="1"/>
    <brk id="1057" max="8" man="1"/>
    <brk id="1113" max="8" man="1"/>
    <brk id="1184" max="8" man="1"/>
    <brk id="124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7"/>
  <sheetViews>
    <sheetView tabSelected="1" view="pageBreakPreview" zoomScale="120" zoomScaleSheetLayoutView="120" zoomScalePageLayoutView="0" workbookViewId="0" topLeftCell="A1089">
      <selection activeCell="E1112" sqref="E1112"/>
    </sheetView>
  </sheetViews>
  <sheetFormatPr defaultColWidth="9.140625" defaultRowHeight="12.75"/>
  <cols>
    <col min="1" max="1" width="18.57421875" style="1" customWidth="1"/>
    <col min="2" max="2" width="18.421875" style="1" customWidth="1"/>
    <col min="3" max="3" width="17.7109375" style="1" customWidth="1"/>
    <col min="4" max="4" width="12.8515625" style="1" customWidth="1"/>
    <col min="5" max="6" width="12.28125" style="1" customWidth="1"/>
    <col min="7" max="7" width="12.8515625" style="1" customWidth="1"/>
    <col min="8" max="8" width="11.57421875" style="1" customWidth="1"/>
    <col min="9" max="9" width="11.00390625" style="1" hidden="1" customWidth="1"/>
    <col min="10" max="10" width="13.421875" style="1" hidden="1" customWidth="1"/>
    <col min="11" max="11" width="10.7109375" style="1" hidden="1" customWidth="1"/>
    <col min="12" max="12" width="9.7109375" style="1" hidden="1" customWidth="1"/>
    <col min="13" max="13" width="11.28125" style="1" hidden="1" customWidth="1"/>
    <col min="14" max="14" width="0" style="1" hidden="1" customWidth="1"/>
    <col min="15" max="16384" width="9.140625" style="1" customWidth="1"/>
  </cols>
  <sheetData>
    <row r="1" spans="1:8" ht="12.75">
      <c r="A1" s="423" t="s">
        <v>53</v>
      </c>
      <c r="B1" s="424"/>
      <c r="C1" s="424"/>
      <c r="D1" s="424"/>
      <c r="E1" s="424"/>
      <c r="F1" s="424"/>
      <c r="G1" s="424"/>
      <c r="H1" s="425"/>
    </row>
    <row r="2" spans="1:8" ht="12.75">
      <c r="A2" s="426" t="s">
        <v>12</v>
      </c>
      <c r="B2" s="427"/>
      <c r="C2" s="427"/>
      <c r="D2" s="427"/>
      <c r="E2" s="427"/>
      <c r="F2" s="427"/>
      <c r="G2" s="427"/>
      <c r="H2" s="428"/>
    </row>
    <row r="3" spans="1:8" ht="12.75">
      <c r="A3" s="426" t="s">
        <v>220</v>
      </c>
      <c r="B3" s="427"/>
      <c r="C3" s="427"/>
      <c r="D3" s="427"/>
      <c r="E3" s="427"/>
      <c r="F3" s="427"/>
      <c r="G3" s="427"/>
      <c r="H3" s="428"/>
    </row>
    <row r="4" spans="1:8" ht="5.25" customHeight="1">
      <c r="A4" s="133"/>
      <c r="B4" s="134"/>
      <c r="C4" s="134"/>
      <c r="D4" s="134"/>
      <c r="E4" s="134"/>
      <c r="F4" s="134"/>
      <c r="G4" s="135"/>
      <c r="H4" s="136"/>
    </row>
    <row r="5" spans="1:8" ht="15.75">
      <c r="A5" s="429" t="s">
        <v>114</v>
      </c>
      <c r="B5" s="430"/>
      <c r="C5" s="430"/>
      <c r="D5" s="430"/>
      <c r="E5" s="430"/>
      <c r="F5" s="430"/>
      <c r="G5" s="430"/>
      <c r="H5" s="431"/>
    </row>
    <row r="6" spans="1:8" ht="5.25" customHeight="1">
      <c r="A6" s="137"/>
      <c r="B6" s="137"/>
      <c r="C6" s="137"/>
      <c r="D6" s="137"/>
      <c r="E6" s="137"/>
      <c r="F6" s="137"/>
      <c r="G6" s="121"/>
      <c r="H6" s="121"/>
    </row>
    <row r="7" spans="1:8" ht="12.75">
      <c r="A7" s="432" t="s">
        <v>55</v>
      </c>
      <c r="B7" s="432"/>
      <c r="C7" s="432"/>
      <c r="D7" s="432"/>
      <c r="E7" s="432"/>
      <c r="F7" s="432"/>
      <c r="G7" s="432"/>
      <c r="H7" s="432"/>
    </row>
    <row r="8" spans="1:8" ht="4.5" customHeight="1">
      <c r="A8" s="121"/>
      <c r="B8" s="121"/>
      <c r="C8" s="121"/>
      <c r="D8" s="121"/>
      <c r="E8" s="121"/>
      <c r="F8" s="121"/>
      <c r="G8" s="121"/>
      <c r="H8" s="121"/>
    </row>
    <row r="9" spans="1:8" ht="12.75">
      <c r="A9" s="432" t="s">
        <v>222</v>
      </c>
      <c r="B9" s="432"/>
      <c r="C9" s="432"/>
      <c r="D9" s="432"/>
      <c r="E9" s="432"/>
      <c r="F9" s="432"/>
      <c r="G9" s="432"/>
      <c r="H9" s="432"/>
    </row>
    <row r="10" spans="1:8" ht="6.75" customHeight="1">
      <c r="A10" s="121"/>
      <c r="B10" s="121"/>
      <c r="C10" s="121"/>
      <c r="D10" s="121"/>
      <c r="E10" s="121"/>
      <c r="F10" s="121"/>
      <c r="G10" s="121"/>
      <c r="H10" s="121"/>
    </row>
    <row r="11" spans="1:8" ht="12.75">
      <c r="A11" s="138" t="s">
        <v>82</v>
      </c>
      <c r="B11" s="138"/>
      <c r="C11" s="138"/>
      <c r="D11" s="138"/>
      <c r="E11" s="138"/>
      <c r="F11" s="138"/>
      <c r="G11" s="138"/>
      <c r="H11" s="138"/>
    </row>
    <row r="12" spans="1:8" ht="12.75">
      <c r="A12" s="138"/>
      <c r="B12" s="138"/>
      <c r="C12" s="138"/>
      <c r="D12" s="138"/>
      <c r="E12" s="138"/>
      <c r="F12" s="138"/>
      <c r="G12" s="138"/>
      <c r="H12" s="138"/>
    </row>
    <row r="13" spans="1:8" ht="12.75" customHeight="1">
      <c r="A13" s="405" t="s">
        <v>83</v>
      </c>
      <c r="B13" s="405"/>
      <c r="C13" s="139"/>
      <c r="D13" s="140"/>
      <c r="E13" s="140"/>
      <c r="F13" s="138"/>
      <c r="G13" s="138"/>
      <c r="H13" s="138"/>
    </row>
    <row r="14" spans="1:8" ht="6.75" customHeight="1">
      <c r="A14" s="19"/>
      <c r="B14" s="19"/>
      <c r="C14" s="17"/>
      <c r="D14" s="18"/>
      <c r="E14" s="18"/>
      <c r="F14" s="16"/>
      <c r="G14" s="16"/>
      <c r="H14" s="16"/>
    </row>
    <row r="15" spans="1:8" ht="64.5" customHeight="1">
      <c r="A15" s="297" t="s">
        <v>81</v>
      </c>
      <c r="B15" s="298" t="s">
        <v>221</v>
      </c>
      <c r="C15" s="298" t="s">
        <v>223</v>
      </c>
      <c r="D15" s="298" t="s">
        <v>28</v>
      </c>
      <c r="E15" s="297" t="s">
        <v>78</v>
      </c>
      <c r="F15" s="16"/>
      <c r="G15" s="16"/>
      <c r="H15" s="16"/>
    </row>
    <row r="16" spans="1:8" ht="14.25" customHeight="1">
      <c r="A16" s="79">
        <v>1</v>
      </c>
      <c r="B16" s="80">
        <v>2</v>
      </c>
      <c r="C16" s="80">
        <v>3</v>
      </c>
      <c r="D16" s="80" t="s">
        <v>86</v>
      </c>
      <c r="E16" s="79" t="s">
        <v>87</v>
      </c>
      <c r="F16" s="16"/>
      <c r="G16" s="16"/>
      <c r="H16" s="16"/>
    </row>
    <row r="17" spans="1:8" ht="13.5" thickBot="1">
      <c r="A17" s="81" t="s">
        <v>15</v>
      </c>
      <c r="B17" s="82">
        <f>3713140+7266</f>
        <v>3720406</v>
      </c>
      <c r="C17" s="83">
        <f>D206</f>
        <v>3212695.6400000006</v>
      </c>
      <c r="D17" s="84">
        <f>C17-B17</f>
        <v>-507710.3599999994</v>
      </c>
      <c r="E17" s="85">
        <f>D17/B17</f>
        <v>-0.13646638565790922</v>
      </c>
      <c r="F17" s="20"/>
      <c r="G17" s="20"/>
      <c r="H17" s="16"/>
    </row>
    <row r="18" spans="1:18" ht="12.75">
      <c r="A18" s="81" t="s">
        <v>84</v>
      </c>
      <c r="B18" s="82">
        <f>2310995</f>
        <v>2310995</v>
      </c>
      <c r="C18" s="86">
        <f>D263</f>
        <v>2046827.2599999998</v>
      </c>
      <c r="D18" s="84">
        <f>C18-B18</f>
        <v>-264167.7400000002</v>
      </c>
      <c r="E18" s="85">
        <f>D18/B18</f>
        <v>-0.11430909197120731</v>
      </c>
      <c r="F18" s="16"/>
      <c r="G18" s="16"/>
      <c r="H18" s="16"/>
      <c r="P18" s="418">
        <v>4490218</v>
      </c>
      <c r="Q18" s="418">
        <v>2842728</v>
      </c>
      <c r="R18" s="420">
        <v>7332946</v>
      </c>
    </row>
    <row r="19" spans="1:18" ht="13.5" thickBot="1">
      <c r="A19" s="277" t="s">
        <v>3</v>
      </c>
      <c r="B19" s="278">
        <f>SUM(B17:B18)</f>
        <v>6031401</v>
      </c>
      <c r="C19" s="279">
        <f>SUM(C17:C18)</f>
        <v>5259522.9</v>
      </c>
      <c r="D19" s="280">
        <f>C19-B19</f>
        <v>-771878.0999999996</v>
      </c>
      <c r="E19" s="281">
        <f>D19/B19</f>
        <v>-0.1279765845447848</v>
      </c>
      <c r="F19" s="15"/>
      <c r="G19" s="15"/>
      <c r="H19" s="15"/>
      <c r="P19" s="419"/>
      <c r="Q19" s="419"/>
      <c r="R19" s="421"/>
    </row>
    <row r="20" spans="1:18" ht="20.25" customHeight="1">
      <c r="A20" s="422" t="s">
        <v>286</v>
      </c>
      <c r="B20" s="422"/>
      <c r="C20" s="89"/>
      <c r="D20" s="90"/>
      <c r="E20" s="91"/>
      <c r="F20" s="15"/>
      <c r="G20" s="15"/>
      <c r="H20" s="15"/>
      <c r="P20" s="365">
        <v>3212696</v>
      </c>
      <c r="Q20" s="367">
        <v>2046827</v>
      </c>
      <c r="R20" s="367">
        <v>5259523</v>
      </c>
    </row>
    <row r="21" spans="1:18" ht="15.75" customHeight="1" thickBot="1">
      <c r="A21" s="405" t="s">
        <v>85</v>
      </c>
      <c r="B21" s="405"/>
      <c r="C21" s="405"/>
      <c r="D21" s="405"/>
      <c r="E21" s="121"/>
      <c r="F21" s="15"/>
      <c r="G21" s="15"/>
      <c r="H21" s="15"/>
      <c r="P21" s="366"/>
      <c r="Q21" s="368"/>
      <c r="R21" s="368"/>
    </row>
    <row r="22" spans="1:8" ht="5.25" customHeight="1">
      <c r="A22" s="122"/>
      <c r="B22" s="122"/>
      <c r="C22" s="122"/>
      <c r="D22" s="122"/>
      <c r="E22" s="121"/>
      <c r="F22" s="15"/>
      <c r="G22" s="15"/>
      <c r="H22" s="15"/>
    </row>
    <row r="23" spans="1:8" ht="15" customHeight="1">
      <c r="A23" s="123" t="s">
        <v>100</v>
      </c>
      <c r="B23" s="124">
        <v>220</v>
      </c>
      <c r="C23" s="124">
        <v>220</v>
      </c>
      <c r="D23" s="125">
        <f>C23-B23</f>
        <v>0</v>
      </c>
      <c r="E23" s="126">
        <f>D23/B23</f>
        <v>0</v>
      </c>
      <c r="F23" s="15"/>
      <c r="G23" s="15"/>
      <c r="H23" s="15"/>
    </row>
    <row r="24" spans="1:18" ht="15" customHeight="1">
      <c r="A24" s="123" t="s">
        <v>101</v>
      </c>
      <c r="B24" s="124">
        <v>220</v>
      </c>
      <c r="C24" s="124">
        <v>220</v>
      </c>
      <c r="D24" s="125">
        <f>C24-B24</f>
        <v>0</v>
      </c>
      <c r="E24" s="126">
        <f>D24/B24</f>
        <v>0</v>
      </c>
      <c r="F24" s="15"/>
      <c r="G24" s="15"/>
      <c r="H24" s="15"/>
      <c r="P24" s="369">
        <f>P20/P18</f>
        <v>0.7154877558283361</v>
      </c>
      <c r="Q24" s="369">
        <f>Q20/Q18</f>
        <v>0.7200221055268038</v>
      </c>
      <c r="R24" s="369">
        <f>R20/R18</f>
        <v>0.7172455654248647</v>
      </c>
    </row>
    <row r="25" spans="1:8" ht="17.25" customHeight="1">
      <c r="A25" s="283" t="s">
        <v>147</v>
      </c>
      <c r="B25" s="284">
        <f>(B23+B24)/2</f>
        <v>220</v>
      </c>
      <c r="C25" s="284">
        <f>(C23+C24)/2</f>
        <v>220</v>
      </c>
      <c r="D25" s="285">
        <f>C25-B25</f>
        <v>0</v>
      </c>
      <c r="E25" s="286">
        <f>D25/B25</f>
        <v>0</v>
      </c>
      <c r="F25" s="15"/>
      <c r="G25" s="15"/>
      <c r="H25" s="15"/>
    </row>
    <row r="26" spans="1:8" ht="17.25" customHeight="1">
      <c r="A26" s="129" t="s">
        <v>131</v>
      </c>
      <c r="B26" s="130"/>
      <c r="C26" s="130"/>
      <c r="D26" s="131"/>
      <c r="E26" s="128"/>
      <c r="F26" s="15"/>
      <c r="G26" s="15"/>
      <c r="H26" s="15"/>
    </row>
    <row r="27" spans="1:8" ht="15" customHeight="1">
      <c r="A27" s="405" t="s">
        <v>88</v>
      </c>
      <c r="B27" s="405"/>
      <c r="C27" s="405"/>
      <c r="D27" s="405"/>
      <c r="E27" s="132"/>
      <c r="F27" s="15"/>
      <c r="G27" s="15"/>
      <c r="H27" s="15"/>
    </row>
    <row r="28" spans="1:8" ht="16.5" customHeight="1">
      <c r="A28" s="413" t="s">
        <v>230</v>
      </c>
      <c r="B28" s="413"/>
      <c r="C28" s="413"/>
      <c r="D28" s="413"/>
      <c r="E28" s="132"/>
      <c r="F28" s="15"/>
      <c r="G28" s="15"/>
      <c r="H28" s="15"/>
    </row>
    <row r="29" spans="1:8" ht="40.5" customHeight="1">
      <c r="A29" s="294" t="s">
        <v>81</v>
      </c>
      <c r="B29" s="330" t="s">
        <v>196</v>
      </c>
      <c r="C29" s="330" t="s">
        <v>197</v>
      </c>
      <c r="D29" s="294" t="s">
        <v>79</v>
      </c>
      <c r="E29" s="329" t="s">
        <v>78</v>
      </c>
      <c r="F29" s="121"/>
      <c r="G29" s="121"/>
      <c r="H29" s="15"/>
    </row>
    <row r="30" spans="1:8" ht="12.75">
      <c r="A30" s="152" t="s">
        <v>100</v>
      </c>
      <c r="B30" s="124">
        <f>(B17*B23)</f>
        <v>818489320</v>
      </c>
      <c r="C30" s="124">
        <f>C17*C23</f>
        <v>706793040.8000002</v>
      </c>
      <c r="D30" s="125">
        <f>C30-B30</f>
        <v>-111696279.19999981</v>
      </c>
      <c r="E30" s="251">
        <f>D30/B30</f>
        <v>-0.13646638565790914</v>
      </c>
      <c r="F30" s="121"/>
      <c r="G30" s="259"/>
      <c r="H30" s="15"/>
    </row>
    <row r="31" spans="1:8" ht="12.75">
      <c r="A31" s="152" t="s">
        <v>102</v>
      </c>
      <c r="B31" s="124">
        <f>(B18*B24)</f>
        <v>508418900</v>
      </c>
      <c r="C31" s="124">
        <v>450907633.2</v>
      </c>
      <c r="D31" s="252">
        <f>C31-B31</f>
        <v>-57511266.80000001</v>
      </c>
      <c r="E31" s="251">
        <f>D31/B31</f>
        <v>-0.11311787740384949</v>
      </c>
      <c r="F31" s="121"/>
      <c r="G31" s="259"/>
      <c r="H31" s="15"/>
    </row>
    <row r="32" spans="1:8" ht="12.75">
      <c r="A32" s="152" t="s">
        <v>103</v>
      </c>
      <c r="B32" s="127">
        <f>SUM(B30:B31)</f>
        <v>1326908220</v>
      </c>
      <c r="C32" s="127">
        <f>SUM(C30:C31)</f>
        <v>1157700674.0000002</v>
      </c>
      <c r="D32" s="127">
        <f>SUM(D30:D31)</f>
        <v>-169207545.99999982</v>
      </c>
      <c r="E32" s="251">
        <f>D32/B32</f>
        <v>-0.1275201581010628</v>
      </c>
      <c r="F32" s="121"/>
      <c r="G32" s="259">
        <f>G31-C31</f>
        <v>-450907633.2</v>
      </c>
      <c r="H32" s="15"/>
    </row>
    <row r="33" spans="1:8" ht="12.75">
      <c r="A33" s="247"/>
      <c r="B33" s="247"/>
      <c r="C33" s="247"/>
      <c r="D33" s="247"/>
      <c r="E33" s="132"/>
      <c r="F33" s="121"/>
      <c r="G33" s="121"/>
      <c r="H33" s="15"/>
    </row>
    <row r="34" spans="1:8" ht="12.75" customHeight="1" thickBot="1">
      <c r="A34" s="414" t="s">
        <v>231</v>
      </c>
      <c r="B34" s="414"/>
      <c r="C34" s="414"/>
      <c r="D34" s="414"/>
      <c r="E34" s="414"/>
      <c r="F34" s="414"/>
      <c r="G34" s="414"/>
      <c r="H34" s="15"/>
    </row>
    <row r="35" spans="1:11" ht="51" customHeight="1">
      <c r="A35" s="287" t="s">
        <v>81</v>
      </c>
      <c r="B35" s="349" t="s">
        <v>232</v>
      </c>
      <c r="C35" s="415" t="s">
        <v>233</v>
      </c>
      <c r="D35" s="415"/>
      <c r="E35" s="353" t="s">
        <v>289</v>
      </c>
      <c r="F35" s="121"/>
      <c r="G35" s="121"/>
      <c r="H35" s="15"/>
      <c r="J35" s="270"/>
      <c r="K35" s="271"/>
    </row>
    <row r="36" spans="1:8" ht="21" customHeight="1">
      <c r="A36" s="149" t="s">
        <v>104</v>
      </c>
      <c r="B36" s="149">
        <f>(B17*220)</f>
        <v>818489320</v>
      </c>
      <c r="C36" s="416">
        <f>C30</f>
        <v>706793040.8000002</v>
      </c>
      <c r="D36" s="417"/>
      <c r="E36" s="148">
        <f>C36/B36</f>
        <v>0.8635336143420909</v>
      </c>
      <c r="F36" s="121"/>
      <c r="G36" s="121"/>
      <c r="H36" s="15"/>
    </row>
    <row r="37" spans="1:8" ht="21" customHeight="1">
      <c r="A37" s="149" t="s">
        <v>105</v>
      </c>
      <c r="B37" s="149">
        <f>(B18*220)</f>
        <v>508418900</v>
      </c>
      <c r="C37" s="416">
        <f>C31</f>
        <v>450907633.2</v>
      </c>
      <c r="D37" s="417"/>
      <c r="E37" s="148">
        <f>C37/B37</f>
        <v>0.8868821225961505</v>
      </c>
      <c r="F37" s="121"/>
      <c r="G37" s="121"/>
      <c r="H37" s="15"/>
    </row>
    <row r="38" spans="1:8" ht="18" customHeight="1">
      <c r="A38" s="152" t="s">
        <v>80</v>
      </c>
      <c r="B38" s="153">
        <f>SUM(B36:B37)</f>
        <v>1326908220</v>
      </c>
      <c r="C38" s="411">
        <f>SUM(C36:C37)</f>
        <v>1157700674.0000002</v>
      </c>
      <c r="D38" s="411"/>
      <c r="E38" s="272">
        <f>C38/B38</f>
        <v>0.8724798418989372</v>
      </c>
      <c r="F38" s="121"/>
      <c r="G38" s="146"/>
      <c r="H38" s="15"/>
    </row>
    <row r="39" spans="1:8" ht="18" customHeight="1">
      <c r="A39" s="412" t="s">
        <v>92</v>
      </c>
      <c r="B39" s="412"/>
      <c r="C39" s="412"/>
      <c r="D39" s="144"/>
      <c r="E39" s="145"/>
      <c r="F39" s="121"/>
      <c r="G39" s="146"/>
      <c r="H39" s="15"/>
    </row>
    <row r="40" spans="1:8" ht="18" customHeight="1">
      <c r="A40" s="405" t="s">
        <v>234</v>
      </c>
      <c r="B40" s="405"/>
      <c r="C40" s="405"/>
      <c r="D40" s="405"/>
      <c r="E40" s="405"/>
      <c r="F40" s="405"/>
      <c r="G40" s="405"/>
      <c r="H40" s="15"/>
    </row>
    <row r="41" spans="1:12" ht="41.25" customHeight="1">
      <c r="A41" s="294" t="s">
        <v>30</v>
      </c>
      <c r="B41" s="294" t="s">
        <v>89</v>
      </c>
      <c r="C41" s="351" t="s">
        <v>235</v>
      </c>
      <c r="D41" s="294" t="s">
        <v>90</v>
      </c>
      <c r="E41" s="295" t="s">
        <v>142</v>
      </c>
      <c r="F41" s="294" t="s">
        <v>143</v>
      </c>
      <c r="G41" s="15"/>
      <c r="L41" s="7"/>
    </row>
    <row r="42" spans="1:7" ht="12.75" customHeight="1">
      <c r="A42" s="149">
        <v>1</v>
      </c>
      <c r="B42" s="149">
        <v>2</v>
      </c>
      <c r="C42" s="149">
        <v>3</v>
      </c>
      <c r="D42" s="149">
        <v>4</v>
      </c>
      <c r="E42" s="149" t="s">
        <v>198</v>
      </c>
      <c r="F42" s="150">
        <v>6</v>
      </c>
      <c r="G42" s="15"/>
    </row>
    <row r="43" spans="1:7" ht="12.75" customHeight="1">
      <c r="A43" s="151">
        <v>1</v>
      </c>
      <c r="B43" s="339" t="s">
        <v>216</v>
      </c>
      <c r="C43" s="141">
        <v>658</v>
      </c>
      <c r="D43" s="141">
        <v>652</v>
      </c>
      <c r="E43" s="142">
        <f aca="true" t="shared" si="0" ref="E43:E74">C43-D43</f>
        <v>6</v>
      </c>
      <c r="F43" s="143">
        <f aca="true" t="shared" si="1" ref="F43:F74">E43/C43</f>
        <v>0.00911854103343465</v>
      </c>
      <c r="G43" s="15"/>
    </row>
    <row r="44" spans="1:7" ht="12.75" customHeight="1">
      <c r="A44" s="151">
        <v>2</v>
      </c>
      <c r="B44" s="339" t="s">
        <v>148</v>
      </c>
      <c r="C44" s="141">
        <v>1941</v>
      </c>
      <c r="D44" s="141">
        <v>1941</v>
      </c>
      <c r="E44" s="142">
        <f t="shared" si="0"/>
        <v>0</v>
      </c>
      <c r="F44" s="143">
        <f t="shared" si="1"/>
        <v>0</v>
      </c>
      <c r="G44" s="15"/>
    </row>
    <row r="45" spans="1:7" ht="12.75" customHeight="1">
      <c r="A45" s="151">
        <v>3</v>
      </c>
      <c r="B45" s="339" t="s">
        <v>149</v>
      </c>
      <c r="C45" s="141">
        <v>1164</v>
      </c>
      <c r="D45" s="141">
        <v>1164</v>
      </c>
      <c r="E45" s="142">
        <f t="shared" si="0"/>
        <v>0</v>
      </c>
      <c r="F45" s="143">
        <f t="shared" si="1"/>
        <v>0</v>
      </c>
      <c r="G45" s="15"/>
    </row>
    <row r="46" spans="1:7" ht="12.75" customHeight="1">
      <c r="A46" s="151">
        <v>4</v>
      </c>
      <c r="B46" s="339" t="s">
        <v>150</v>
      </c>
      <c r="C46" s="141">
        <v>1130</v>
      </c>
      <c r="D46" s="141">
        <v>1114</v>
      </c>
      <c r="E46" s="142">
        <f t="shared" si="0"/>
        <v>16</v>
      </c>
      <c r="F46" s="143">
        <f t="shared" si="1"/>
        <v>0.01415929203539823</v>
      </c>
      <c r="G46" s="15"/>
    </row>
    <row r="47" spans="1:7" ht="12.75" customHeight="1">
      <c r="A47" s="151">
        <v>5</v>
      </c>
      <c r="B47" s="339" t="s">
        <v>151</v>
      </c>
      <c r="C47" s="141">
        <v>2333</v>
      </c>
      <c r="D47" s="141">
        <v>2333</v>
      </c>
      <c r="E47" s="142">
        <f t="shared" si="0"/>
        <v>0</v>
      </c>
      <c r="F47" s="143">
        <f t="shared" si="1"/>
        <v>0</v>
      </c>
      <c r="G47" s="15"/>
    </row>
    <row r="48" spans="1:7" ht="12.75" customHeight="1">
      <c r="A48" s="151">
        <v>6</v>
      </c>
      <c r="B48" s="339" t="s">
        <v>152</v>
      </c>
      <c r="C48" s="141">
        <v>1975</v>
      </c>
      <c r="D48" s="141">
        <v>1975</v>
      </c>
      <c r="E48" s="142">
        <f t="shared" si="0"/>
        <v>0</v>
      </c>
      <c r="F48" s="143">
        <f t="shared" si="1"/>
        <v>0</v>
      </c>
      <c r="G48" s="15"/>
    </row>
    <row r="49" spans="1:7" ht="12.75" customHeight="1">
      <c r="A49" s="151">
        <v>7</v>
      </c>
      <c r="B49" s="339" t="s">
        <v>153</v>
      </c>
      <c r="C49" s="141">
        <v>1995</v>
      </c>
      <c r="D49" s="141">
        <v>1995</v>
      </c>
      <c r="E49" s="142">
        <f t="shared" si="0"/>
        <v>0</v>
      </c>
      <c r="F49" s="143">
        <f t="shared" si="1"/>
        <v>0</v>
      </c>
      <c r="G49" s="15"/>
    </row>
    <row r="50" spans="1:7" ht="12.75" customHeight="1">
      <c r="A50" s="151">
        <v>8</v>
      </c>
      <c r="B50" s="339" t="s">
        <v>154</v>
      </c>
      <c r="C50" s="141">
        <v>1829</v>
      </c>
      <c r="D50" s="141">
        <v>1829</v>
      </c>
      <c r="E50" s="142">
        <f t="shared" si="0"/>
        <v>0</v>
      </c>
      <c r="F50" s="143">
        <f t="shared" si="1"/>
        <v>0</v>
      </c>
      <c r="G50" s="15"/>
    </row>
    <row r="51" spans="1:7" ht="12.75" customHeight="1">
      <c r="A51" s="151">
        <v>9</v>
      </c>
      <c r="B51" s="339" t="s">
        <v>155</v>
      </c>
      <c r="C51" s="141">
        <v>1123</v>
      </c>
      <c r="D51" s="141">
        <v>1123</v>
      </c>
      <c r="E51" s="142">
        <f t="shared" si="0"/>
        <v>0</v>
      </c>
      <c r="F51" s="143">
        <f t="shared" si="1"/>
        <v>0</v>
      </c>
      <c r="G51" s="15"/>
    </row>
    <row r="52" spans="1:7" ht="12.75" customHeight="1">
      <c r="A52" s="151">
        <v>10</v>
      </c>
      <c r="B52" s="339" t="s">
        <v>156</v>
      </c>
      <c r="C52" s="141">
        <v>520</v>
      </c>
      <c r="D52" s="141">
        <v>520</v>
      </c>
      <c r="E52" s="142">
        <f t="shared" si="0"/>
        <v>0</v>
      </c>
      <c r="F52" s="143">
        <f t="shared" si="1"/>
        <v>0</v>
      </c>
      <c r="G52" s="15"/>
    </row>
    <row r="53" spans="1:7" ht="12.75" customHeight="1">
      <c r="A53" s="151">
        <v>11</v>
      </c>
      <c r="B53" s="339" t="s">
        <v>157</v>
      </c>
      <c r="C53" s="141">
        <v>1913</v>
      </c>
      <c r="D53" s="141">
        <v>1913</v>
      </c>
      <c r="E53" s="142">
        <f t="shared" si="0"/>
        <v>0</v>
      </c>
      <c r="F53" s="143">
        <f t="shared" si="1"/>
        <v>0</v>
      </c>
      <c r="G53" s="15"/>
    </row>
    <row r="54" spans="1:7" ht="12.75" customHeight="1">
      <c r="A54" s="151">
        <v>12</v>
      </c>
      <c r="B54" s="339" t="s">
        <v>158</v>
      </c>
      <c r="C54" s="141">
        <v>2648</v>
      </c>
      <c r="D54" s="141">
        <v>2648</v>
      </c>
      <c r="E54" s="142">
        <f t="shared" si="0"/>
        <v>0</v>
      </c>
      <c r="F54" s="143">
        <f t="shared" si="1"/>
        <v>0</v>
      </c>
      <c r="G54" s="15"/>
    </row>
    <row r="55" spans="1:7" ht="12.75" customHeight="1">
      <c r="A55" s="151">
        <v>13</v>
      </c>
      <c r="B55" s="339" t="s">
        <v>159</v>
      </c>
      <c r="C55" s="141">
        <v>1486</v>
      </c>
      <c r="D55" s="141">
        <v>1486</v>
      </c>
      <c r="E55" s="142">
        <f t="shared" si="0"/>
        <v>0</v>
      </c>
      <c r="F55" s="143">
        <f t="shared" si="1"/>
        <v>0</v>
      </c>
      <c r="G55" s="15"/>
    </row>
    <row r="56" spans="1:7" ht="12.75" customHeight="1">
      <c r="A56" s="151">
        <v>14</v>
      </c>
      <c r="B56" s="339" t="s">
        <v>160</v>
      </c>
      <c r="C56" s="141">
        <v>802</v>
      </c>
      <c r="D56" s="141">
        <v>802</v>
      </c>
      <c r="E56" s="142">
        <f t="shared" si="0"/>
        <v>0</v>
      </c>
      <c r="F56" s="143">
        <f t="shared" si="1"/>
        <v>0</v>
      </c>
      <c r="G56" s="15"/>
    </row>
    <row r="57" spans="1:7" ht="12.75" customHeight="1">
      <c r="A57" s="151">
        <v>15</v>
      </c>
      <c r="B57" s="339" t="s">
        <v>161</v>
      </c>
      <c r="C57" s="141">
        <v>1461</v>
      </c>
      <c r="D57" s="141">
        <v>1461</v>
      </c>
      <c r="E57" s="142">
        <f t="shared" si="0"/>
        <v>0</v>
      </c>
      <c r="F57" s="143">
        <f t="shared" si="1"/>
        <v>0</v>
      </c>
      <c r="G57" s="15"/>
    </row>
    <row r="58" spans="1:7" ht="12.75" customHeight="1">
      <c r="A58" s="151">
        <v>16</v>
      </c>
      <c r="B58" s="339" t="s">
        <v>162</v>
      </c>
      <c r="C58" s="141">
        <v>3090</v>
      </c>
      <c r="D58" s="141">
        <v>3090</v>
      </c>
      <c r="E58" s="142">
        <f t="shared" si="0"/>
        <v>0</v>
      </c>
      <c r="F58" s="143">
        <f t="shared" si="1"/>
        <v>0</v>
      </c>
      <c r="G58" s="15"/>
    </row>
    <row r="59" spans="1:7" ht="12.75" customHeight="1">
      <c r="A59" s="151">
        <v>17</v>
      </c>
      <c r="B59" s="339" t="s">
        <v>163</v>
      </c>
      <c r="C59" s="141">
        <v>1389</v>
      </c>
      <c r="D59" s="141">
        <v>1389</v>
      </c>
      <c r="E59" s="142">
        <f t="shared" si="0"/>
        <v>0</v>
      </c>
      <c r="F59" s="143">
        <f t="shared" si="1"/>
        <v>0</v>
      </c>
      <c r="G59" s="15"/>
    </row>
    <row r="60" spans="1:7" ht="12.75" customHeight="1">
      <c r="A60" s="151">
        <v>18</v>
      </c>
      <c r="B60" s="339" t="s">
        <v>164</v>
      </c>
      <c r="C60" s="141">
        <v>1683</v>
      </c>
      <c r="D60" s="141">
        <v>1673</v>
      </c>
      <c r="E60" s="142">
        <f t="shared" si="0"/>
        <v>10</v>
      </c>
      <c r="F60" s="143">
        <f t="shared" si="1"/>
        <v>0.0059417706476530005</v>
      </c>
      <c r="G60" s="15"/>
    </row>
    <row r="61" spans="1:7" ht="12.75" customHeight="1">
      <c r="A61" s="151">
        <v>19</v>
      </c>
      <c r="B61" s="339" t="s">
        <v>165</v>
      </c>
      <c r="C61" s="141">
        <v>1308</v>
      </c>
      <c r="D61" s="141">
        <v>1308</v>
      </c>
      <c r="E61" s="142">
        <f t="shared" si="0"/>
        <v>0</v>
      </c>
      <c r="F61" s="143">
        <f t="shared" si="1"/>
        <v>0</v>
      </c>
      <c r="G61" s="15"/>
    </row>
    <row r="62" spans="1:7" ht="12.75" customHeight="1">
      <c r="A62" s="151">
        <v>20</v>
      </c>
      <c r="B62" s="339" t="s">
        <v>166</v>
      </c>
      <c r="C62" s="141">
        <v>539</v>
      </c>
      <c r="D62" s="141">
        <v>539</v>
      </c>
      <c r="E62" s="142">
        <f t="shared" si="0"/>
        <v>0</v>
      </c>
      <c r="F62" s="143">
        <f t="shared" si="1"/>
        <v>0</v>
      </c>
      <c r="G62" s="15"/>
    </row>
    <row r="63" spans="1:7" ht="12.75" customHeight="1">
      <c r="A63" s="151">
        <v>21</v>
      </c>
      <c r="B63" s="339" t="s">
        <v>167</v>
      </c>
      <c r="C63" s="141">
        <v>1141</v>
      </c>
      <c r="D63" s="141">
        <v>1141</v>
      </c>
      <c r="E63" s="142">
        <f t="shared" si="0"/>
        <v>0</v>
      </c>
      <c r="F63" s="143">
        <f t="shared" si="1"/>
        <v>0</v>
      </c>
      <c r="G63" s="15"/>
    </row>
    <row r="64" spans="1:7" ht="12.75" customHeight="1">
      <c r="A64" s="151">
        <v>22</v>
      </c>
      <c r="B64" s="339" t="s">
        <v>168</v>
      </c>
      <c r="C64" s="141">
        <v>1059</v>
      </c>
      <c r="D64" s="141">
        <v>1059</v>
      </c>
      <c r="E64" s="142">
        <f t="shared" si="0"/>
        <v>0</v>
      </c>
      <c r="F64" s="143">
        <f t="shared" si="1"/>
        <v>0</v>
      </c>
      <c r="G64" s="15"/>
    </row>
    <row r="65" spans="1:7" ht="12.75" customHeight="1">
      <c r="A65" s="151">
        <v>23</v>
      </c>
      <c r="B65" s="339" t="s">
        <v>169</v>
      </c>
      <c r="C65" s="141">
        <v>1689</v>
      </c>
      <c r="D65" s="141">
        <v>1689</v>
      </c>
      <c r="E65" s="142">
        <f t="shared" si="0"/>
        <v>0</v>
      </c>
      <c r="F65" s="143">
        <f t="shared" si="1"/>
        <v>0</v>
      </c>
      <c r="G65" s="15"/>
    </row>
    <row r="66" spans="1:7" ht="12.75" customHeight="1">
      <c r="A66" s="151">
        <v>24</v>
      </c>
      <c r="B66" s="339" t="s">
        <v>224</v>
      </c>
      <c r="C66" s="141">
        <v>2024</v>
      </c>
      <c r="D66" s="141">
        <v>2024</v>
      </c>
      <c r="E66" s="142">
        <f t="shared" si="0"/>
        <v>0</v>
      </c>
      <c r="F66" s="143">
        <f t="shared" si="1"/>
        <v>0</v>
      </c>
      <c r="G66" s="15"/>
    </row>
    <row r="67" spans="1:7" ht="12.75" customHeight="1">
      <c r="A67" s="151">
        <v>25</v>
      </c>
      <c r="B67" s="339" t="s">
        <v>170</v>
      </c>
      <c r="C67" s="141">
        <v>1309</v>
      </c>
      <c r="D67" s="141">
        <v>1309</v>
      </c>
      <c r="E67" s="142">
        <f t="shared" si="0"/>
        <v>0</v>
      </c>
      <c r="F67" s="143">
        <f t="shared" si="1"/>
        <v>0</v>
      </c>
      <c r="G67" s="15"/>
    </row>
    <row r="68" spans="1:7" ht="12.75" customHeight="1">
      <c r="A68" s="151">
        <v>26</v>
      </c>
      <c r="B68" s="339" t="s">
        <v>171</v>
      </c>
      <c r="C68" s="141">
        <v>1128</v>
      </c>
      <c r="D68" s="141">
        <v>1128</v>
      </c>
      <c r="E68" s="142">
        <f t="shared" si="0"/>
        <v>0</v>
      </c>
      <c r="F68" s="143">
        <f t="shared" si="1"/>
        <v>0</v>
      </c>
      <c r="G68" s="15"/>
    </row>
    <row r="69" spans="1:7" ht="12.75" customHeight="1">
      <c r="A69" s="151">
        <v>27</v>
      </c>
      <c r="B69" s="339" t="s">
        <v>172</v>
      </c>
      <c r="C69" s="141">
        <v>2488</v>
      </c>
      <c r="D69" s="141">
        <v>2471</v>
      </c>
      <c r="E69" s="142">
        <f t="shared" si="0"/>
        <v>17</v>
      </c>
      <c r="F69" s="143">
        <f t="shared" si="1"/>
        <v>0.006832797427652733</v>
      </c>
      <c r="G69" s="15"/>
    </row>
    <row r="70" spans="1:7" ht="12.75" customHeight="1">
      <c r="A70" s="151">
        <v>28</v>
      </c>
      <c r="B70" s="339" t="s">
        <v>173</v>
      </c>
      <c r="C70" s="141">
        <v>2107</v>
      </c>
      <c r="D70" s="141">
        <v>2094</v>
      </c>
      <c r="E70" s="142">
        <f t="shared" si="0"/>
        <v>13</v>
      </c>
      <c r="F70" s="143">
        <f t="shared" si="1"/>
        <v>0.006169909824394874</v>
      </c>
      <c r="G70" s="15"/>
    </row>
    <row r="71" spans="1:7" ht="12.75" customHeight="1">
      <c r="A71" s="151">
        <v>29</v>
      </c>
      <c r="B71" s="339" t="s">
        <v>225</v>
      </c>
      <c r="C71" s="141">
        <v>1402</v>
      </c>
      <c r="D71" s="141">
        <v>1402</v>
      </c>
      <c r="E71" s="142">
        <f t="shared" si="0"/>
        <v>0</v>
      </c>
      <c r="F71" s="143">
        <f t="shared" si="1"/>
        <v>0</v>
      </c>
      <c r="G71" s="15"/>
    </row>
    <row r="72" spans="1:7" ht="12.75" customHeight="1">
      <c r="A72" s="151">
        <v>30</v>
      </c>
      <c r="B72" s="339" t="s">
        <v>174</v>
      </c>
      <c r="C72" s="141">
        <v>2065</v>
      </c>
      <c r="D72" s="141">
        <v>2065</v>
      </c>
      <c r="E72" s="142">
        <f t="shared" si="0"/>
        <v>0</v>
      </c>
      <c r="F72" s="143">
        <f t="shared" si="1"/>
        <v>0</v>
      </c>
      <c r="G72" s="15"/>
    </row>
    <row r="73" spans="1:7" ht="12.75" customHeight="1">
      <c r="A73" s="151">
        <v>31</v>
      </c>
      <c r="B73" s="339" t="s">
        <v>175</v>
      </c>
      <c r="C73" s="141">
        <v>1228</v>
      </c>
      <c r="D73" s="141">
        <v>1228</v>
      </c>
      <c r="E73" s="142">
        <f t="shared" si="0"/>
        <v>0</v>
      </c>
      <c r="F73" s="143">
        <f t="shared" si="1"/>
        <v>0</v>
      </c>
      <c r="G73" s="15"/>
    </row>
    <row r="74" spans="1:7" ht="12.75" customHeight="1">
      <c r="A74" s="151">
        <v>32</v>
      </c>
      <c r="B74" s="339" t="s">
        <v>176</v>
      </c>
      <c r="C74" s="141">
        <v>884</v>
      </c>
      <c r="D74" s="141">
        <v>884</v>
      </c>
      <c r="E74" s="142">
        <f t="shared" si="0"/>
        <v>0</v>
      </c>
      <c r="F74" s="143">
        <f t="shared" si="1"/>
        <v>0</v>
      </c>
      <c r="G74" s="15"/>
    </row>
    <row r="75" spans="1:7" ht="12.75" customHeight="1">
      <c r="A75" s="151">
        <v>33</v>
      </c>
      <c r="B75" s="339" t="s">
        <v>177</v>
      </c>
      <c r="C75" s="141">
        <v>1609</v>
      </c>
      <c r="D75" s="141">
        <v>1609</v>
      </c>
      <c r="E75" s="142">
        <f aca="true" t="shared" si="2" ref="E75:E94">C75-D75</f>
        <v>0</v>
      </c>
      <c r="F75" s="143">
        <f aca="true" t="shared" si="3" ref="F75:F94">E75/C75</f>
        <v>0</v>
      </c>
      <c r="G75" s="15"/>
    </row>
    <row r="76" spans="1:7" ht="12.75" customHeight="1">
      <c r="A76" s="151">
        <v>34</v>
      </c>
      <c r="B76" s="339" t="s">
        <v>178</v>
      </c>
      <c r="C76" s="141">
        <v>1868</v>
      </c>
      <c r="D76" s="141">
        <v>1868</v>
      </c>
      <c r="E76" s="142">
        <f t="shared" si="2"/>
        <v>0</v>
      </c>
      <c r="F76" s="143">
        <f t="shared" si="3"/>
        <v>0</v>
      </c>
      <c r="G76" s="15"/>
    </row>
    <row r="77" spans="1:7" ht="12.75" customHeight="1">
      <c r="A77" s="151">
        <v>35</v>
      </c>
      <c r="B77" s="339" t="s">
        <v>179</v>
      </c>
      <c r="C77" s="141">
        <v>1909</v>
      </c>
      <c r="D77" s="141">
        <v>1909</v>
      </c>
      <c r="E77" s="142">
        <f t="shared" si="2"/>
        <v>0</v>
      </c>
      <c r="F77" s="143">
        <f t="shared" si="3"/>
        <v>0</v>
      </c>
      <c r="G77" s="15"/>
    </row>
    <row r="78" spans="1:7" ht="12.75" customHeight="1">
      <c r="A78" s="151">
        <v>36</v>
      </c>
      <c r="B78" s="339" t="s">
        <v>226</v>
      </c>
      <c r="C78" s="141">
        <v>1596</v>
      </c>
      <c r="D78" s="141">
        <v>1596</v>
      </c>
      <c r="E78" s="142">
        <f t="shared" si="2"/>
        <v>0</v>
      </c>
      <c r="F78" s="143">
        <f t="shared" si="3"/>
        <v>0</v>
      </c>
      <c r="G78" s="15"/>
    </row>
    <row r="79" spans="1:7" ht="12.75" customHeight="1">
      <c r="A79" s="151">
        <v>37</v>
      </c>
      <c r="B79" s="339" t="s">
        <v>180</v>
      </c>
      <c r="C79" s="141">
        <v>2939</v>
      </c>
      <c r="D79" s="141">
        <v>2939</v>
      </c>
      <c r="E79" s="142">
        <f t="shared" si="2"/>
        <v>0</v>
      </c>
      <c r="F79" s="143">
        <f t="shared" si="3"/>
        <v>0</v>
      </c>
      <c r="G79" s="15"/>
    </row>
    <row r="80" spans="1:7" ht="12.75" customHeight="1">
      <c r="A80" s="151">
        <v>38</v>
      </c>
      <c r="B80" s="339" t="s">
        <v>181</v>
      </c>
      <c r="C80" s="141">
        <v>2207</v>
      </c>
      <c r="D80" s="141">
        <v>2207</v>
      </c>
      <c r="E80" s="142">
        <f t="shared" si="2"/>
        <v>0</v>
      </c>
      <c r="F80" s="143">
        <f t="shared" si="3"/>
        <v>0</v>
      </c>
      <c r="G80" s="15"/>
    </row>
    <row r="81" spans="1:7" ht="12.75" customHeight="1">
      <c r="A81" s="151">
        <v>39</v>
      </c>
      <c r="B81" s="339" t="s">
        <v>182</v>
      </c>
      <c r="C81" s="141">
        <v>2675</v>
      </c>
      <c r="D81" s="141">
        <v>2675</v>
      </c>
      <c r="E81" s="142">
        <f t="shared" si="2"/>
        <v>0</v>
      </c>
      <c r="F81" s="143">
        <f t="shared" si="3"/>
        <v>0</v>
      </c>
      <c r="G81" s="15"/>
    </row>
    <row r="82" spans="1:7" ht="12.75" customHeight="1">
      <c r="A82" s="151">
        <v>40</v>
      </c>
      <c r="B82" s="339" t="s">
        <v>183</v>
      </c>
      <c r="C82" s="141">
        <v>1400</v>
      </c>
      <c r="D82" s="141">
        <v>1400</v>
      </c>
      <c r="E82" s="142">
        <f t="shared" si="2"/>
        <v>0</v>
      </c>
      <c r="F82" s="143">
        <f t="shared" si="3"/>
        <v>0</v>
      </c>
      <c r="G82" s="15"/>
    </row>
    <row r="83" spans="1:7" ht="12.75" customHeight="1">
      <c r="A83" s="151">
        <v>41</v>
      </c>
      <c r="B83" s="339" t="s">
        <v>184</v>
      </c>
      <c r="C83" s="141">
        <v>2146</v>
      </c>
      <c r="D83" s="141">
        <v>2146</v>
      </c>
      <c r="E83" s="142">
        <f t="shared" si="2"/>
        <v>0</v>
      </c>
      <c r="F83" s="143">
        <f t="shared" si="3"/>
        <v>0</v>
      </c>
      <c r="G83" s="15"/>
    </row>
    <row r="84" spans="1:7" ht="12.75" customHeight="1">
      <c r="A84" s="151">
        <v>42</v>
      </c>
      <c r="B84" s="339" t="s">
        <v>185</v>
      </c>
      <c r="C84" s="141">
        <v>1632</v>
      </c>
      <c r="D84" s="141">
        <v>1632</v>
      </c>
      <c r="E84" s="142">
        <f t="shared" si="2"/>
        <v>0</v>
      </c>
      <c r="F84" s="143">
        <f t="shared" si="3"/>
        <v>0</v>
      </c>
      <c r="G84" s="15"/>
    </row>
    <row r="85" spans="1:7" ht="12.75" customHeight="1">
      <c r="A85" s="151">
        <v>43</v>
      </c>
      <c r="B85" s="339" t="s">
        <v>186</v>
      </c>
      <c r="C85" s="141">
        <v>823</v>
      </c>
      <c r="D85" s="141">
        <v>823</v>
      </c>
      <c r="E85" s="142">
        <f t="shared" si="2"/>
        <v>0</v>
      </c>
      <c r="F85" s="143">
        <f t="shared" si="3"/>
        <v>0</v>
      </c>
      <c r="G85" s="15"/>
    </row>
    <row r="86" spans="1:7" ht="12.75" customHeight="1">
      <c r="A86" s="151">
        <v>44</v>
      </c>
      <c r="B86" s="339" t="s">
        <v>187</v>
      </c>
      <c r="C86" s="141">
        <v>948</v>
      </c>
      <c r="D86" s="141">
        <v>934</v>
      </c>
      <c r="E86" s="142">
        <f t="shared" si="2"/>
        <v>14</v>
      </c>
      <c r="F86" s="143">
        <f t="shared" si="3"/>
        <v>0.014767932489451477</v>
      </c>
      <c r="G86" s="15"/>
    </row>
    <row r="87" spans="1:7" ht="12.75" customHeight="1">
      <c r="A87" s="151">
        <v>45</v>
      </c>
      <c r="B87" s="339" t="s">
        <v>188</v>
      </c>
      <c r="C87" s="141">
        <v>2286</v>
      </c>
      <c r="D87" s="141">
        <v>2286</v>
      </c>
      <c r="E87" s="142">
        <f t="shared" si="2"/>
        <v>0</v>
      </c>
      <c r="F87" s="143">
        <f t="shared" si="3"/>
        <v>0</v>
      </c>
      <c r="G87" s="15"/>
    </row>
    <row r="88" spans="1:7" ht="12.75" customHeight="1">
      <c r="A88" s="151">
        <v>46</v>
      </c>
      <c r="B88" s="339" t="s">
        <v>189</v>
      </c>
      <c r="C88" s="141">
        <v>1647</v>
      </c>
      <c r="D88" s="141">
        <v>1647</v>
      </c>
      <c r="E88" s="142">
        <f t="shared" si="2"/>
        <v>0</v>
      </c>
      <c r="F88" s="143">
        <f t="shared" si="3"/>
        <v>0</v>
      </c>
      <c r="G88" s="15"/>
    </row>
    <row r="89" spans="1:7" ht="12.75" customHeight="1">
      <c r="A89" s="151">
        <v>47</v>
      </c>
      <c r="B89" s="339" t="s">
        <v>190</v>
      </c>
      <c r="C89" s="141">
        <v>1518</v>
      </c>
      <c r="D89" s="141">
        <v>1518</v>
      </c>
      <c r="E89" s="142">
        <f t="shared" si="2"/>
        <v>0</v>
      </c>
      <c r="F89" s="143">
        <f t="shared" si="3"/>
        <v>0</v>
      </c>
      <c r="G89" s="15"/>
    </row>
    <row r="90" spans="1:7" ht="12.75" customHeight="1">
      <c r="A90" s="151">
        <v>48</v>
      </c>
      <c r="B90" s="339" t="s">
        <v>227</v>
      </c>
      <c r="C90" s="141">
        <v>1724</v>
      </c>
      <c r="D90" s="141">
        <v>1724</v>
      </c>
      <c r="E90" s="142">
        <f t="shared" si="2"/>
        <v>0</v>
      </c>
      <c r="F90" s="143">
        <f t="shared" si="3"/>
        <v>0</v>
      </c>
      <c r="G90" s="15" t="s">
        <v>204</v>
      </c>
    </row>
    <row r="91" spans="1:7" ht="12.75" customHeight="1">
      <c r="A91" s="151">
        <v>49</v>
      </c>
      <c r="B91" s="339" t="s">
        <v>228</v>
      </c>
      <c r="C91" s="141">
        <v>1420</v>
      </c>
      <c r="D91" s="141">
        <v>1420</v>
      </c>
      <c r="E91" s="142">
        <f t="shared" si="2"/>
        <v>0</v>
      </c>
      <c r="F91" s="143">
        <f t="shared" si="3"/>
        <v>0</v>
      </c>
      <c r="G91" s="15"/>
    </row>
    <row r="92" spans="1:7" ht="12.75" customHeight="1">
      <c r="A92" s="151">
        <v>50</v>
      </c>
      <c r="B92" s="339" t="s">
        <v>191</v>
      </c>
      <c r="C92" s="141">
        <v>798</v>
      </c>
      <c r="D92" s="141">
        <v>798</v>
      </c>
      <c r="E92" s="142">
        <f t="shared" si="2"/>
        <v>0</v>
      </c>
      <c r="F92" s="143">
        <f t="shared" si="3"/>
        <v>0</v>
      </c>
      <c r="G92" s="15"/>
    </row>
    <row r="93" spans="1:7" ht="12.75" customHeight="1">
      <c r="A93" s="151">
        <v>51</v>
      </c>
      <c r="B93" s="339" t="s">
        <v>229</v>
      </c>
      <c r="C93" s="141">
        <v>1923</v>
      </c>
      <c r="D93" s="141">
        <v>1923</v>
      </c>
      <c r="E93" s="142">
        <f>C93-D93</f>
        <v>0</v>
      </c>
      <c r="F93" s="143">
        <f>E93/C93</f>
        <v>0</v>
      </c>
      <c r="G93" s="15"/>
    </row>
    <row r="94" spans="1:15" ht="12.75" customHeight="1">
      <c r="A94" s="288"/>
      <c r="B94" s="289" t="s">
        <v>91</v>
      </c>
      <c r="C94" s="290">
        <f>SUM(C43:C93)</f>
        <v>82579</v>
      </c>
      <c r="D94" s="290">
        <f>SUM(D43:D93)</f>
        <v>82503</v>
      </c>
      <c r="E94" s="290">
        <f t="shared" si="2"/>
        <v>76</v>
      </c>
      <c r="F94" s="292">
        <f t="shared" si="3"/>
        <v>0.0009203308347158479</v>
      </c>
      <c r="G94" s="15"/>
      <c r="O94" s="1">
        <f>D94+D150</f>
        <v>113621</v>
      </c>
    </row>
    <row r="95" spans="1:8" ht="12.75" customHeight="1">
      <c r="A95" s="21"/>
      <c r="B95" s="25"/>
      <c r="C95" s="26"/>
      <c r="D95" s="26"/>
      <c r="E95" s="26"/>
      <c r="F95" s="27"/>
      <c r="G95" s="23"/>
      <c r="H95" s="15"/>
    </row>
    <row r="96" spans="1:8" ht="12.75" customHeight="1">
      <c r="A96" s="405" t="s">
        <v>236</v>
      </c>
      <c r="B96" s="405"/>
      <c r="C96" s="405"/>
      <c r="D96" s="405"/>
      <c r="E96" s="405"/>
      <c r="F96" s="405"/>
      <c r="G96" s="405"/>
      <c r="H96" s="405"/>
    </row>
    <row r="97" spans="1:7" ht="38.25" customHeight="1">
      <c r="A97" s="294" t="s">
        <v>30</v>
      </c>
      <c r="B97" s="294" t="s">
        <v>89</v>
      </c>
      <c r="C97" s="351" t="s">
        <v>235</v>
      </c>
      <c r="D97" s="294" t="s">
        <v>90</v>
      </c>
      <c r="E97" s="295" t="s">
        <v>142</v>
      </c>
      <c r="F97" s="294" t="s">
        <v>143</v>
      </c>
      <c r="G97" s="15"/>
    </row>
    <row r="98" spans="1:7" ht="12.75" customHeight="1">
      <c r="A98" s="149">
        <v>1</v>
      </c>
      <c r="B98" s="149">
        <v>2</v>
      </c>
      <c r="C98" s="149">
        <v>3</v>
      </c>
      <c r="D98" s="149">
        <v>4</v>
      </c>
      <c r="E98" s="149" t="s">
        <v>198</v>
      </c>
      <c r="F98" s="150">
        <v>6</v>
      </c>
      <c r="G98" s="15"/>
    </row>
    <row r="99" spans="1:7" ht="12.75" customHeight="1">
      <c r="A99" s="151">
        <v>1</v>
      </c>
      <c r="B99" s="154" t="str">
        <f aca="true" t="shared" si="4" ref="B99:B149">B43</f>
        <v>Agar Malwa</v>
      </c>
      <c r="C99" s="141">
        <v>298</v>
      </c>
      <c r="D99" s="141">
        <v>298</v>
      </c>
      <c r="E99" s="142">
        <f aca="true" t="shared" si="5" ref="E99:E130">C99-D99</f>
        <v>0</v>
      </c>
      <c r="F99" s="143">
        <f aca="true" t="shared" si="6" ref="F99:F130">E99/C99</f>
        <v>0</v>
      </c>
      <c r="G99" s="15"/>
    </row>
    <row r="100" spans="1:7" ht="12.75" customHeight="1">
      <c r="A100" s="151">
        <v>2</v>
      </c>
      <c r="B100" s="154" t="str">
        <f t="shared" si="4"/>
        <v>Alirajpur</v>
      </c>
      <c r="C100" s="141">
        <v>372</v>
      </c>
      <c r="D100" s="141">
        <v>372</v>
      </c>
      <c r="E100" s="142">
        <f t="shared" si="5"/>
        <v>0</v>
      </c>
      <c r="F100" s="143">
        <f t="shared" si="6"/>
        <v>0</v>
      </c>
      <c r="G100" s="15"/>
    </row>
    <row r="101" spans="1:7" ht="12.75" customHeight="1">
      <c r="A101" s="151">
        <v>3</v>
      </c>
      <c r="B101" s="154" t="str">
        <f t="shared" si="4"/>
        <v>Anooppur</v>
      </c>
      <c r="C101" s="141">
        <v>388</v>
      </c>
      <c r="D101" s="141">
        <v>388</v>
      </c>
      <c r="E101" s="142">
        <f t="shared" si="5"/>
        <v>0</v>
      </c>
      <c r="F101" s="143">
        <f t="shared" si="6"/>
        <v>0</v>
      </c>
      <c r="G101" s="15"/>
    </row>
    <row r="102" spans="1:7" ht="12.75" customHeight="1">
      <c r="A102" s="151">
        <v>4</v>
      </c>
      <c r="B102" s="154" t="str">
        <f t="shared" si="4"/>
        <v>Ashoknagar</v>
      </c>
      <c r="C102" s="141">
        <v>385</v>
      </c>
      <c r="D102" s="141">
        <v>385</v>
      </c>
      <c r="E102" s="142">
        <f t="shared" si="5"/>
        <v>0</v>
      </c>
      <c r="F102" s="143">
        <f t="shared" si="6"/>
        <v>0</v>
      </c>
      <c r="G102" s="15"/>
    </row>
    <row r="103" spans="1:7" ht="12.75" customHeight="1">
      <c r="A103" s="151">
        <v>5</v>
      </c>
      <c r="B103" s="154" t="str">
        <f t="shared" si="4"/>
        <v>Badwani</v>
      </c>
      <c r="C103" s="141">
        <v>704</v>
      </c>
      <c r="D103" s="141">
        <v>704</v>
      </c>
      <c r="E103" s="142">
        <f t="shared" si="5"/>
        <v>0</v>
      </c>
      <c r="F103" s="143">
        <f t="shared" si="6"/>
        <v>0</v>
      </c>
      <c r="G103" s="15"/>
    </row>
    <row r="104" spans="1:7" ht="12.75" customHeight="1">
      <c r="A104" s="151">
        <v>6</v>
      </c>
      <c r="B104" s="154" t="str">
        <f t="shared" si="4"/>
        <v>Balaghat</v>
      </c>
      <c r="C104" s="141">
        <v>770</v>
      </c>
      <c r="D104" s="141">
        <v>770</v>
      </c>
      <c r="E104" s="142">
        <f t="shared" si="5"/>
        <v>0</v>
      </c>
      <c r="F104" s="143">
        <f t="shared" si="6"/>
        <v>0</v>
      </c>
      <c r="G104" s="15"/>
    </row>
    <row r="105" spans="1:7" ht="12.75" customHeight="1">
      <c r="A105" s="151">
        <v>7</v>
      </c>
      <c r="B105" s="154" t="str">
        <f t="shared" si="4"/>
        <v>Betul</v>
      </c>
      <c r="C105" s="141">
        <v>873</v>
      </c>
      <c r="D105" s="141">
        <v>873</v>
      </c>
      <c r="E105" s="142">
        <f t="shared" si="5"/>
        <v>0</v>
      </c>
      <c r="F105" s="143">
        <f t="shared" si="6"/>
        <v>0</v>
      </c>
      <c r="G105" s="15"/>
    </row>
    <row r="106" spans="1:7" ht="12.75" customHeight="1">
      <c r="A106" s="151">
        <v>8</v>
      </c>
      <c r="B106" s="154" t="str">
        <f t="shared" si="4"/>
        <v>Bhind</v>
      </c>
      <c r="C106" s="141">
        <v>728</v>
      </c>
      <c r="D106" s="141">
        <v>728</v>
      </c>
      <c r="E106" s="142">
        <f t="shared" si="5"/>
        <v>0</v>
      </c>
      <c r="F106" s="143">
        <f t="shared" si="6"/>
        <v>0</v>
      </c>
      <c r="G106" s="15"/>
    </row>
    <row r="107" spans="1:7" ht="12.75" customHeight="1">
      <c r="A107" s="151">
        <v>9</v>
      </c>
      <c r="B107" s="154" t="str">
        <f t="shared" si="4"/>
        <v>Bhopal</v>
      </c>
      <c r="C107" s="141">
        <v>555</v>
      </c>
      <c r="D107" s="141">
        <v>555</v>
      </c>
      <c r="E107" s="142">
        <f t="shared" si="5"/>
        <v>0</v>
      </c>
      <c r="F107" s="143">
        <f t="shared" si="6"/>
        <v>0</v>
      </c>
      <c r="G107" s="15"/>
    </row>
    <row r="108" spans="1:7" ht="12.75" customHeight="1">
      <c r="A108" s="151">
        <v>10</v>
      </c>
      <c r="B108" s="154" t="str">
        <f t="shared" si="4"/>
        <v>Burhanpur</v>
      </c>
      <c r="C108" s="141">
        <v>219</v>
      </c>
      <c r="D108" s="141">
        <v>219</v>
      </c>
      <c r="E108" s="142">
        <f t="shared" si="5"/>
        <v>0</v>
      </c>
      <c r="F108" s="143">
        <f t="shared" si="6"/>
        <v>0</v>
      </c>
      <c r="G108" s="15"/>
    </row>
    <row r="109" spans="1:7" ht="12.75" customHeight="1">
      <c r="A109" s="151">
        <v>11</v>
      </c>
      <c r="B109" s="154" t="str">
        <f t="shared" si="4"/>
        <v>Chhatarpur</v>
      </c>
      <c r="C109" s="141">
        <v>752</v>
      </c>
      <c r="D109" s="141">
        <v>752</v>
      </c>
      <c r="E109" s="142">
        <f t="shared" si="5"/>
        <v>0</v>
      </c>
      <c r="F109" s="143">
        <f t="shared" si="6"/>
        <v>0</v>
      </c>
      <c r="G109" s="15"/>
    </row>
    <row r="110" spans="1:7" ht="12.75" customHeight="1">
      <c r="A110" s="151">
        <v>12</v>
      </c>
      <c r="B110" s="154" t="str">
        <f t="shared" si="4"/>
        <v>Chhindwara</v>
      </c>
      <c r="C110" s="141">
        <v>1047</v>
      </c>
      <c r="D110" s="141">
        <v>1047</v>
      </c>
      <c r="E110" s="142">
        <f t="shared" si="5"/>
        <v>0</v>
      </c>
      <c r="F110" s="143">
        <f t="shared" si="6"/>
        <v>0</v>
      </c>
      <c r="G110" s="15"/>
    </row>
    <row r="111" spans="1:7" ht="12.75" customHeight="1">
      <c r="A111" s="151">
        <v>13</v>
      </c>
      <c r="B111" s="154" t="str">
        <f t="shared" si="4"/>
        <v>Damoh</v>
      </c>
      <c r="C111" s="141">
        <v>624</v>
      </c>
      <c r="D111" s="141">
        <v>624</v>
      </c>
      <c r="E111" s="142">
        <f t="shared" si="5"/>
        <v>0</v>
      </c>
      <c r="F111" s="143">
        <f t="shared" si="6"/>
        <v>0</v>
      </c>
      <c r="G111" s="15"/>
    </row>
    <row r="112" spans="1:7" ht="12.75" customHeight="1">
      <c r="A112" s="151">
        <v>14</v>
      </c>
      <c r="B112" s="154" t="str">
        <f t="shared" si="4"/>
        <v>Datia</v>
      </c>
      <c r="C112" s="141">
        <v>394</v>
      </c>
      <c r="D112" s="141">
        <v>394</v>
      </c>
      <c r="E112" s="142">
        <f t="shared" si="5"/>
        <v>0</v>
      </c>
      <c r="F112" s="143">
        <f t="shared" si="6"/>
        <v>0</v>
      </c>
      <c r="G112" s="15"/>
    </row>
    <row r="113" spans="1:7" ht="12.75" customHeight="1">
      <c r="A113" s="151">
        <v>15</v>
      </c>
      <c r="B113" s="154" t="str">
        <f t="shared" si="4"/>
        <v>Dewas</v>
      </c>
      <c r="C113" s="141">
        <v>618</v>
      </c>
      <c r="D113" s="141">
        <v>618</v>
      </c>
      <c r="E113" s="142">
        <f t="shared" si="5"/>
        <v>0</v>
      </c>
      <c r="F113" s="143">
        <f t="shared" si="6"/>
        <v>0</v>
      </c>
      <c r="G113" s="15"/>
    </row>
    <row r="114" spans="1:7" ht="12.75" customHeight="1">
      <c r="A114" s="151">
        <v>16</v>
      </c>
      <c r="B114" s="154" t="str">
        <f t="shared" si="4"/>
        <v>Dhar</v>
      </c>
      <c r="C114" s="141">
        <v>847</v>
      </c>
      <c r="D114" s="141">
        <v>847</v>
      </c>
      <c r="E114" s="142">
        <f t="shared" si="5"/>
        <v>0</v>
      </c>
      <c r="F114" s="143">
        <f t="shared" si="6"/>
        <v>0</v>
      </c>
      <c r="G114" s="15"/>
    </row>
    <row r="115" spans="1:7" ht="12.75" customHeight="1">
      <c r="A115" s="151">
        <v>17</v>
      </c>
      <c r="B115" s="154" t="str">
        <f t="shared" si="4"/>
        <v>Dindori</v>
      </c>
      <c r="C115" s="141">
        <v>448</v>
      </c>
      <c r="D115" s="141">
        <v>448</v>
      </c>
      <c r="E115" s="142">
        <f t="shared" si="5"/>
        <v>0</v>
      </c>
      <c r="F115" s="143">
        <f t="shared" si="6"/>
        <v>0</v>
      </c>
      <c r="G115" s="15"/>
    </row>
    <row r="116" spans="1:7" ht="12.75" customHeight="1">
      <c r="A116" s="151">
        <v>18</v>
      </c>
      <c r="B116" s="154" t="str">
        <f t="shared" si="4"/>
        <v>Guna</v>
      </c>
      <c r="C116" s="141">
        <v>603</v>
      </c>
      <c r="D116" s="141">
        <v>603</v>
      </c>
      <c r="E116" s="142">
        <f t="shared" si="5"/>
        <v>0</v>
      </c>
      <c r="F116" s="143">
        <f t="shared" si="6"/>
        <v>0</v>
      </c>
      <c r="G116" s="15"/>
    </row>
    <row r="117" spans="1:7" ht="12.75" customHeight="1">
      <c r="A117" s="151">
        <v>19</v>
      </c>
      <c r="B117" s="154" t="str">
        <f t="shared" si="4"/>
        <v>Gwalior</v>
      </c>
      <c r="C117" s="141">
        <v>639</v>
      </c>
      <c r="D117" s="141">
        <v>639</v>
      </c>
      <c r="E117" s="142">
        <f t="shared" si="5"/>
        <v>0</v>
      </c>
      <c r="F117" s="143">
        <f t="shared" si="6"/>
        <v>0</v>
      </c>
      <c r="G117" s="15"/>
    </row>
    <row r="118" spans="1:7" ht="12.75" customHeight="1">
      <c r="A118" s="151">
        <v>20</v>
      </c>
      <c r="B118" s="154" t="str">
        <f t="shared" si="4"/>
        <v>Harda</v>
      </c>
      <c r="C118" s="141">
        <v>282</v>
      </c>
      <c r="D118" s="141">
        <v>282</v>
      </c>
      <c r="E118" s="142">
        <f t="shared" si="5"/>
        <v>0</v>
      </c>
      <c r="F118" s="143">
        <f t="shared" si="6"/>
        <v>0</v>
      </c>
      <c r="G118" s="15"/>
    </row>
    <row r="119" spans="1:7" ht="12.75" customHeight="1">
      <c r="A119" s="151">
        <v>21</v>
      </c>
      <c r="B119" s="154" t="str">
        <f t="shared" si="4"/>
        <v>Hoshangabad</v>
      </c>
      <c r="C119" s="141">
        <v>549</v>
      </c>
      <c r="D119" s="141">
        <v>549</v>
      </c>
      <c r="E119" s="142">
        <f t="shared" si="5"/>
        <v>0</v>
      </c>
      <c r="F119" s="143">
        <f t="shared" si="6"/>
        <v>0</v>
      </c>
      <c r="G119" s="15"/>
    </row>
    <row r="120" spans="1:7" ht="12.75" customHeight="1">
      <c r="A120" s="151">
        <v>22</v>
      </c>
      <c r="B120" s="154" t="str">
        <f t="shared" si="4"/>
        <v>Indore</v>
      </c>
      <c r="C120" s="141">
        <v>621</v>
      </c>
      <c r="D120" s="141">
        <v>621</v>
      </c>
      <c r="E120" s="142">
        <f t="shared" si="5"/>
        <v>0</v>
      </c>
      <c r="F120" s="143">
        <f t="shared" si="6"/>
        <v>0</v>
      </c>
      <c r="G120" s="15"/>
    </row>
    <row r="121" spans="1:7" ht="12.75" customHeight="1">
      <c r="A121" s="151">
        <v>23</v>
      </c>
      <c r="B121" s="154" t="str">
        <f t="shared" si="4"/>
        <v>Jabalpur</v>
      </c>
      <c r="C121" s="141">
        <v>698</v>
      </c>
      <c r="D121" s="141">
        <v>698</v>
      </c>
      <c r="E121" s="142">
        <f t="shared" si="5"/>
        <v>0</v>
      </c>
      <c r="F121" s="143">
        <f t="shared" si="6"/>
        <v>0</v>
      </c>
      <c r="G121" s="15"/>
    </row>
    <row r="122" spans="1:7" ht="12.75" customHeight="1">
      <c r="A122" s="151">
        <v>24</v>
      </c>
      <c r="B122" s="154" t="str">
        <f t="shared" si="4"/>
        <v>Jhabua</v>
      </c>
      <c r="C122" s="141">
        <v>433</v>
      </c>
      <c r="D122" s="141">
        <v>433</v>
      </c>
      <c r="E122" s="142">
        <f t="shared" si="5"/>
        <v>0</v>
      </c>
      <c r="F122" s="143">
        <f t="shared" si="6"/>
        <v>0</v>
      </c>
      <c r="G122" s="15"/>
    </row>
    <row r="123" spans="1:7" ht="12.75" customHeight="1">
      <c r="A123" s="151">
        <v>25</v>
      </c>
      <c r="B123" s="154" t="str">
        <f t="shared" si="4"/>
        <v>Katni</v>
      </c>
      <c r="C123" s="141">
        <v>529</v>
      </c>
      <c r="D123" s="141">
        <v>529</v>
      </c>
      <c r="E123" s="142">
        <f t="shared" si="5"/>
        <v>0</v>
      </c>
      <c r="F123" s="143">
        <f t="shared" si="6"/>
        <v>0</v>
      </c>
      <c r="G123" s="15"/>
    </row>
    <row r="124" spans="1:7" ht="12.75" customHeight="1">
      <c r="A124" s="151">
        <v>26</v>
      </c>
      <c r="B124" s="154" t="str">
        <f t="shared" si="4"/>
        <v>Khandwa</v>
      </c>
      <c r="C124" s="141">
        <v>494</v>
      </c>
      <c r="D124" s="141">
        <v>494</v>
      </c>
      <c r="E124" s="142">
        <f t="shared" si="5"/>
        <v>0</v>
      </c>
      <c r="F124" s="143">
        <f t="shared" si="6"/>
        <v>0</v>
      </c>
      <c r="G124" s="15"/>
    </row>
    <row r="125" spans="1:7" ht="12.75" customHeight="1">
      <c r="A125" s="151">
        <v>27</v>
      </c>
      <c r="B125" s="154" t="str">
        <f t="shared" si="4"/>
        <v>Khargone</v>
      </c>
      <c r="C125" s="141">
        <v>813</v>
      </c>
      <c r="D125" s="141">
        <v>808</v>
      </c>
      <c r="E125" s="142">
        <f t="shared" si="5"/>
        <v>5</v>
      </c>
      <c r="F125" s="143">
        <f t="shared" si="6"/>
        <v>0.006150061500615006</v>
      </c>
      <c r="G125" s="15"/>
    </row>
    <row r="126" spans="1:7" ht="12.75" customHeight="1">
      <c r="A126" s="151">
        <v>28</v>
      </c>
      <c r="B126" s="154" t="str">
        <f t="shared" si="4"/>
        <v>Mandla</v>
      </c>
      <c r="C126" s="141">
        <v>619</v>
      </c>
      <c r="D126" s="141">
        <v>618</v>
      </c>
      <c r="E126" s="142">
        <f t="shared" si="5"/>
        <v>1</v>
      </c>
      <c r="F126" s="143">
        <f t="shared" si="6"/>
        <v>0.0016155088852988692</v>
      </c>
      <c r="G126" s="15"/>
    </row>
    <row r="127" spans="1:7" ht="12.75" customHeight="1">
      <c r="A127" s="151">
        <v>29</v>
      </c>
      <c r="B127" s="154" t="str">
        <f t="shared" si="4"/>
        <v>Mandsaur</v>
      </c>
      <c r="C127" s="141">
        <v>662</v>
      </c>
      <c r="D127" s="141">
        <v>662</v>
      </c>
      <c r="E127" s="142">
        <f t="shared" si="5"/>
        <v>0</v>
      </c>
      <c r="F127" s="143">
        <f t="shared" si="6"/>
        <v>0</v>
      </c>
      <c r="G127" s="15"/>
    </row>
    <row r="128" spans="1:7" ht="12.75" customHeight="1">
      <c r="A128" s="151">
        <v>30</v>
      </c>
      <c r="B128" s="154" t="str">
        <f t="shared" si="4"/>
        <v>Morena</v>
      </c>
      <c r="C128" s="141">
        <v>567</v>
      </c>
      <c r="D128" s="141">
        <v>567</v>
      </c>
      <c r="E128" s="142">
        <f t="shared" si="5"/>
        <v>0</v>
      </c>
      <c r="F128" s="143">
        <f t="shared" si="6"/>
        <v>0</v>
      </c>
      <c r="G128" s="15"/>
    </row>
    <row r="129" spans="1:7" ht="12.75" customHeight="1">
      <c r="A129" s="151">
        <v>31</v>
      </c>
      <c r="B129" s="154" t="str">
        <f t="shared" si="4"/>
        <v>Narsinghpur</v>
      </c>
      <c r="C129" s="141">
        <v>499</v>
      </c>
      <c r="D129" s="141">
        <v>499</v>
      </c>
      <c r="E129" s="142">
        <f t="shared" si="5"/>
        <v>0</v>
      </c>
      <c r="F129" s="143">
        <f t="shared" si="6"/>
        <v>0</v>
      </c>
      <c r="G129" s="15"/>
    </row>
    <row r="130" spans="1:7" ht="12.75" customHeight="1">
      <c r="A130" s="151">
        <v>32</v>
      </c>
      <c r="B130" s="154" t="str">
        <f t="shared" si="4"/>
        <v>Neemuch</v>
      </c>
      <c r="C130" s="141">
        <v>381</v>
      </c>
      <c r="D130" s="141">
        <v>381</v>
      </c>
      <c r="E130" s="142">
        <f t="shared" si="5"/>
        <v>0</v>
      </c>
      <c r="F130" s="143">
        <f t="shared" si="6"/>
        <v>0</v>
      </c>
      <c r="G130" s="15"/>
    </row>
    <row r="131" spans="1:7" ht="12.75" customHeight="1">
      <c r="A131" s="151">
        <v>33</v>
      </c>
      <c r="B131" s="154" t="str">
        <f t="shared" si="4"/>
        <v>Panna</v>
      </c>
      <c r="C131" s="141">
        <v>711</v>
      </c>
      <c r="D131" s="141">
        <v>711</v>
      </c>
      <c r="E131" s="142">
        <f aca="true" t="shared" si="7" ref="E131:E148">C131-D131</f>
        <v>0</v>
      </c>
      <c r="F131" s="143">
        <f aca="true" t="shared" si="8" ref="F131:F150">E131/C131</f>
        <v>0</v>
      </c>
      <c r="G131" s="15"/>
    </row>
    <row r="132" spans="1:7" ht="12.75" customHeight="1">
      <c r="A132" s="151">
        <v>34</v>
      </c>
      <c r="B132" s="154" t="str">
        <f t="shared" si="4"/>
        <v>Raisen</v>
      </c>
      <c r="C132" s="141">
        <v>666</v>
      </c>
      <c r="D132" s="141">
        <v>666</v>
      </c>
      <c r="E132" s="142">
        <f t="shared" si="7"/>
        <v>0</v>
      </c>
      <c r="F132" s="143">
        <f t="shared" si="8"/>
        <v>0</v>
      </c>
      <c r="G132" s="15"/>
    </row>
    <row r="133" spans="1:7" ht="12.75" customHeight="1">
      <c r="A133" s="151">
        <v>35</v>
      </c>
      <c r="B133" s="154" t="str">
        <f t="shared" si="4"/>
        <v>Rajgarh</v>
      </c>
      <c r="C133" s="141">
        <v>758</v>
      </c>
      <c r="D133" s="141">
        <v>758</v>
      </c>
      <c r="E133" s="142">
        <f t="shared" si="7"/>
        <v>0</v>
      </c>
      <c r="F133" s="143">
        <f t="shared" si="8"/>
        <v>0</v>
      </c>
      <c r="G133" s="15"/>
    </row>
    <row r="134" spans="1:7" ht="12.75" customHeight="1">
      <c r="A134" s="151">
        <v>36</v>
      </c>
      <c r="B134" s="154" t="str">
        <f t="shared" si="4"/>
        <v>Ratlam</v>
      </c>
      <c r="C134" s="141">
        <v>564</v>
      </c>
      <c r="D134" s="141">
        <v>564</v>
      </c>
      <c r="E134" s="142">
        <f t="shared" si="7"/>
        <v>0</v>
      </c>
      <c r="F134" s="143">
        <f t="shared" si="8"/>
        <v>0</v>
      </c>
      <c r="G134" s="15"/>
    </row>
    <row r="135" spans="1:7" ht="12.75" customHeight="1">
      <c r="A135" s="151">
        <v>37</v>
      </c>
      <c r="B135" s="154" t="str">
        <f t="shared" si="4"/>
        <v>Rewa</v>
      </c>
      <c r="C135" s="141">
        <v>1046</v>
      </c>
      <c r="D135" s="141">
        <v>1046</v>
      </c>
      <c r="E135" s="142">
        <f t="shared" si="7"/>
        <v>0</v>
      </c>
      <c r="F135" s="143">
        <f t="shared" si="8"/>
        <v>0</v>
      </c>
      <c r="G135" s="15"/>
    </row>
    <row r="136" spans="1:7" ht="12.75" customHeight="1">
      <c r="A136" s="151">
        <v>38</v>
      </c>
      <c r="B136" s="154" t="str">
        <f t="shared" si="4"/>
        <v>Sagar</v>
      </c>
      <c r="C136" s="141">
        <v>949</v>
      </c>
      <c r="D136" s="141">
        <v>949</v>
      </c>
      <c r="E136" s="142">
        <f t="shared" si="7"/>
        <v>0</v>
      </c>
      <c r="F136" s="143">
        <f t="shared" si="8"/>
        <v>0</v>
      </c>
      <c r="G136" s="15"/>
    </row>
    <row r="137" spans="1:7" ht="12.75" customHeight="1">
      <c r="A137" s="151">
        <v>39</v>
      </c>
      <c r="B137" s="154" t="str">
        <f t="shared" si="4"/>
        <v>Satna</v>
      </c>
      <c r="C137" s="141">
        <v>967</v>
      </c>
      <c r="D137" s="141">
        <v>967</v>
      </c>
      <c r="E137" s="142">
        <f t="shared" si="7"/>
        <v>0</v>
      </c>
      <c r="F137" s="143">
        <f t="shared" si="8"/>
        <v>0</v>
      </c>
      <c r="G137" s="15"/>
    </row>
    <row r="138" spans="1:7" ht="12.75" customHeight="1">
      <c r="A138" s="151">
        <v>40</v>
      </c>
      <c r="B138" s="154" t="str">
        <f t="shared" si="4"/>
        <v>Sehore</v>
      </c>
      <c r="C138" s="141">
        <v>674</v>
      </c>
      <c r="D138" s="141">
        <v>674</v>
      </c>
      <c r="E138" s="142">
        <f t="shared" si="7"/>
        <v>0</v>
      </c>
      <c r="F138" s="143">
        <f t="shared" si="8"/>
        <v>0</v>
      </c>
      <c r="G138" s="15"/>
    </row>
    <row r="139" spans="1:7" ht="12.75" customHeight="1">
      <c r="A139" s="151">
        <v>41</v>
      </c>
      <c r="B139" s="154" t="str">
        <f t="shared" si="4"/>
        <v>Seoni</v>
      </c>
      <c r="C139" s="141">
        <v>762</v>
      </c>
      <c r="D139" s="141">
        <v>762</v>
      </c>
      <c r="E139" s="142">
        <f t="shared" si="7"/>
        <v>0</v>
      </c>
      <c r="F139" s="143">
        <f t="shared" si="8"/>
        <v>0</v>
      </c>
      <c r="G139" s="15"/>
    </row>
    <row r="140" spans="1:7" ht="12.75" customHeight="1">
      <c r="A140" s="151">
        <v>42</v>
      </c>
      <c r="B140" s="154" t="str">
        <f t="shared" si="4"/>
        <v>Shahdol</v>
      </c>
      <c r="C140" s="141">
        <v>502</v>
      </c>
      <c r="D140" s="141">
        <v>502</v>
      </c>
      <c r="E140" s="142">
        <f t="shared" si="7"/>
        <v>0</v>
      </c>
      <c r="F140" s="143">
        <f t="shared" si="8"/>
        <v>0</v>
      </c>
      <c r="G140" s="15"/>
    </row>
    <row r="141" spans="1:7" ht="12.75" customHeight="1">
      <c r="A141" s="151">
        <v>43</v>
      </c>
      <c r="B141" s="154" t="str">
        <f t="shared" si="4"/>
        <v>Shajapur</v>
      </c>
      <c r="C141" s="141">
        <v>438</v>
      </c>
      <c r="D141" s="141">
        <v>438</v>
      </c>
      <c r="E141" s="142">
        <f t="shared" si="7"/>
        <v>0</v>
      </c>
      <c r="F141" s="143">
        <f t="shared" si="8"/>
        <v>0</v>
      </c>
      <c r="G141" s="15"/>
    </row>
    <row r="142" spans="1:17" ht="12.75" customHeight="1">
      <c r="A142" s="151">
        <v>44</v>
      </c>
      <c r="B142" s="154" t="str">
        <f t="shared" si="4"/>
        <v>Sheopur</v>
      </c>
      <c r="C142" s="141">
        <v>304</v>
      </c>
      <c r="D142" s="141">
        <v>301</v>
      </c>
      <c r="E142" s="142">
        <f t="shared" si="7"/>
        <v>3</v>
      </c>
      <c r="F142" s="143">
        <f t="shared" si="8"/>
        <v>0.009868421052631578</v>
      </c>
      <c r="G142" s="15"/>
      <c r="Q142" s="1" t="s">
        <v>200</v>
      </c>
    </row>
    <row r="143" spans="1:7" ht="12.75" customHeight="1">
      <c r="A143" s="151">
        <v>45</v>
      </c>
      <c r="B143" s="154" t="str">
        <f t="shared" si="4"/>
        <v>Shivpuri</v>
      </c>
      <c r="C143" s="141">
        <v>703</v>
      </c>
      <c r="D143" s="141">
        <v>703</v>
      </c>
      <c r="E143" s="142">
        <f t="shared" si="7"/>
        <v>0</v>
      </c>
      <c r="F143" s="143">
        <f t="shared" si="8"/>
        <v>0</v>
      </c>
      <c r="G143" s="15"/>
    </row>
    <row r="144" spans="1:7" ht="12.75" customHeight="1">
      <c r="A144" s="151">
        <v>46</v>
      </c>
      <c r="B144" s="154" t="str">
        <f t="shared" si="4"/>
        <v>Sidhi</v>
      </c>
      <c r="C144" s="141">
        <v>639</v>
      </c>
      <c r="D144" s="141">
        <v>639</v>
      </c>
      <c r="E144" s="142">
        <f t="shared" si="7"/>
        <v>0</v>
      </c>
      <c r="F144" s="143">
        <f t="shared" si="8"/>
        <v>0</v>
      </c>
      <c r="G144" s="15"/>
    </row>
    <row r="145" spans="1:7" ht="12.75" customHeight="1">
      <c r="A145" s="151">
        <v>47</v>
      </c>
      <c r="B145" s="154" t="str">
        <f t="shared" si="4"/>
        <v>Singroli</v>
      </c>
      <c r="C145" s="141">
        <v>513</v>
      </c>
      <c r="D145" s="141">
        <v>513</v>
      </c>
      <c r="E145" s="142">
        <f t="shared" si="7"/>
        <v>0</v>
      </c>
      <c r="F145" s="143">
        <f t="shared" si="8"/>
        <v>0</v>
      </c>
      <c r="G145" s="15"/>
    </row>
    <row r="146" spans="1:7" ht="12.75" customHeight="1">
      <c r="A146" s="151">
        <v>48</v>
      </c>
      <c r="B146" s="154" t="str">
        <f t="shared" si="4"/>
        <v>Tikamgarh</v>
      </c>
      <c r="C146" s="141">
        <v>609</v>
      </c>
      <c r="D146" s="141">
        <v>609</v>
      </c>
      <c r="E146" s="142">
        <f t="shared" si="7"/>
        <v>0</v>
      </c>
      <c r="F146" s="143">
        <f t="shared" si="8"/>
        <v>0</v>
      </c>
      <c r="G146" s="15"/>
    </row>
    <row r="147" spans="1:7" ht="12.75" customHeight="1">
      <c r="A147" s="151">
        <v>49</v>
      </c>
      <c r="B147" s="154" t="str">
        <f t="shared" si="4"/>
        <v>Ujjain</v>
      </c>
      <c r="C147" s="141">
        <v>728</v>
      </c>
      <c r="D147" s="141">
        <v>728</v>
      </c>
      <c r="E147" s="142">
        <f t="shared" si="7"/>
        <v>0</v>
      </c>
      <c r="F147" s="143">
        <f t="shared" si="8"/>
        <v>0</v>
      </c>
      <c r="G147" s="15"/>
    </row>
    <row r="148" spans="1:19" ht="12.75" customHeight="1">
      <c r="A148" s="151">
        <v>50</v>
      </c>
      <c r="B148" s="154" t="str">
        <f t="shared" si="4"/>
        <v>Umaria</v>
      </c>
      <c r="C148" s="141">
        <v>381</v>
      </c>
      <c r="D148" s="141">
        <v>381</v>
      </c>
      <c r="E148" s="142">
        <f t="shared" si="7"/>
        <v>0</v>
      </c>
      <c r="F148" s="143">
        <f t="shared" si="8"/>
        <v>0</v>
      </c>
      <c r="G148" s="15"/>
      <c r="Q148" s="1">
        <f>C150+C94</f>
        <v>113706</v>
      </c>
      <c r="R148" s="1">
        <f>D150+D94</f>
        <v>113621</v>
      </c>
      <c r="S148" s="335">
        <f>R148/Q148</f>
        <v>0.9992524580936802</v>
      </c>
    </row>
    <row r="149" spans="1:19" ht="12.75" customHeight="1">
      <c r="A149" s="151">
        <v>51</v>
      </c>
      <c r="B149" s="154" t="str">
        <f t="shared" si="4"/>
        <v>Vidisha</v>
      </c>
      <c r="C149" s="141">
        <v>802</v>
      </c>
      <c r="D149" s="141">
        <v>802</v>
      </c>
      <c r="E149" s="142">
        <f>C149-D149</f>
        <v>0</v>
      </c>
      <c r="F149" s="143">
        <f>E149/C149</f>
        <v>0</v>
      </c>
      <c r="G149" s="15"/>
      <c r="S149" s="335"/>
    </row>
    <row r="150" spans="1:7" ht="12.75" customHeight="1">
      <c r="A150" s="293"/>
      <c r="B150" s="289" t="s">
        <v>3</v>
      </c>
      <c r="C150" s="290">
        <f>SUM(C99:C149)</f>
        <v>31127</v>
      </c>
      <c r="D150" s="290">
        <f>SUM(D99:D149)</f>
        <v>31118</v>
      </c>
      <c r="E150" s="291">
        <f>C150-D150</f>
        <v>9</v>
      </c>
      <c r="F150" s="292">
        <f t="shared" si="8"/>
        <v>0.0002891380473543869</v>
      </c>
      <c r="G150" s="15"/>
    </row>
    <row r="151" spans="1:8" ht="12.75" customHeight="1">
      <c r="A151" s="21"/>
      <c r="B151" s="24"/>
      <c r="C151" s="24"/>
      <c r="D151" s="24"/>
      <c r="E151" s="24"/>
      <c r="F151" s="15"/>
      <c r="G151" s="23"/>
      <c r="H151" s="15"/>
    </row>
    <row r="152" spans="1:8" ht="12.75" customHeight="1">
      <c r="A152" s="405" t="s">
        <v>237</v>
      </c>
      <c r="B152" s="405"/>
      <c r="C152" s="405"/>
      <c r="D152" s="405"/>
      <c r="E152" s="405"/>
      <c r="F152" s="405"/>
      <c r="G152" s="405"/>
      <c r="H152" s="15"/>
    </row>
    <row r="153" spans="1:10" ht="51.75" customHeight="1">
      <c r="A153" s="294" t="s">
        <v>30</v>
      </c>
      <c r="B153" s="294" t="s">
        <v>89</v>
      </c>
      <c r="C153" s="294" t="s">
        <v>140</v>
      </c>
      <c r="D153" s="294" t="s">
        <v>109</v>
      </c>
      <c r="E153" s="295" t="s">
        <v>28</v>
      </c>
      <c r="F153" s="296" t="s">
        <v>136</v>
      </c>
      <c r="G153" s="294" t="s">
        <v>192</v>
      </c>
      <c r="H153" s="29"/>
      <c r="J153" s="7" t="s">
        <v>130</v>
      </c>
    </row>
    <row r="154" spans="1:8" ht="12.75" customHeight="1">
      <c r="A154" s="147">
        <v>1</v>
      </c>
      <c r="B154" s="147">
        <v>2</v>
      </c>
      <c r="C154" s="147">
        <v>3</v>
      </c>
      <c r="D154" s="147">
        <v>4</v>
      </c>
      <c r="E154" s="147" t="s">
        <v>137</v>
      </c>
      <c r="F154" s="156">
        <v>6</v>
      </c>
      <c r="G154" s="157">
        <v>7</v>
      </c>
      <c r="H154" s="31"/>
    </row>
    <row r="155" spans="1:8" ht="12.75" customHeight="1">
      <c r="A155" s="158">
        <v>1</v>
      </c>
      <c r="B155" s="159" t="str">
        <f aca="true" t="shared" si="9" ref="B155:B205">B43</f>
        <v>Agar Malwa</v>
      </c>
      <c r="C155" s="160">
        <v>29252</v>
      </c>
      <c r="D155" s="161">
        <v>24864</v>
      </c>
      <c r="E155" s="162">
        <f>D155-C155</f>
        <v>-4388</v>
      </c>
      <c r="F155" s="163">
        <f>E155/C155</f>
        <v>-0.1500068371393409</v>
      </c>
      <c r="G155" s="143">
        <f>D155/C155</f>
        <v>0.8499931628606591</v>
      </c>
      <c r="H155" s="33"/>
    </row>
    <row r="156" spans="1:8" ht="12.75" customHeight="1">
      <c r="A156" s="158">
        <v>2</v>
      </c>
      <c r="B156" s="159" t="str">
        <f t="shared" si="9"/>
        <v>Alirajpur</v>
      </c>
      <c r="C156" s="160">
        <v>90131</v>
      </c>
      <c r="D156" s="161">
        <v>63992</v>
      </c>
      <c r="E156" s="162">
        <f aca="true" t="shared" si="10" ref="E156:E206">D156-C156</f>
        <v>-26139</v>
      </c>
      <c r="F156" s="163">
        <f aca="true" t="shared" si="11" ref="F156:F204">E156/C156</f>
        <v>-0.2900112059113956</v>
      </c>
      <c r="G156" s="143">
        <f aca="true" t="shared" si="12" ref="G156:G204">D156/C156</f>
        <v>0.7099887940886044</v>
      </c>
      <c r="H156" s="33"/>
    </row>
    <row r="157" spans="1:8" ht="12.75" customHeight="1">
      <c r="A157" s="158">
        <v>3</v>
      </c>
      <c r="B157" s="159" t="str">
        <f t="shared" si="9"/>
        <v>Anooppur</v>
      </c>
      <c r="C157" s="160">
        <v>47934</v>
      </c>
      <c r="D157" s="161">
        <v>36430</v>
      </c>
      <c r="E157" s="162">
        <f t="shared" si="10"/>
        <v>-11504</v>
      </c>
      <c r="F157" s="163">
        <f t="shared" si="11"/>
        <v>-0.23999666207702258</v>
      </c>
      <c r="G157" s="143">
        <f t="shared" si="12"/>
        <v>0.7600033379229775</v>
      </c>
      <c r="H157" s="33"/>
    </row>
    <row r="158" spans="1:8" ht="12.75" customHeight="1">
      <c r="A158" s="158">
        <v>4</v>
      </c>
      <c r="B158" s="159" t="str">
        <f t="shared" si="9"/>
        <v>Ashoknagar</v>
      </c>
      <c r="C158" s="160">
        <v>64996</v>
      </c>
      <c r="D158" s="161">
        <v>41269</v>
      </c>
      <c r="E158" s="162">
        <f t="shared" si="10"/>
        <v>-23727</v>
      </c>
      <c r="F158" s="163">
        <f t="shared" si="11"/>
        <v>-0.36505323404517204</v>
      </c>
      <c r="G158" s="143">
        <f t="shared" si="12"/>
        <v>0.634946765954828</v>
      </c>
      <c r="H158" s="33"/>
    </row>
    <row r="159" spans="1:8" ht="12.75" customHeight="1">
      <c r="A159" s="158">
        <v>5</v>
      </c>
      <c r="B159" s="159" t="str">
        <f t="shared" si="9"/>
        <v>Badwani</v>
      </c>
      <c r="C159" s="160">
        <v>115393</v>
      </c>
      <c r="D159" s="161">
        <v>82772</v>
      </c>
      <c r="E159" s="162">
        <f t="shared" si="10"/>
        <v>-32621</v>
      </c>
      <c r="F159" s="163">
        <f t="shared" si="11"/>
        <v>-0.2826947908451986</v>
      </c>
      <c r="G159" s="143">
        <f t="shared" si="12"/>
        <v>0.7173052091548014</v>
      </c>
      <c r="H159" s="33"/>
    </row>
    <row r="160" spans="1:8" ht="12.75" customHeight="1">
      <c r="A160" s="158">
        <v>6</v>
      </c>
      <c r="B160" s="159" t="str">
        <f t="shared" si="9"/>
        <v>Balaghat</v>
      </c>
      <c r="C160" s="160">
        <v>93542</v>
      </c>
      <c r="D160" s="161">
        <v>84189</v>
      </c>
      <c r="E160" s="162">
        <f t="shared" si="10"/>
        <v>-9353</v>
      </c>
      <c r="F160" s="163">
        <f t="shared" si="11"/>
        <v>-0.09998717153791879</v>
      </c>
      <c r="G160" s="143">
        <f t="shared" si="12"/>
        <v>0.9000128284620812</v>
      </c>
      <c r="H160" s="33"/>
    </row>
    <row r="161" spans="1:8" ht="12.75" customHeight="1">
      <c r="A161" s="158">
        <v>7</v>
      </c>
      <c r="B161" s="159" t="str">
        <f t="shared" si="9"/>
        <v>Betul</v>
      </c>
      <c r="C161" s="164">
        <v>102748</v>
      </c>
      <c r="D161" s="161">
        <v>80700</v>
      </c>
      <c r="E161" s="162">
        <f t="shared" si="10"/>
        <v>-22048</v>
      </c>
      <c r="F161" s="163">
        <f t="shared" si="11"/>
        <v>-0.21458325222875385</v>
      </c>
      <c r="G161" s="143">
        <f t="shared" si="12"/>
        <v>0.7854167477712461</v>
      </c>
      <c r="H161" s="33"/>
    </row>
    <row r="162" spans="1:8" ht="12.75" customHeight="1">
      <c r="A162" s="158">
        <v>8</v>
      </c>
      <c r="B162" s="159" t="str">
        <f t="shared" si="9"/>
        <v>Bhind</v>
      </c>
      <c r="C162" s="164">
        <v>87407</v>
      </c>
      <c r="D162" s="161">
        <v>56813</v>
      </c>
      <c r="E162" s="162">
        <f t="shared" si="10"/>
        <v>-30594</v>
      </c>
      <c r="F162" s="163">
        <f t="shared" si="11"/>
        <v>-0.3500177331335019</v>
      </c>
      <c r="G162" s="143">
        <f t="shared" si="12"/>
        <v>0.6499822668664981</v>
      </c>
      <c r="H162" s="33"/>
    </row>
    <row r="163" spans="1:8" ht="12.75" customHeight="1">
      <c r="A163" s="158">
        <v>9</v>
      </c>
      <c r="B163" s="159" t="str">
        <f t="shared" si="9"/>
        <v>Bhopal</v>
      </c>
      <c r="C163" s="164">
        <v>81767</v>
      </c>
      <c r="D163" s="161">
        <v>58274</v>
      </c>
      <c r="E163" s="162">
        <f t="shared" si="10"/>
        <v>-23493</v>
      </c>
      <c r="F163" s="163">
        <f t="shared" si="11"/>
        <v>-0.28731639903628603</v>
      </c>
      <c r="G163" s="143">
        <f t="shared" si="12"/>
        <v>0.712683600963714</v>
      </c>
      <c r="H163" s="33"/>
    </row>
    <row r="164" spans="1:8" ht="12.75" customHeight="1">
      <c r="A164" s="158">
        <v>10</v>
      </c>
      <c r="B164" s="159" t="str">
        <f t="shared" si="9"/>
        <v>Burhanpur</v>
      </c>
      <c r="C164" s="164">
        <v>53617</v>
      </c>
      <c r="D164" s="161">
        <v>41151</v>
      </c>
      <c r="E164" s="162">
        <f t="shared" si="10"/>
        <v>-12466</v>
      </c>
      <c r="F164" s="163">
        <f t="shared" si="11"/>
        <v>-0.23250088591304996</v>
      </c>
      <c r="G164" s="143">
        <f t="shared" si="12"/>
        <v>0.76749911408695</v>
      </c>
      <c r="H164" s="33"/>
    </row>
    <row r="165" spans="1:8" ht="12.75" customHeight="1">
      <c r="A165" s="158">
        <v>11</v>
      </c>
      <c r="B165" s="159" t="str">
        <f t="shared" si="9"/>
        <v>Chhatarpur</v>
      </c>
      <c r="C165" s="164">
        <v>147331</v>
      </c>
      <c r="D165" s="161">
        <v>82001</v>
      </c>
      <c r="E165" s="162">
        <f t="shared" si="10"/>
        <v>-65330</v>
      </c>
      <c r="F165" s="163">
        <f t="shared" si="11"/>
        <v>-0.44342331213390257</v>
      </c>
      <c r="G165" s="143">
        <f t="shared" si="12"/>
        <v>0.5565766878660974</v>
      </c>
      <c r="H165" s="33"/>
    </row>
    <row r="166" spans="1:8" ht="12.75" customHeight="1">
      <c r="A166" s="158">
        <v>12</v>
      </c>
      <c r="B166" s="159" t="str">
        <f t="shared" si="9"/>
        <v>Chhindwara</v>
      </c>
      <c r="C166" s="164">
        <v>114319</v>
      </c>
      <c r="D166" s="161">
        <v>96612</v>
      </c>
      <c r="E166" s="162">
        <f t="shared" si="10"/>
        <v>-17707</v>
      </c>
      <c r="F166" s="163">
        <f t="shared" si="11"/>
        <v>-0.1548911379560703</v>
      </c>
      <c r="G166" s="143">
        <f t="shared" si="12"/>
        <v>0.8451088620439297</v>
      </c>
      <c r="H166" s="33"/>
    </row>
    <row r="167" spans="1:8" ht="12.75" customHeight="1">
      <c r="A167" s="158">
        <v>13</v>
      </c>
      <c r="B167" s="159" t="str">
        <f t="shared" si="9"/>
        <v>Damoh</v>
      </c>
      <c r="C167" s="164">
        <v>91511</v>
      </c>
      <c r="D167" s="161">
        <v>64058</v>
      </c>
      <c r="E167" s="162">
        <f t="shared" si="10"/>
        <v>-27453</v>
      </c>
      <c r="F167" s="163">
        <f t="shared" si="11"/>
        <v>-0.29999672170558733</v>
      </c>
      <c r="G167" s="143">
        <f t="shared" si="12"/>
        <v>0.7000032782944127</v>
      </c>
      <c r="H167" s="33"/>
    </row>
    <row r="168" spans="1:8" ht="12.75" customHeight="1">
      <c r="A168" s="158">
        <v>14</v>
      </c>
      <c r="B168" s="159" t="str">
        <f t="shared" si="9"/>
        <v>Datia</v>
      </c>
      <c r="C168" s="164">
        <v>48944</v>
      </c>
      <c r="D168" s="161">
        <v>31650</v>
      </c>
      <c r="E168" s="162">
        <f t="shared" si="10"/>
        <v>-17294</v>
      </c>
      <c r="F168" s="163">
        <f t="shared" si="11"/>
        <v>-0.3533425956194835</v>
      </c>
      <c r="G168" s="143">
        <f t="shared" si="12"/>
        <v>0.6466574043805166</v>
      </c>
      <c r="H168" s="33"/>
    </row>
    <row r="169" spans="1:8" ht="12.75" customHeight="1">
      <c r="A169" s="158">
        <v>15</v>
      </c>
      <c r="B169" s="159" t="str">
        <f t="shared" si="9"/>
        <v>Dewas</v>
      </c>
      <c r="C169" s="164">
        <v>73644</v>
      </c>
      <c r="D169" s="161">
        <v>57663</v>
      </c>
      <c r="E169" s="162">
        <f t="shared" si="10"/>
        <v>-15981</v>
      </c>
      <c r="F169" s="163">
        <f t="shared" si="11"/>
        <v>-0.2170034218673619</v>
      </c>
      <c r="G169" s="143">
        <f t="shared" si="12"/>
        <v>0.7829965781326381</v>
      </c>
      <c r="H169" s="33"/>
    </row>
    <row r="170" spans="1:8" ht="12.75" customHeight="1">
      <c r="A170" s="158">
        <v>16</v>
      </c>
      <c r="B170" s="159" t="str">
        <f t="shared" si="9"/>
        <v>Dhar</v>
      </c>
      <c r="C170" s="164">
        <v>151530</v>
      </c>
      <c r="D170" s="161">
        <v>113650</v>
      </c>
      <c r="E170" s="162">
        <f t="shared" si="10"/>
        <v>-37880</v>
      </c>
      <c r="F170" s="163">
        <f t="shared" si="11"/>
        <v>-0.24998350161684155</v>
      </c>
      <c r="G170" s="143">
        <f t="shared" si="12"/>
        <v>0.7500164983831584</v>
      </c>
      <c r="H170" s="33"/>
    </row>
    <row r="171" spans="1:8" ht="12.75" customHeight="1">
      <c r="A171" s="158">
        <v>17</v>
      </c>
      <c r="B171" s="159" t="str">
        <f t="shared" si="9"/>
        <v>Dindori</v>
      </c>
      <c r="C171" s="164">
        <v>64758</v>
      </c>
      <c r="D171" s="161">
        <v>51807</v>
      </c>
      <c r="E171" s="162">
        <f t="shared" si="10"/>
        <v>-12951</v>
      </c>
      <c r="F171" s="163">
        <f t="shared" si="11"/>
        <v>-0.1999907347354767</v>
      </c>
      <c r="G171" s="143">
        <f t="shared" si="12"/>
        <v>0.8000092652645233</v>
      </c>
      <c r="H171" s="33"/>
    </row>
    <row r="172" spans="1:8" ht="12.75" customHeight="1">
      <c r="A172" s="158">
        <v>18</v>
      </c>
      <c r="B172" s="159" t="str">
        <f t="shared" si="9"/>
        <v>Guna</v>
      </c>
      <c r="C172" s="164">
        <v>98744</v>
      </c>
      <c r="D172" s="161">
        <v>61848</v>
      </c>
      <c r="E172" s="162">
        <f t="shared" si="10"/>
        <v>-36896</v>
      </c>
      <c r="F172" s="163">
        <f t="shared" si="11"/>
        <v>-0.37365308271895004</v>
      </c>
      <c r="G172" s="143">
        <f t="shared" si="12"/>
        <v>0.62634691728105</v>
      </c>
      <c r="H172" s="33"/>
    </row>
    <row r="173" spans="1:8" ht="12.75" customHeight="1">
      <c r="A173" s="158">
        <v>19</v>
      </c>
      <c r="B173" s="159" t="str">
        <f t="shared" si="9"/>
        <v>Gwalior</v>
      </c>
      <c r="C173" s="164">
        <v>71754</v>
      </c>
      <c r="D173" s="161">
        <v>46640.1</v>
      </c>
      <c r="E173" s="162">
        <f t="shared" si="10"/>
        <v>-25113.9</v>
      </c>
      <c r="F173" s="163">
        <f t="shared" si="11"/>
        <v>-0.35000000000000003</v>
      </c>
      <c r="G173" s="143">
        <f t="shared" si="12"/>
        <v>0.65</v>
      </c>
      <c r="H173" s="33"/>
    </row>
    <row r="174" spans="1:8" ht="12.75" customHeight="1">
      <c r="A174" s="158">
        <v>20</v>
      </c>
      <c r="B174" s="159" t="str">
        <f t="shared" si="9"/>
        <v>Harda</v>
      </c>
      <c r="C174" s="164">
        <v>32714</v>
      </c>
      <c r="D174" s="161">
        <v>23651</v>
      </c>
      <c r="E174" s="162">
        <f t="shared" si="10"/>
        <v>-9063</v>
      </c>
      <c r="F174" s="163">
        <f t="shared" si="11"/>
        <v>-0.27703735403802654</v>
      </c>
      <c r="G174" s="143">
        <f t="shared" si="12"/>
        <v>0.7229626459619735</v>
      </c>
      <c r="H174" s="33"/>
    </row>
    <row r="175" spans="1:8" ht="12.75" customHeight="1">
      <c r="A175" s="158">
        <v>21</v>
      </c>
      <c r="B175" s="159" t="str">
        <f t="shared" si="9"/>
        <v>Hoshangabad</v>
      </c>
      <c r="C175" s="164">
        <v>51383</v>
      </c>
      <c r="D175" s="161">
        <v>40078</v>
      </c>
      <c r="E175" s="162">
        <f t="shared" si="10"/>
        <v>-11305</v>
      </c>
      <c r="F175" s="163">
        <f t="shared" si="11"/>
        <v>-0.22001440165035127</v>
      </c>
      <c r="G175" s="143">
        <f t="shared" si="12"/>
        <v>0.7799855983496488</v>
      </c>
      <c r="H175" s="33"/>
    </row>
    <row r="176" spans="1:8" ht="12.75" customHeight="1">
      <c r="A176" s="158">
        <v>22</v>
      </c>
      <c r="B176" s="159" t="str">
        <f t="shared" si="9"/>
        <v>Indore</v>
      </c>
      <c r="C176" s="164">
        <v>70567</v>
      </c>
      <c r="D176" s="161">
        <v>55042</v>
      </c>
      <c r="E176" s="162">
        <f t="shared" si="10"/>
        <v>-15525</v>
      </c>
      <c r="F176" s="163">
        <f t="shared" si="11"/>
        <v>-0.22000368444173624</v>
      </c>
      <c r="G176" s="143">
        <f t="shared" si="12"/>
        <v>0.7799963155582638</v>
      </c>
      <c r="H176" s="33"/>
    </row>
    <row r="177" spans="1:8" ht="12.75" customHeight="1">
      <c r="A177" s="158">
        <v>23</v>
      </c>
      <c r="B177" s="159" t="str">
        <f t="shared" si="9"/>
        <v>Jabalpur</v>
      </c>
      <c r="C177" s="164">
        <v>93512</v>
      </c>
      <c r="D177" s="161">
        <v>67703</v>
      </c>
      <c r="E177" s="162">
        <f t="shared" si="10"/>
        <v>-25809</v>
      </c>
      <c r="F177" s="163">
        <f t="shared" si="11"/>
        <v>-0.27599666352981433</v>
      </c>
      <c r="G177" s="143">
        <f t="shared" si="12"/>
        <v>0.7240033364701857</v>
      </c>
      <c r="H177" s="33"/>
    </row>
    <row r="178" spans="1:8" ht="12.75" customHeight="1">
      <c r="A178" s="158">
        <v>24</v>
      </c>
      <c r="B178" s="159" t="str">
        <f t="shared" si="9"/>
        <v>Jhabua</v>
      </c>
      <c r="C178" s="164">
        <v>144469</v>
      </c>
      <c r="D178" s="161">
        <v>98293.10999999999</v>
      </c>
      <c r="E178" s="162">
        <f t="shared" si="10"/>
        <v>-46175.890000000014</v>
      </c>
      <c r="F178" s="163">
        <f t="shared" si="11"/>
        <v>-0.31962490222815976</v>
      </c>
      <c r="G178" s="143">
        <f t="shared" si="12"/>
        <v>0.6803750977718402</v>
      </c>
      <c r="H178" s="33"/>
    </row>
    <row r="179" spans="1:8" ht="12.75" customHeight="1">
      <c r="A179" s="158">
        <v>25</v>
      </c>
      <c r="B179" s="159" t="str">
        <f t="shared" si="9"/>
        <v>Katni</v>
      </c>
      <c r="C179" s="164">
        <v>88811</v>
      </c>
      <c r="D179" s="161">
        <v>64644</v>
      </c>
      <c r="E179" s="162">
        <f t="shared" si="10"/>
        <v>-24167</v>
      </c>
      <c r="F179" s="163">
        <f t="shared" si="11"/>
        <v>-0.2721171926900947</v>
      </c>
      <c r="G179" s="143">
        <f t="shared" si="12"/>
        <v>0.7278828073099053</v>
      </c>
      <c r="H179" s="33"/>
    </row>
    <row r="180" spans="1:8" ht="12.75" customHeight="1">
      <c r="A180" s="158">
        <v>26</v>
      </c>
      <c r="B180" s="159" t="str">
        <f t="shared" si="9"/>
        <v>Khandwa</v>
      </c>
      <c r="C180" s="164">
        <v>97309</v>
      </c>
      <c r="D180" s="161">
        <v>77033</v>
      </c>
      <c r="E180" s="162">
        <f t="shared" si="10"/>
        <v>-20276</v>
      </c>
      <c r="F180" s="163">
        <f t="shared" si="11"/>
        <v>-0.2083671602832215</v>
      </c>
      <c r="G180" s="143">
        <f t="shared" si="12"/>
        <v>0.7916328397167786</v>
      </c>
      <c r="H180" s="33"/>
    </row>
    <row r="181" spans="1:8" ht="12.75" customHeight="1">
      <c r="A181" s="158">
        <v>27</v>
      </c>
      <c r="B181" s="159" t="str">
        <f t="shared" si="9"/>
        <v>Khargone</v>
      </c>
      <c r="C181" s="164">
        <v>124166</v>
      </c>
      <c r="D181" s="161">
        <v>80716</v>
      </c>
      <c r="E181" s="162">
        <f t="shared" si="10"/>
        <v>-43450</v>
      </c>
      <c r="F181" s="163">
        <f t="shared" si="11"/>
        <v>-0.34993476475041474</v>
      </c>
      <c r="G181" s="143">
        <f t="shared" si="12"/>
        <v>0.6500652352495853</v>
      </c>
      <c r="H181" s="33"/>
    </row>
    <row r="182" spans="1:8" ht="12.75" customHeight="1">
      <c r="A182" s="158">
        <v>28</v>
      </c>
      <c r="B182" s="159" t="str">
        <f t="shared" si="9"/>
        <v>Mandla</v>
      </c>
      <c r="C182" s="164">
        <v>79044</v>
      </c>
      <c r="D182" s="161">
        <v>62645</v>
      </c>
      <c r="E182" s="162">
        <f t="shared" si="10"/>
        <v>-16399</v>
      </c>
      <c r="F182" s="163">
        <f t="shared" si="11"/>
        <v>-0.20746672739233846</v>
      </c>
      <c r="G182" s="143">
        <f t="shared" si="12"/>
        <v>0.7925332726076616</v>
      </c>
      <c r="H182" s="33"/>
    </row>
    <row r="183" spans="1:8" ht="12.75" customHeight="1">
      <c r="A183" s="158">
        <v>29</v>
      </c>
      <c r="B183" s="159" t="str">
        <f t="shared" si="9"/>
        <v>Mandsaur</v>
      </c>
      <c r="C183" s="164">
        <v>62209</v>
      </c>
      <c r="D183" s="161">
        <v>49767.20000000001</v>
      </c>
      <c r="E183" s="162">
        <f t="shared" si="10"/>
        <v>-12441.799999999988</v>
      </c>
      <c r="F183" s="163">
        <f t="shared" si="11"/>
        <v>-0.19999999999999982</v>
      </c>
      <c r="G183" s="143">
        <f t="shared" si="12"/>
        <v>0.8000000000000002</v>
      </c>
      <c r="H183" s="33"/>
    </row>
    <row r="184" spans="1:8" ht="12.75" customHeight="1">
      <c r="A184" s="158">
        <v>30</v>
      </c>
      <c r="B184" s="159" t="str">
        <f t="shared" si="9"/>
        <v>Morena</v>
      </c>
      <c r="C184" s="164">
        <v>140003</v>
      </c>
      <c r="D184" s="161">
        <v>85624</v>
      </c>
      <c r="E184" s="162">
        <f t="shared" si="10"/>
        <v>-54379</v>
      </c>
      <c r="F184" s="163">
        <f t="shared" si="11"/>
        <v>-0.388413105433455</v>
      </c>
      <c r="G184" s="143">
        <f t="shared" si="12"/>
        <v>0.611586894566545</v>
      </c>
      <c r="H184" s="33"/>
    </row>
    <row r="185" spans="1:8" ht="12.75" customHeight="1">
      <c r="A185" s="158">
        <v>31</v>
      </c>
      <c r="B185" s="159" t="str">
        <f t="shared" si="9"/>
        <v>Narsinghpur</v>
      </c>
      <c r="C185" s="164">
        <v>51409</v>
      </c>
      <c r="D185" s="161">
        <v>35986</v>
      </c>
      <c r="E185" s="162">
        <f t="shared" si="10"/>
        <v>-15423</v>
      </c>
      <c r="F185" s="163">
        <f t="shared" si="11"/>
        <v>-0.3000058355540859</v>
      </c>
      <c r="G185" s="143">
        <f t="shared" si="12"/>
        <v>0.6999941644459141</v>
      </c>
      <c r="H185" s="33"/>
    </row>
    <row r="186" spans="1:8" ht="12.75" customHeight="1">
      <c r="A186" s="158">
        <v>32</v>
      </c>
      <c r="B186" s="159" t="str">
        <f t="shared" si="9"/>
        <v>Neemuch</v>
      </c>
      <c r="C186" s="164">
        <v>34081</v>
      </c>
      <c r="D186" s="161">
        <v>28287</v>
      </c>
      <c r="E186" s="162">
        <f t="shared" si="10"/>
        <v>-5794</v>
      </c>
      <c r="F186" s="163">
        <f t="shared" si="11"/>
        <v>-0.17000674862826795</v>
      </c>
      <c r="G186" s="143">
        <f t="shared" si="12"/>
        <v>0.8299932513717321</v>
      </c>
      <c r="H186" s="33"/>
    </row>
    <row r="187" spans="1:8" ht="12.75" customHeight="1">
      <c r="A187" s="158">
        <v>33</v>
      </c>
      <c r="B187" s="159" t="str">
        <f t="shared" si="9"/>
        <v>Panna</v>
      </c>
      <c r="C187" s="164">
        <v>84368</v>
      </c>
      <c r="D187" s="161">
        <v>54840</v>
      </c>
      <c r="E187" s="162">
        <f t="shared" si="10"/>
        <v>-29528</v>
      </c>
      <c r="F187" s="163">
        <f t="shared" si="11"/>
        <v>-0.3499905177318415</v>
      </c>
      <c r="G187" s="143">
        <f t="shared" si="12"/>
        <v>0.6500094822681586</v>
      </c>
      <c r="H187" s="33"/>
    </row>
    <row r="188" spans="1:8" ht="12.75" customHeight="1">
      <c r="A188" s="158">
        <v>34</v>
      </c>
      <c r="B188" s="159" t="str">
        <f t="shared" si="9"/>
        <v>Raisen</v>
      </c>
      <c r="C188" s="164">
        <v>85278</v>
      </c>
      <c r="D188" s="161">
        <v>63958.5</v>
      </c>
      <c r="E188" s="162">
        <f t="shared" si="10"/>
        <v>-21319.5</v>
      </c>
      <c r="F188" s="163">
        <f t="shared" si="11"/>
        <v>-0.25</v>
      </c>
      <c r="G188" s="143">
        <f t="shared" si="12"/>
        <v>0.75</v>
      </c>
      <c r="H188" s="33"/>
    </row>
    <row r="189" spans="1:8" ht="12.75" customHeight="1">
      <c r="A189" s="158">
        <v>35</v>
      </c>
      <c r="B189" s="159" t="str">
        <f t="shared" si="9"/>
        <v>Rajgarh</v>
      </c>
      <c r="C189" s="164">
        <v>88917</v>
      </c>
      <c r="D189" s="161">
        <v>65140</v>
      </c>
      <c r="E189" s="162">
        <f t="shared" si="10"/>
        <v>-23777</v>
      </c>
      <c r="F189" s="163">
        <f t="shared" si="11"/>
        <v>-0.26740668263661616</v>
      </c>
      <c r="G189" s="143">
        <f t="shared" si="12"/>
        <v>0.7325933173633838</v>
      </c>
      <c r="H189" s="33"/>
    </row>
    <row r="190" spans="1:8" ht="12.75" customHeight="1">
      <c r="A190" s="158">
        <v>36</v>
      </c>
      <c r="B190" s="159" t="str">
        <f t="shared" si="9"/>
        <v>Ratlam</v>
      </c>
      <c r="C190" s="164">
        <v>91088</v>
      </c>
      <c r="D190" s="161">
        <v>77424</v>
      </c>
      <c r="E190" s="162">
        <f t="shared" si="10"/>
        <v>-13664</v>
      </c>
      <c r="F190" s="163">
        <f t="shared" si="11"/>
        <v>-0.15000878271561566</v>
      </c>
      <c r="G190" s="143">
        <f t="shared" si="12"/>
        <v>0.8499912172843843</v>
      </c>
      <c r="H190" s="33"/>
    </row>
    <row r="191" spans="1:8" ht="12.75" customHeight="1">
      <c r="A191" s="158">
        <v>37</v>
      </c>
      <c r="B191" s="159" t="str">
        <f t="shared" si="9"/>
        <v>Rewa</v>
      </c>
      <c r="C191" s="164">
        <v>141435</v>
      </c>
      <c r="D191" s="161">
        <v>84194</v>
      </c>
      <c r="E191" s="162">
        <f t="shared" si="10"/>
        <v>-57241</v>
      </c>
      <c r="F191" s="163">
        <f t="shared" si="11"/>
        <v>-0.40471594725492277</v>
      </c>
      <c r="G191" s="143">
        <f t="shared" si="12"/>
        <v>0.5952840527450772</v>
      </c>
      <c r="H191" s="33"/>
    </row>
    <row r="192" spans="1:8" ht="12.75" customHeight="1">
      <c r="A192" s="158">
        <v>38</v>
      </c>
      <c r="B192" s="159" t="str">
        <f t="shared" si="9"/>
        <v>Sagar</v>
      </c>
      <c r="C192" s="164">
        <v>145752</v>
      </c>
      <c r="D192" s="161">
        <v>102017</v>
      </c>
      <c r="E192" s="162">
        <f t="shared" si="10"/>
        <v>-43735</v>
      </c>
      <c r="F192" s="163">
        <f t="shared" si="11"/>
        <v>-0.3000644931115868</v>
      </c>
      <c r="G192" s="143">
        <f t="shared" si="12"/>
        <v>0.6999355068884132</v>
      </c>
      <c r="H192" s="33"/>
    </row>
    <row r="193" spans="1:8" ht="12.75" customHeight="1">
      <c r="A193" s="158">
        <v>39</v>
      </c>
      <c r="B193" s="159" t="str">
        <f t="shared" si="9"/>
        <v>Satna</v>
      </c>
      <c r="C193" s="164">
        <v>122318</v>
      </c>
      <c r="D193" s="161">
        <v>83171</v>
      </c>
      <c r="E193" s="162">
        <f t="shared" si="10"/>
        <v>-39147</v>
      </c>
      <c r="F193" s="163">
        <f t="shared" si="11"/>
        <v>-0.32004283915695153</v>
      </c>
      <c r="G193" s="143">
        <f t="shared" si="12"/>
        <v>0.6799571608430485</v>
      </c>
      <c r="H193" s="33"/>
    </row>
    <row r="194" spans="1:8" ht="12.75" customHeight="1">
      <c r="A194" s="158">
        <v>40</v>
      </c>
      <c r="B194" s="159" t="str">
        <f t="shared" si="9"/>
        <v>Sehore</v>
      </c>
      <c r="C194" s="164">
        <v>71166</v>
      </c>
      <c r="D194" s="161">
        <v>53112</v>
      </c>
      <c r="E194" s="162">
        <f t="shared" si="10"/>
        <v>-18054</v>
      </c>
      <c r="F194" s="163">
        <f t="shared" si="11"/>
        <v>-0.25368855914341115</v>
      </c>
      <c r="G194" s="143">
        <f t="shared" si="12"/>
        <v>0.7463114408565888</v>
      </c>
      <c r="H194" s="33"/>
    </row>
    <row r="195" spans="1:8" ht="12.75" customHeight="1">
      <c r="A195" s="158">
        <v>41</v>
      </c>
      <c r="B195" s="159" t="str">
        <f t="shared" si="9"/>
        <v>Seoni</v>
      </c>
      <c r="C195" s="164">
        <v>82404</v>
      </c>
      <c r="D195" s="161">
        <v>73342</v>
      </c>
      <c r="E195" s="162">
        <f t="shared" si="10"/>
        <v>-9062</v>
      </c>
      <c r="F195" s="163">
        <f t="shared" si="11"/>
        <v>-0.10997038978690354</v>
      </c>
      <c r="G195" s="143">
        <f t="shared" si="12"/>
        <v>0.8900296102130965</v>
      </c>
      <c r="H195" s="33"/>
    </row>
    <row r="196" spans="1:8" ht="12.75" customHeight="1">
      <c r="A196" s="158">
        <v>42</v>
      </c>
      <c r="B196" s="159" t="str">
        <f t="shared" si="9"/>
        <v>Shahdol</v>
      </c>
      <c r="C196" s="164">
        <v>78120</v>
      </c>
      <c r="D196" s="161">
        <v>57809</v>
      </c>
      <c r="E196" s="162">
        <f t="shared" si="10"/>
        <v>-20311</v>
      </c>
      <c r="F196" s="163">
        <f t="shared" si="11"/>
        <v>-0.25999743983614954</v>
      </c>
      <c r="G196" s="143">
        <f t="shared" si="12"/>
        <v>0.7400025601638505</v>
      </c>
      <c r="H196" s="33"/>
    </row>
    <row r="197" spans="1:8" ht="12.75" customHeight="1">
      <c r="A197" s="158">
        <v>43</v>
      </c>
      <c r="B197" s="159" t="str">
        <f t="shared" si="9"/>
        <v>Shajapur</v>
      </c>
      <c r="C197" s="164">
        <v>38478</v>
      </c>
      <c r="D197" s="161">
        <v>26936</v>
      </c>
      <c r="E197" s="162">
        <f t="shared" si="10"/>
        <v>-11542</v>
      </c>
      <c r="F197" s="163">
        <f t="shared" si="11"/>
        <v>-0.299963615572535</v>
      </c>
      <c r="G197" s="143">
        <f t="shared" si="12"/>
        <v>0.7000363844274651</v>
      </c>
      <c r="H197" s="33"/>
    </row>
    <row r="198" spans="1:8" ht="12.75" customHeight="1">
      <c r="A198" s="158">
        <v>44</v>
      </c>
      <c r="B198" s="159" t="str">
        <f t="shared" si="9"/>
        <v>Sheopur</v>
      </c>
      <c r="C198" s="164">
        <v>66537</v>
      </c>
      <c r="D198" s="161">
        <v>43250</v>
      </c>
      <c r="E198" s="162">
        <f t="shared" si="10"/>
        <v>-23287</v>
      </c>
      <c r="F198" s="163">
        <f t="shared" si="11"/>
        <v>-0.34998572222973684</v>
      </c>
      <c r="G198" s="143">
        <f t="shared" si="12"/>
        <v>0.6500142777702632</v>
      </c>
      <c r="H198" s="33"/>
    </row>
    <row r="199" spans="1:8" ht="12.75" customHeight="1">
      <c r="A199" s="158">
        <v>45</v>
      </c>
      <c r="B199" s="159" t="str">
        <f t="shared" si="9"/>
        <v>Shivpuri</v>
      </c>
      <c r="C199" s="164">
        <v>145880</v>
      </c>
      <c r="D199" s="161">
        <v>94790.49</v>
      </c>
      <c r="E199" s="162">
        <f t="shared" si="10"/>
        <v>-51089.509999999995</v>
      </c>
      <c r="F199" s="163">
        <f t="shared" si="11"/>
        <v>-0.35021599945160403</v>
      </c>
      <c r="G199" s="143">
        <f t="shared" si="12"/>
        <v>0.649784000548396</v>
      </c>
      <c r="H199" s="33"/>
    </row>
    <row r="200" spans="1:8" ht="12.75" customHeight="1">
      <c r="A200" s="158">
        <v>46</v>
      </c>
      <c r="B200" s="159" t="str">
        <f t="shared" si="9"/>
        <v>Sidhi</v>
      </c>
      <c r="C200" s="164">
        <v>96567</v>
      </c>
      <c r="D200" s="161">
        <v>69528.23999999999</v>
      </c>
      <c r="E200" s="162">
        <f t="shared" si="10"/>
        <v>-27038.76000000001</v>
      </c>
      <c r="F200" s="163">
        <f t="shared" si="11"/>
        <v>-0.2800000000000001</v>
      </c>
      <c r="G200" s="143">
        <f t="shared" si="12"/>
        <v>0.7199999999999999</v>
      </c>
      <c r="H200" s="33"/>
    </row>
    <row r="201" spans="1:8" ht="12.75" customHeight="1">
      <c r="A201" s="158">
        <v>47</v>
      </c>
      <c r="B201" s="159" t="str">
        <f t="shared" si="9"/>
        <v>Singroli</v>
      </c>
      <c r="C201" s="164">
        <v>104074</v>
      </c>
      <c r="D201" s="161">
        <v>72852</v>
      </c>
      <c r="E201" s="162">
        <f t="shared" si="10"/>
        <v>-31222</v>
      </c>
      <c r="F201" s="163">
        <f t="shared" si="11"/>
        <v>-0.29999807829044717</v>
      </c>
      <c r="G201" s="143">
        <f t="shared" si="12"/>
        <v>0.7000019217095528</v>
      </c>
      <c r="H201" s="33"/>
    </row>
    <row r="202" spans="1:8" ht="12.75" customHeight="1">
      <c r="A202" s="158">
        <v>48</v>
      </c>
      <c r="B202" s="159" t="str">
        <f t="shared" si="9"/>
        <v>Tikamgarh</v>
      </c>
      <c r="C202" s="164">
        <v>130721</v>
      </c>
      <c r="D202" s="165">
        <v>84965</v>
      </c>
      <c r="E202" s="162">
        <f t="shared" si="10"/>
        <v>-45756</v>
      </c>
      <c r="F202" s="163">
        <f t="shared" si="11"/>
        <v>-0.3500279220630197</v>
      </c>
      <c r="G202" s="143">
        <f t="shared" si="12"/>
        <v>0.6499720779369803</v>
      </c>
      <c r="H202" s="33"/>
    </row>
    <row r="203" spans="1:8" ht="12.75" customHeight="1">
      <c r="A203" s="158">
        <v>49</v>
      </c>
      <c r="B203" s="159" t="str">
        <f t="shared" si="9"/>
        <v>Ujjain</v>
      </c>
      <c r="C203" s="164">
        <v>70893</v>
      </c>
      <c r="D203" s="161">
        <v>53172</v>
      </c>
      <c r="E203" s="162">
        <f t="shared" si="10"/>
        <v>-17721</v>
      </c>
      <c r="F203" s="163">
        <f t="shared" si="11"/>
        <v>-0.24996826202869113</v>
      </c>
      <c r="G203" s="143">
        <f t="shared" si="12"/>
        <v>0.7500317379713088</v>
      </c>
      <c r="H203" s="33"/>
    </row>
    <row r="204" spans="1:8" ht="12.75" customHeight="1">
      <c r="A204" s="158">
        <v>50</v>
      </c>
      <c r="B204" s="159" t="str">
        <f t="shared" si="9"/>
        <v>Umaria</v>
      </c>
      <c r="C204" s="160">
        <v>49861</v>
      </c>
      <c r="D204" s="161">
        <v>34903</v>
      </c>
      <c r="E204" s="162">
        <f t="shared" si="10"/>
        <v>-14958</v>
      </c>
      <c r="F204" s="163">
        <f t="shared" si="11"/>
        <v>-0.29999398327350035</v>
      </c>
      <c r="G204" s="143">
        <f t="shared" si="12"/>
        <v>0.7000060167264996</v>
      </c>
      <c r="H204" s="33"/>
    </row>
    <row r="205" spans="1:8" ht="12.75" customHeight="1">
      <c r="A205" s="338">
        <v>51</v>
      </c>
      <c r="B205" s="159" t="str">
        <f t="shared" si="9"/>
        <v>Vidisha</v>
      </c>
      <c r="C205" s="160">
        <v>97362</v>
      </c>
      <c r="D205" s="161">
        <v>71439</v>
      </c>
      <c r="E205" s="162">
        <f>D205-C205</f>
        <v>-25923</v>
      </c>
      <c r="F205" s="163">
        <f>E205/C205</f>
        <v>-0.2662537745732421</v>
      </c>
      <c r="G205" s="143">
        <f>D205/C205</f>
        <v>0.7337462254267578</v>
      </c>
      <c r="H205" s="33"/>
    </row>
    <row r="206" spans="1:18" ht="12.75" customHeight="1">
      <c r="A206" s="288"/>
      <c r="B206" s="289" t="s">
        <v>3</v>
      </c>
      <c r="C206" s="290">
        <f>SUM(C155:C205)</f>
        <v>4490218</v>
      </c>
      <c r="D206" s="299">
        <f>SUM(D155:D205)</f>
        <v>3212695.6400000006</v>
      </c>
      <c r="E206" s="299">
        <f t="shared" si="10"/>
        <v>-1277522.3599999994</v>
      </c>
      <c r="F206" s="300">
        <f>E206/C206</f>
        <v>-0.28451232434594476</v>
      </c>
      <c r="G206" s="292">
        <f>D206/C206</f>
        <v>0.7154876756540552</v>
      </c>
      <c r="H206" s="27"/>
      <c r="P206" s="363">
        <f>C206+C263</f>
        <v>7332946</v>
      </c>
      <c r="Q206" s="1">
        <f>D206+D263</f>
        <v>5259522.9</v>
      </c>
      <c r="R206" s="335">
        <f>Q206/P206</f>
        <v>0.7172455517877808</v>
      </c>
    </row>
    <row r="207" spans="1:8" ht="12.75" customHeight="1">
      <c r="A207" s="21"/>
      <c r="B207" s="25"/>
      <c r="C207" s="26"/>
      <c r="D207" s="35"/>
      <c r="E207" s="36"/>
      <c r="F207" s="33"/>
      <c r="G207" s="27"/>
      <c r="H207" s="27"/>
    </row>
    <row r="208" spans="1:8" ht="12.75" customHeight="1">
      <c r="A208" s="21"/>
      <c r="B208" s="25"/>
      <c r="C208" s="26"/>
      <c r="D208" s="26"/>
      <c r="E208" s="26"/>
      <c r="F208" s="27"/>
      <c r="G208" s="23"/>
      <c r="H208" s="15"/>
    </row>
    <row r="209" spans="1:8" ht="12.75" customHeight="1">
      <c r="A209" s="413" t="s">
        <v>238</v>
      </c>
      <c r="B209" s="413"/>
      <c r="C209" s="413"/>
      <c r="D209" s="413"/>
      <c r="E209" s="413"/>
      <c r="F209" s="413"/>
      <c r="G209" s="413"/>
      <c r="H209" s="15"/>
    </row>
    <row r="210" spans="1:8" ht="49.5" customHeight="1">
      <c r="A210" s="294" t="s">
        <v>30</v>
      </c>
      <c r="B210" s="294" t="s">
        <v>89</v>
      </c>
      <c r="C210" s="294" t="s">
        <v>141</v>
      </c>
      <c r="D210" s="294" t="s">
        <v>109</v>
      </c>
      <c r="E210" s="295" t="s">
        <v>28</v>
      </c>
      <c r="F210" s="296" t="s">
        <v>136</v>
      </c>
      <c r="G210" s="294" t="s">
        <v>192</v>
      </c>
      <c r="H210" s="29"/>
    </row>
    <row r="211" spans="1:8" ht="12.75" customHeight="1">
      <c r="A211" s="147">
        <v>1</v>
      </c>
      <c r="B211" s="147">
        <v>2</v>
      </c>
      <c r="C211" s="147">
        <v>3</v>
      </c>
      <c r="D211" s="147">
        <v>4</v>
      </c>
      <c r="E211" s="147" t="s">
        <v>138</v>
      </c>
      <c r="F211" s="156">
        <v>6</v>
      </c>
      <c r="G211" s="157">
        <v>7</v>
      </c>
      <c r="H211" s="31"/>
    </row>
    <row r="212" spans="1:8" ht="12.75" customHeight="1">
      <c r="A212" s="151">
        <v>1</v>
      </c>
      <c r="B212" s="159" t="str">
        <f aca="true" t="shared" si="13" ref="B212:B243">B43</f>
        <v>Agar Malwa</v>
      </c>
      <c r="C212" s="343">
        <v>19230</v>
      </c>
      <c r="D212" s="166">
        <v>18402</v>
      </c>
      <c r="E212" s="162">
        <f>D212-C212</f>
        <v>-828</v>
      </c>
      <c r="F212" s="163">
        <f>E212/C212</f>
        <v>-0.043057722308892356</v>
      </c>
      <c r="G212" s="143">
        <f>D212/C212</f>
        <v>0.9569422776911076</v>
      </c>
      <c r="H212" s="33"/>
    </row>
    <row r="213" spans="1:8" ht="12.75" customHeight="1">
      <c r="A213" s="151">
        <v>2</v>
      </c>
      <c r="B213" s="159" t="str">
        <f t="shared" si="13"/>
        <v>Alirajpur</v>
      </c>
      <c r="C213" s="343">
        <v>28958</v>
      </c>
      <c r="D213" s="166">
        <v>20850</v>
      </c>
      <c r="E213" s="162">
        <f aca="true" t="shared" si="14" ref="E213:E261">D213-C213</f>
        <v>-8108</v>
      </c>
      <c r="F213" s="163">
        <f aca="true" t="shared" si="15" ref="F213:F261">E213/C213</f>
        <v>-0.27999171213481594</v>
      </c>
      <c r="G213" s="143">
        <f aca="true" t="shared" si="16" ref="G213:G261">D213/C213</f>
        <v>0.720008287865184</v>
      </c>
      <c r="H213" s="33"/>
    </row>
    <row r="214" spans="1:8" ht="12.75" customHeight="1">
      <c r="A214" s="151">
        <v>3</v>
      </c>
      <c r="B214" s="159" t="str">
        <f t="shared" si="13"/>
        <v>Anooppur</v>
      </c>
      <c r="C214" s="343">
        <v>33344</v>
      </c>
      <c r="D214" s="166">
        <v>24754</v>
      </c>
      <c r="E214" s="162">
        <f t="shared" si="14"/>
        <v>-8590</v>
      </c>
      <c r="F214" s="163">
        <f t="shared" si="15"/>
        <v>-0.2576175623800384</v>
      </c>
      <c r="G214" s="143">
        <f t="shared" si="16"/>
        <v>0.7423824376199616</v>
      </c>
      <c r="H214" s="33"/>
    </row>
    <row r="215" spans="1:8" ht="12.75" customHeight="1">
      <c r="A215" s="151">
        <v>4</v>
      </c>
      <c r="B215" s="159" t="str">
        <f t="shared" si="13"/>
        <v>Ashoknagar</v>
      </c>
      <c r="C215" s="343">
        <v>40224</v>
      </c>
      <c r="D215" s="166">
        <v>23983</v>
      </c>
      <c r="E215" s="162">
        <f t="shared" si="14"/>
        <v>-16241</v>
      </c>
      <c r="F215" s="163">
        <f t="shared" si="15"/>
        <v>-0.40376392203659506</v>
      </c>
      <c r="G215" s="143">
        <f t="shared" si="16"/>
        <v>0.5962360779634049</v>
      </c>
      <c r="H215" s="33"/>
    </row>
    <row r="216" spans="1:8" ht="12.75" customHeight="1">
      <c r="A216" s="151">
        <v>5</v>
      </c>
      <c r="B216" s="159" t="str">
        <f t="shared" si="13"/>
        <v>Badwani</v>
      </c>
      <c r="C216" s="343">
        <v>47018</v>
      </c>
      <c r="D216" s="166">
        <v>33638</v>
      </c>
      <c r="E216" s="162">
        <f t="shared" si="14"/>
        <v>-13380</v>
      </c>
      <c r="F216" s="163">
        <f t="shared" si="15"/>
        <v>-0.2845718660938364</v>
      </c>
      <c r="G216" s="143">
        <f t="shared" si="16"/>
        <v>0.7154281339061636</v>
      </c>
      <c r="H216" s="33"/>
    </row>
    <row r="217" spans="1:8" ht="12.75" customHeight="1">
      <c r="A217" s="151">
        <v>6</v>
      </c>
      <c r="B217" s="159" t="str">
        <f t="shared" si="13"/>
        <v>Balaghat</v>
      </c>
      <c r="C217" s="343">
        <v>71149</v>
      </c>
      <c r="D217" s="166">
        <v>64033</v>
      </c>
      <c r="E217" s="162">
        <f t="shared" si="14"/>
        <v>-7116</v>
      </c>
      <c r="F217" s="163">
        <f t="shared" si="15"/>
        <v>-0.10001546051244571</v>
      </c>
      <c r="G217" s="143">
        <f t="shared" si="16"/>
        <v>0.8999845394875543</v>
      </c>
      <c r="H217" s="33"/>
    </row>
    <row r="218" spans="1:8" ht="12.75" customHeight="1">
      <c r="A218" s="151">
        <v>7</v>
      </c>
      <c r="B218" s="159" t="str">
        <f t="shared" si="13"/>
        <v>Betul</v>
      </c>
      <c r="C218" s="343">
        <v>71508</v>
      </c>
      <c r="D218" s="166">
        <v>57018</v>
      </c>
      <c r="E218" s="162">
        <f t="shared" si="14"/>
        <v>-14490</v>
      </c>
      <c r="F218" s="163">
        <f t="shared" si="15"/>
        <v>-0.2026346702466857</v>
      </c>
      <c r="G218" s="143">
        <f t="shared" si="16"/>
        <v>0.7973653297533143</v>
      </c>
      <c r="H218" s="33"/>
    </row>
    <row r="219" spans="1:8" ht="12.75" customHeight="1">
      <c r="A219" s="151">
        <v>8</v>
      </c>
      <c r="B219" s="159" t="str">
        <f t="shared" si="13"/>
        <v>Bhind</v>
      </c>
      <c r="C219" s="343">
        <v>48599</v>
      </c>
      <c r="D219" s="166">
        <v>31589</v>
      </c>
      <c r="E219" s="162">
        <f t="shared" si="14"/>
        <v>-17010</v>
      </c>
      <c r="F219" s="163">
        <f t="shared" si="15"/>
        <v>-0.3500072017942756</v>
      </c>
      <c r="G219" s="143">
        <f t="shared" si="16"/>
        <v>0.6499927982057244</v>
      </c>
      <c r="H219" s="33"/>
    </row>
    <row r="220" spans="1:8" ht="12.75" customHeight="1">
      <c r="A220" s="151">
        <v>9</v>
      </c>
      <c r="B220" s="159" t="str">
        <f t="shared" si="13"/>
        <v>Bhopal</v>
      </c>
      <c r="C220" s="343">
        <v>63672</v>
      </c>
      <c r="D220" s="166">
        <v>34718</v>
      </c>
      <c r="E220" s="162">
        <f t="shared" si="14"/>
        <v>-28954</v>
      </c>
      <c r="F220" s="163">
        <f t="shared" si="15"/>
        <v>-0.4547367759768815</v>
      </c>
      <c r="G220" s="143">
        <f t="shared" si="16"/>
        <v>0.5452632240231184</v>
      </c>
      <c r="H220" s="33"/>
    </row>
    <row r="221" spans="1:8" ht="12.75" customHeight="1">
      <c r="A221" s="151">
        <v>10</v>
      </c>
      <c r="B221" s="159" t="str">
        <f t="shared" si="13"/>
        <v>Burhanpur</v>
      </c>
      <c r="C221" s="343">
        <v>28237</v>
      </c>
      <c r="D221" s="166">
        <v>21456</v>
      </c>
      <c r="E221" s="162">
        <f t="shared" si="14"/>
        <v>-6781</v>
      </c>
      <c r="F221" s="163">
        <f t="shared" si="15"/>
        <v>-0.24014590785140064</v>
      </c>
      <c r="G221" s="143">
        <f t="shared" si="16"/>
        <v>0.7598540921485993</v>
      </c>
      <c r="H221" s="33"/>
    </row>
    <row r="222" spans="1:8" ht="12.75" customHeight="1">
      <c r="A222" s="151">
        <v>11</v>
      </c>
      <c r="B222" s="159" t="str">
        <f t="shared" si="13"/>
        <v>Chhatarpur</v>
      </c>
      <c r="C222" s="343">
        <v>94036</v>
      </c>
      <c r="D222" s="166">
        <v>60112</v>
      </c>
      <c r="E222" s="162">
        <f t="shared" si="14"/>
        <v>-33924</v>
      </c>
      <c r="F222" s="163">
        <f t="shared" si="15"/>
        <v>-0.3607554553575226</v>
      </c>
      <c r="G222" s="143">
        <f t="shared" si="16"/>
        <v>0.6392445446424774</v>
      </c>
      <c r="H222" s="33"/>
    </row>
    <row r="223" spans="1:8" ht="12.75" customHeight="1">
      <c r="A223" s="151">
        <v>12</v>
      </c>
      <c r="B223" s="159" t="str">
        <f t="shared" si="13"/>
        <v>Chhindwara</v>
      </c>
      <c r="C223" s="343">
        <v>86041</v>
      </c>
      <c r="D223" s="166">
        <v>72480</v>
      </c>
      <c r="E223" s="162">
        <f t="shared" si="14"/>
        <v>-13561</v>
      </c>
      <c r="F223" s="163">
        <f t="shared" si="15"/>
        <v>-0.15761090642833067</v>
      </c>
      <c r="G223" s="143">
        <f t="shared" si="16"/>
        <v>0.8423890935716694</v>
      </c>
      <c r="H223" s="33"/>
    </row>
    <row r="224" spans="1:8" ht="12.75" customHeight="1">
      <c r="A224" s="151">
        <v>13</v>
      </c>
      <c r="B224" s="159" t="str">
        <f t="shared" si="13"/>
        <v>Damoh</v>
      </c>
      <c r="C224" s="343">
        <v>62536</v>
      </c>
      <c r="D224" s="166">
        <v>44073</v>
      </c>
      <c r="E224" s="162">
        <f t="shared" si="14"/>
        <v>-18463</v>
      </c>
      <c r="F224" s="163">
        <f t="shared" si="15"/>
        <v>-0.2952379429448638</v>
      </c>
      <c r="G224" s="143">
        <f t="shared" si="16"/>
        <v>0.7047620570551363</v>
      </c>
      <c r="H224" s="33"/>
    </row>
    <row r="225" spans="1:8" ht="12.75" customHeight="1">
      <c r="A225" s="151">
        <v>14</v>
      </c>
      <c r="B225" s="159" t="str">
        <f t="shared" si="13"/>
        <v>Datia</v>
      </c>
      <c r="C225" s="343">
        <v>31543</v>
      </c>
      <c r="D225" s="166">
        <v>17348.39</v>
      </c>
      <c r="E225" s="162">
        <f t="shared" si="14"/>
        <v>-14194.61</v>
      </c>
      <c r="F225" s="163">
        <f t="shared" si="15"/>
        <v>-0.4500082427162921</v>
      </c>
      <c r="G225" s="143">
        <f t="shared" si="16"/>
        <v>0.549991757283708</v>
      </c>
      <c r="H225" s="33"/>
    </row>
    <row r="226" spans="1:8" ht="12.75" customHeight="1">
      <c r="A226" s="151">
        <v>15</v>
      </c>
      <c r="B226" s="159" t="str">
        <f t="shared" si="13"/>
        <v>Dewas</v>
      </c>
      <c r="C226" s="343">
        <v>51478</v>
      </c>
      <c r="D226" s="166">
        <v>41957</v>
      </c>
      <c r="E226" s="162">
        <f t="shared" si="14"/>
        <v>-9521</v>
      </c>
      <c r="F226" s="163">
        <f t="shared" si="15"/>
        <v>-0.18495279536889545</v>
      </c>
      <c r="G226" s="143">
        <f t="shared" si="16"/>
        <v>0.8150472046311046</v>
      </c>
      <c r="H226" s="33"/>
    </row>
    <row r="227" spans="1:8" ht="12.75" customHeight="1">
      <c r="A227" s="151">
        <v>16</v>
      </c>
      <c r="B227" s="159" t="str">
        <f t="shared" si="13"/>
        <v>Dhar</v>
      </c>
      <c r="C227" s="343">
        <v>78328</v>
      </c>
      <c r="D227" s="166">
        <v>54810</v>
      </c>
      <c r="E227" s="162">
        <f t="shared" si="14"/>
        <v>-23518</v>
      </c>
      <c r="F227" s="163">
        <f t="shared" si="15"/>
        <v>-0.3002502298028802</v>
      </c>
      <c r="G227" s="143">
        <f t="shared" si="16"/>
        <v>0.6997497701971198</v>
      </c>
      <c r="H227" s="33"/>
    </row>
    <row r="228" spans="1:8" ht="12.75" customHeight="1">
      <c r="A228" s="151">
        <v>17</v>
      </c>
      <c r="B228" s="159" t="str">
        <f t="shared" si="13"/>
        <v>Dindori</v>
      </c>
      <c r="C228" s="343">
        <v>42257</v>
      </c>
      <c r="D228" s="166">
        <v>33805</v>
      </c>
      <c r="E228" s="162">
        <f t="shared" si="14"/>
        <v>-8452</v>
      </c>
      <c r="F228" s="163">
        <f t="shared" si="15"/>
        <v>-0.2000141988309629</v>
      </c>
      <c r="G228" s="143">
        <f t="shared" si="16"/>
        <v>0.7999858011690371</v>
      </c>
      <c r="H228" s="33"/>
    </row>
    <row r="229" spans="1:8" ht="12.75" customHeight="1">
      <c r="A229" s="151">
        <v>18</v>
      </c>
      <c r="B229" s="159" t="str">
        <f t="shared" si="13"/>
        <v>Guna</v>
      </c>
      <c r="C229" s="343">
        <v>57329</v>
      </c>
      <c r="D229" s="166">
        <v>31952</v>
      </c>
      <c r="E229" s="162">
        <f t="shared" si="14"/>
        <v>-25377</v>
      </c>
      <c r="F229" s="163">
        <f t="shared" si="15"/>
        <v>-0.44265554954734954</v>
      </c>
      <c r="G229" s="143">
        <f t="shared" si="16"/>
        <v>0.5573444504526505</v>
      </c>
      <c r="H229" s="33"/>
    </row>
    <row r="230" spans="1:8" ht="12.75" customHeight="1">
      <c r="A230" s="151">
        <v>19</v>
      </c>
      <c r="B230" s="159" t="str">
        <f t="shared" si="13"/>
        <v>Gwalior</v>
      </c>
      <c r="C230" s="343">
        <v>48524</v>
      </c>
      <c r="D230" s="166">
        <v>31874.000000000004</v>
      </c>
      <c r="E230" s="162">
        <f t="shared" si="14"/>
        <v>-16649.999999999996</v>
      </c>
      <c r="F230" s="163">
        <f t="shared" si="15"/>
        <v>-0.34312917319264685</v>
      </c>
      <c r="G230" s="143">
        <f t="shared" si="16"/>
        <v>0.6568708268073531</v>
      </c>
      <c r="H230" s="33"/>
    </row>
    <row r="231" spans="1:8" ht="12.75" customHeight="1">
      <c r="A231" s="151">
        <v>20</v>
      </c>
      <c r="B231" s="159" t="str">
        <f t="shared" si="13"/>
        <v>Harda</v>
      </c>
      <c r="C231" s="343">
        <v>21988</v>
      </c>
      <c r="D231" s="166">
        <v>14936.999999999996</v>
      </c>
      <c r="E231" s="162">
        <f t="shared" si="14"/>
        <v>-7051.000000000004</v>
      </c>
      <c r="F231" s="163">
        <f t="shared" si="15"/>
        <v>-0.32067491358923067</v>
      </c>
      <c r="G231" s="143">
        <f t="shared" si="16"/>
        <v>0.6793250864107694</v>
      </c>
      <c r="H231" s="33"/>
    </row>
    <row r="232" spans="1:8" ht="12.75" customHeight="1">
      <c r="A232" s="151">
        <v>21</v>
      </c>
      <c r="B232" s="159" t="str">
        <f t="shared" si="13"/>
        <v>Hoshangabad</v>
      </c>
      <c r="C232" s="343">
        <v>39495</v>
      </c>
      <c r="D232" s="166">
        <v>31596</v>
      </c>
      <c r="E232" s="162">
        <f t="shared" si="14"/>
        <v>-7899</v>
      </c>
      <c r="F232" s="163">
        <f t="shared" si="15"/>
        <v>-0.2</v>
      </c>
      <c r="G232" s="143">
        <f t="shared" si="16"/>
        <v>0.8</v>
      </c>
      <c r="H232" s="33"/>
    </row>
    <row r="233" spans="1:8" ht="12.75" customHeight="1">
      <c r="A233" s="151">
        <v>22</v>
      </c>
      <c r="B233" s="159" t="str">
        <f t="shared" si="13"/>
        <v>Indore</v>
      </c>
      <c r="C233" s="343">
        <v>52897</v>
      </c>
      <c r="D233" s="166">
        <v>40729</v>
      </c>
      <c r="E233" s="162">
        <f t="shared" si="14"/>
        <v>-12168</v>
      </c>
      <c r="F233" s="163">
        <f t="shared" si="15"/>
        <v>-0.23003194888178913</v>
      </c>
      <c r="G233" s="143">
        <f t="shared" si="16"/>
        <v>0.7699680511182109</v>
      </c>
      <c r="H233" s="33"/>
    </row>
    <row r="234" spans="1:8" ht="12.75" customHeight="1">
      <c r="A234" s="151">
        <v>23</v>
      </c>
      <c r="B234" s="159" t="str">
        <f t="shared" si="13"/>
        <v>Jabalpur</v>
      </c>
      <c r="C234" s="343">
        <v>69211</v>
      </c>
      <c r="D234" s="166">
        <v>50692</v>
      </c>
      <c r="E234" s="162">
        <f t="shared" si="14"/>
        <v>-18519</v>
      </c>
      <c r="F234" s="163">
        <f t="shared" si="15"/>
        <v>-0.2675730736443629</v>
      </c>
      <c r="G234" s="143">
        <f t="shared" si="16"/>
        <v>0.7324269263556371</v>
      </c>
      <c r="H234" s="33"/>
    </row>
    <row r="235" spans="1:8" ht="12.75" customHeight="1">
      <c r="A235" s="151">
        <v>24</v>
      </c>
      <c r="B235" s="159" t="str">
        <f t="shared" si="13"/>
        <v>Jhabua</v>
      </c>
      <c r="C235" s="343">
        <v>54651</v>
      </c>
      <c r="D235" s="166">
        <v>39348.72</v>
      </c>
      <c r="E235" s="162">
        <f t="shared" si="14"/>
        <v>-15302.279999999999</v>
      </c>
      <c r="F235" s="163">
        <f t="shared" si="15"/>
        <v>-0.27999999999999997</v>
      </c>
      <c r="G235" s="143">
        <f t="shared" si="16"/>
        <v>0.72</v>
      </c>
      <c r="H235" s="33"/>
    </row>
    <row r="236" spans="1:8" ht="12.75" customHeight="1">
      <c r="A236" s="151">
        <v>25</v>
      </c>
      <c r="B236" s="159" t="str">
        <f t="shared" si="13"/>
        <v>Katni</v>
      </c>
      <c r="C236" s="343">
        <v>63344</v>
      </c>
      <c r="D236" s="166">
        <v>48800</v>
      </c>
      <c r="E236" s="162">
        <f t="shared" si="14"/>
        <v>-14544</v>
      </c>
      <c r="F236" s="163">
        <f t="shared" si="15"/>
        <v>-0.22960343521091184</v>
      </c>
      <c r="G236" s="143">
        <f t="shared" si="16"/>
        <v>0.7703965647890881</v>
      </c>
      <c r="H236" s="33"/>
    </row>
    <row r="237" spans="1:8" ht="12.75" customHeight="1">
      <c r="A237" s="151">
        <v>26</v>
      </c>
      <c r="B237" s="159" t="str">
        <f t="shared" si="13"/>
        <v>Khandwa</v>
      </c>
      <c r="C237" s="343">
        <v>60279</v>
      </c>
      <c r="D237" s="166">
        <v>46399</v>
      </c>
      <c r="E237" s="162">
        <f t="shared" si="14"/>
        <v>-13880</v>
      </c>
      <c r="F237" s="163">
        <f t="shared" si="15"/>
        <v>-0.23026261218666533</v>
      </c>
      <c r="G237" s="143">
        <f t="shared" si="16"/>
        <v>0.7697373878133347</v>
      </c>
      <c r="H237" s="33"/>
    </row>
    <row r="238" spans="1:8" ht="12.75" customHeight="1">
      <c r="A238" s="151">
        <v>27</v>
      </c>
      <c r="B238" s="159" t="str">
        <f t="shared" si="13"/>
        <v>Khargone</v>
      </c>
      <c r="C238" s="343">
        <v>70557</v>
      </c>
      <c r="D238" s="166">
        <v>45866</v>
      </c>
      <c r="E238" s="162">
        <f t="shared" si="14"/>
        <v>-24691</v>
      </c>
      <c r="F238" s="163">
        <f t="shared" si="15"/>
        <v>-0.34994401689414234</v>
      </c>
      <c r="G238" s="143">
        <f t="shared" si="16"/>
        <v>0.6500559831058577</v>
      </c>
      <c r="H238" s="33"/>
    </row>
    <row r="239" spans="1:8" ht="12.75" customHeight="1">
      <c r="A239" s="151">
        <v>28</v>
      </c>
      <c r="B239" s="159" t="str">
        <f t="shared" si="13"/>
        <v>Mandla</v>
      </c>
      <c r="C239" s="343">
        <v>57314</v>
      </c>
      <c r="D239" s="166">
        <v>45420</v>
      </c>
      <c r="E239" s="162">
        <f t="shared" si="14"/>
        <v>-11894</v>
      </c>
      <c r="F239" s="163">
        <f t="shared" si="15"/>
        <v>-0.207523467215689</v>
      </c>
      <c r="G239" s="143">
        <f t="shared" si="16"/>
        <v>0.792476532784311</v>
      </c>
      <c r="H239" s="33"/>
    </row>
    <row r="240" spans="1:8" ht="12.75" customHeight="1">
      <c r="A240" s="151">
        <v>29</v>
      </c>
      <c r="B240" s="159" t="str">
        <f t="shared" si="13"/>
        <v>Mandsaur</v>
      </c>
      <c r="C240" s="343">
        <v>51667</v>
      </c>
      <c r="D240" s="166">
        <v>41377.4</v>
      </c>
      <c r="E240" s="162">
        <f t="shared" si="14"/>
        <v>-10289.599999999999</v>
      </c>
      <c r="F240" s="163">
        <f t="shared" si="15"/>
        <v>-0.19915226353378362</v>
      </c>
      <c r="G240" s="143">
        <f t="shared" si="16"/>
        <v>0.8008477364662163</v>
      </c>
      <c r="H240" s="33"/>
    </row>
    <row r="241" spans="1:8" ht="12.75" customHeight="1">
      <c r="A241" s="151">
        <v>30</v>
      </c>
      <c r="B241" s="159" t="str">
        <f t="shared" si="13"/>
        <v>Morena</v>
      </c>
      <c r="C241" s="343">
        <v>71824</v>
      </c>
      <c r="D241" s="166">
        <v>42859</v>
      </c>
      <c r="E241" s="162">
        <f t="shared" si="14"/>
        <v>-28965</v>
      </c>
      <c r="F241" s="163">
        <f t="shared" si="15"/>
        <v>-0.4032774560035643</v>
      </c>
      <c r="G241" s="143">
        <f t="shared" si="16"/>
        <v>0.5967225439964358</v>
      </c>
      <c r="H241" s="33"/>
    </row>
    <row r="242" spans="1:8" ht="12.75" customHeight="1">
      <c r="A242" s="151">
        <v>31</v>
      </c>
      <c r="B242" s="159" t="str">
        <f t="shared" si="13"/>
        <v>Narsinghpur</v>
      </c>
      <c r="C242" s="343">
        <v>40065</v>
      </c>
      <c r="D242" s="166">
        <v>28045</v>
      </c>
      <c r="E242" s="162">
        <f t="shared" si="14"/>
        <v>-12020</v>
      </c>
      <c r="F242" s="163">
        <f t="shared" si="15"/>
        <v>-0.30001247972045425</v>
      </c>
      <c r="G242" s="143">
        <f t="shared" si="16"/>
        <v>0.6999875202795457</v>
      </c>
      <c r="H242" s="33"/>
    </row>
    <row r="243" spans="1:8" ht="12.75" customHeight="1">
      <c r="A243" s="151">
        <v>32</v>
      </c>
      <c r="B243" s="159" t="str">
        <f t="shared" si="13"/>
        <v>Neemuch</v>
      </c>
      <c r="C243" s="343">
        <v>23715</v>
      </c>
      <c r="D243" s="166">
        <v>20395</v>
      </c>
      <c r="E243" s="162">
        <f t="shared" si="14"/>
        <v>-3320</v>
      </c>
      <c r="F243" s="163">
        <f t="shared" si="15"/>
        <v>-0.13999578325954037</v>
      </c>
      <c r="G243" s="143">
        <f t="shared" si="16"/>
        <v>0.8600042167404596</v>
      </c>
      <c r="H243" s="33"/>
    </row>
    <row r="244" spans="1:8" ht="12.75" customHeight="1">
      <c r="A244" s="151">
        <v>33</v>
      </c>
      <c r="B244" s="159" t="str">
        <f aca="true" t="shared" si="17" ref="B244:B262">B75</f>
        <v>Panna</v>
      </c>
      <c r="C244" s="343">
        <v>51489</v>
      </c>
      <c r="D244" s="166">
        <v>33467</v>
      </c>
      <c r="E244" s="162">
        <f t="shared" si="14"/>
        <v>-18022</v>
      </c>
      <c r="F244" s="163">
        <f t="shared" si="15"/>
        <v>-0.35001650838043075</v>
      </c>
      <c r="G244" s="143">
        <f t="shared" si="16"/>
        <v>0.6499834916195693</v>
      </c>
      <c r="H244" s="33"/>
    </row>
    <row r="245" spans="1:8" ht="12.75" customHeight="1">
      <c r="A245" s="151">
        <v>34</v>
      </c>
      <c r="B245" s="159" t="str">
        <f t="shared" si="17"/>
        <v>Raisen</v>
      </c>
      <c r="C245" s="343">
        <v>53885</v>
      </c>
      <c r="D245" s="166">
        <v>40413.75</v>
      </c>
      <c r="E245" s="162">
        <f t="shared" si="14"/>
        <v>-13471.25</v>
      </c>
      <c r="F245" s="163">
        <f t="shared" si="15"/>
        <v>-0.25</v>
      </c>
      <c r="G245" s="143">
        <f t="shared" si="16"/>
        <v>0.75</v>
      </c>
      <c r="H245" s="33"/>
    </row>
    <row r="246" spans="1:8" ht="12.75" customHeight="1">
      <c r="A246" s="151">
        <v>35</v>
      </c>
      <c r="B246" s="159" t="str">
        <f t="shared" si="17"/>
        <v>Rajgarh</v>
      </c>
      <c r="C246" s="343">
        <v>57453</v>
      </c>
      <c r="D246" s="166">
        <v>43113</v>
      </c>
      <c r="E246" s="162">
        <f t="shared" si="14"/>
        <v>-14340</v>
      </c>
      <c r="F246" s="163">
        <f t="shared" si="15"/>
        <v>-0.24959532139313875</v>
      </c>
      <c r="G246" s="143">
        <f t="shared" si="16"/>
        <v>0.7504046786068612</v>
      </c>
      <c r="H246" s="33"/>
    </row>
    <row r="247" spans="1:8" ht="12.75" customHeight="1">
      <c r="A247" s="151">
        <v>36</v>
      </c>
      <c r="B247" s="159" t="str">
        <f t="shared" si="17"/>
        <v>Ratlam</v>
      </c>
      <c r="C247" s="343">
        <v>50478</v>
      </c>
      <c r="D247" s="166">
        <v>45430</v>
      </c>
      <c r="E247" s="162">
        <f t="shared" si="14"/>
        <v>-5048</v>
      </c>
      <c r="F247" s="163">
        <f t="shared" si="15"/>
        <v>-0.1000039621221126</v>
      </c>
      <c r="G247" s="143">
        <f t="shared" si="16"/>
        <v>0.8999960378778874</v>
      </c>
      <c r="H247" s="33"/>
    </row>
    <row r="248" spans="1:8" ht="12.75" customHeight="1">
      <c r="A248" s="151">
        <v>37</v>
      </c>
      <c r="B248" s="159" t="str">
        <f t="shared" si="17"/>
        <v>Rewa</v>
      </c>
      <c r="C248" s="343">
        <v>97245</v>
      </c>
      <c r="D248" s="166">
        <v>59799</v>
      </c>
      <c r="E248" s="162">
        <f t="shared" si="14"/>
        <v>-37446</v>
      </c>
      <c r="F248" s="163">
        <f t="shared" si="15"/>
        <v>-0.38506864106123706</v>
      </c>
      <c r="G248" s="143">
        <f t="shared" si="16"/>
        <v>0.6149313589387629</v>
      </c>
      <c r="H248" s="33"/>
    </row>
    <row r="249" spans="1:8" ht="12.75" customHeight="1">
      <c r="A249" s="151">
        <v>38</v>
      </c>
      <c r="B249" s="159" t="str">
        <f t="shared" si="17"/>
        <v>Sagar</v>
      </c>
      <c r="C249" s="343">
        <v>98814</v>
      </c>
      <c r="D249" s="166">
        <v>69170</v>
      </c>
      <c r="E249" s="162">
        <f t="shared" si="14"/>
        <v>-29644</v>
      </c>
      <c r="F249" s="163">
        <f t="shared" si="15"/>
        <v>-0.2999979759953043</v>
      </c>
      <c r="G249" s="143">
        <f t="shared" si="16"/>
        <v>0.7000020240046957</v>
      </c>
      <c r="H249" s="33"/>
    </row>
    <row r="250" spans="1:8" ht="12.75" customHeight="1">
      <c r="A250" s="151">
        <v>39</v>
      </c>
      <c r="B250" s="159" t="str">
        <f t="shared" si="17"/>
        <v>Satna</v>
      </c>
      <c r="C250" s="343">
        <v>89443</v>
      </c>
      <c r="D250" s="166">
        <v>58014</v>
      </c>
      <c r="E250" s="162">
        <f t="shared" si="14"/>
        <v>-31429</v>
      </c>
      <c r="F250" s="163">
        <f t="shared" si="15"/>
        <v>-0.35138579877687465</v>
      </c>
      <c r="G250" s="143">
        <f t="shared" si="16"/>
        <v>0.6486142012231253</v>
      </c>
      <c r="H250" s="33"/>
    </row>
    <row r="251" spans="1:8" ht="12.75" customHeight="1">
      <c r="A251" s="151">
        <v>40</v>
      </c>
      <c r="B251" s="159" t="str">
        <f t="shared" si="17"/>
        <v>Sehore</v>
      </c>
      <c r="C251" s="343">
        <v>43721</v>
      </c>
      <c r="D251" s="166">
        <v>31870</v>
      </c>
      <c r="E251" s="162">
        <f t="shared" si="14"/>
        <v>-11851</v>
      </c>
      <c r="F251" s="163">
        <f t="shared" si="15"/>
        <v>-0.271059673840946</v>
      </c>
      <c r="G251" s="143">
        <f t="shared" si="16"/>
        <v>0.728940326159054</v>
      </c>
      <c r="H251" s="33"/>
    </row>
    <row r="252" spans="1:8" ht="12.75" customHeight="1">
      <c r="A252" s="151">
        <v>41</v>
      </c>
      <c r="B252" s="159" t="str">
        <f t="shared" si="17"/>
        <v>Seoni</v>
      </c>
      <c r="C252" s="343">
        <v>64218</v>
      </c>
      <c r="D252" s="166">
        <v>55705</v>
      </c>
      <c r="E252" s="162">
        <f t="shared" si="14"/>
        <v>-8513</v>
      </c>
      <c r="F252" s="163">
        <f t="shared" si="15"/>
        <v>-0.13256407860724406</v>
      </c>
      <c r="G252" s="143">
        <f t="shared" si="16"/>
        <v>0.8674359213927559</v>
      </c>
      <c r="H252" s="33"/>
    </row>
    <row r="253" spans="1:8" ht="12.75" customHeight="1">
      <c r="A253" s="151">
        <v>42</v>
      </c>
      <c r="B253" s="159" t="str">
        <f t="shared" si="17"/>
        <v>Shahdol</v>
      </c>
      <c r="C253" s="343">
        <v>52403</v>
      </c>
      <c r="D253" s="166">
        <v>37730</v>
      </c>
      <c r="E253" s="162">
        <f t="shared" si="14"/>
        <v>-14673</v>
      </c>
      <c r="F253" s="163">
        <f t="shared" si="15"/>
        <v>-0.2800030532603095</v>
      </c>
      <c r="G253" s="143">
        <f t="shared" si="16"/>
        <v>0.7199969467396905</v>
      </c>
      <c r="H253" s="33"/>
    </row>
    <row r="254" spans="1:8" ht="12.75" customHeight="1">
      <c r="A254" s="151">
        <v>43</v>
      </c>
      <c r="B254" s="159" t="str">
        <f t="shared" si="17"/>
        <v>Shajapur</v>
      </c>
      <c r="C254" s="343">
        <v>27035</v>
      </c>
      <c r="D254" s="166">
        <v>18925</v>
      </c>
      <c r="E254" s="162">
        <f t="shared" si="14"/>
        <v>-8110</v>
      </c>
      <c r="F254" s="163">
        <f t="shared" si="15"/>
        <v>-0.29998150545589053</v>
      </c>
      <c r="G254" s="143">
        <f t="shared" si="16"/>
        <v>0.7000184945441095</v>
      </c>
      <c r="H254" s="33"/>
    </row>
    <row r="255" spans="1:8" ht="12.75" customHeight="1">
      <c r="A255" s="151">
        <v>44</v>
      </c>
      <c r="B255" s="159" t="str">
        <f t="shared" si="17"/>
        <v>Sheopur</v>
      </c>
      <c r="C255" s="343">
        <v>33444</v>
      </c>
      <c r="D255" s="166">
        <v>21738</v>
      </c>
      <c r="E255" s="162">
        <f t="shared" si="14"/>
        <v>-11706</v>
      </c>
      <c r="F255" s="163">
        <f t="shared" si="15"/>
        <v>-0.3500179404377467</v>
      </c>
      <c r="G255" s="143">
        <f t="shared" si="16"/>
        <v>0.6499820595622533</v>
      </c>
      <c r="H255" s="33"/>
    </row>
    <row r="256" spans="1:8" ht="12.75" customHeight="1">
      <c r="A256" s="151">
        <v>45</v>
      </c>
      <c r="B256" s="159" t="str">
        <f t="shared" si="17"/>
        <v>Shivpuri</v>
      </c>
      <c r="C256" s="343">
        <v>94451</v>
      </c>
      <c r="D256" s="166">
        <v>61393</v>
      </c>
      <c r="E256" s="162">
        <f t="shared" si="14"/>
        <v>-33058</v>
      </c>
      <c r="F256" s="163">
        <f t="shared" si="15"/>
        <v>-0.35000158812505955</v>
      </c>
      <c r="G256" s="143">
        <f t="shared" si="16"/>
        <v>0.6499984118749405</v>
      </c>
      <c r="H256" s="33"/>
    </row>
    <row r="257" spans="1:8" ht="12.75" customHeight="1">
      <c r="A257" s="151">
        <v>46</v>
      </c>
      <c r="B257" s="159" t="str">
        <f t="shared" si="17"/>
        <v>Sidhi</v>
      </c>
      <c r="C257" s="343">
        <v>47637</v>
      </c>
      <c r="D257" s="166">
        <v>44946</v>
      </c>
      <c r="E257" s="162">
        <f t="shared" si="14"/>
        <v>-2691</v>
      </c>
      <c r="F257" s="163">
        <f t="shared" si="15"/>
        <v>-0.05648970338182505</v>
      </c>
      <c r="G257" s="143">
        <f t="shared" si="16"/>
        <v>0.943510296618175</v>
      </c>
      <c r="H257" s="33"/>
    </row>
    <row r="258" spans="1:8" ht="12.75" customHeight="1">
      <c r="A258" s="151">
        <v>47</v>
      </c>
      <c r="B258" s="159" t="str">
        <f t="shared" si="17"/>
        <v>Singroli</v>
      </c>
      <c r="C258" s="343">
        <v>63413</v>
      </c>
      <c r="D258" s="166">
        <v>44389</v>
      </c>
      <c r="E258" s="162">
        <f t="shared" si="14"/>
        <v>-19024</v>
      </c>
      <c r="F258" s="163">
        <f t="shared" si="15"/>
        <v>-0.30000157696371405</v>
      </c>
      <c r="G258" s="143">
        <f t="shared" si="16"/>
        <v>0.6999984230362859</v>
      </c>
      <c r="H258" s="33"/>
    </row>
    <row r="259" spans="1:8" ht="12.75" customHeight="1">
      <c r="A259" s="151">
        <v>48</v>
      </c>
      <c r="B259" s="159" t="str">
        <f t="shared" si="17"/>
        <v>Tikamgarh</v>
      </c>
      <c r="C259" s="343">
        <v>84580</v>
      </c>
      <c r="D259" s="166">
        <v>54973</v>
      </c>
      <c r="E259" s="162">
        <f t="shared" si="14"/>
        <v>-29607</v>
      </c>
      <c r="F259" s="163">
        <f t="shared" si="15"/>
        <v>-0.3500472925041381</v>
      </c>
      <c r="G259" s="143">
        <f t="shared" si="16"/>
        <v>0.6499527074958619</v>
      </c>
      <c r="H259" s="33"/>
    </row>
    <row r="260" spans="1:8" ht="12.75" customHeight="1">
      <c r="A260" s="151">
        <v>49</v>
      </c>
      <c r="B260" s="159" t="str">
        <f t="shared" si="17"/>
        <v>Ujjain</v>
      </c>
      <c r="C260" s="343">
        <v>49308</v>
      </c>
      <c r="D260" s="166">
        <v>36984</v>
      </c>
      <c r="E260" s="162">
        <f t="shared" si="14"/>
        <v>-12324</v>
      </c>
      <c r="F260" s="163">
        <f t="shared" si="15"/>
        <v>-0.24993915794597227</v>
      </c>
      <c r="G260" s="143">
        <f t="shared" si="16"/>
        <v>0.7500608420540278</v>
      </c>
      <c r="H260" s="33"/>
    </row>
    <row r="261" spans="1:8" ht="12.75" customHeight="1">
      <c r="A261" s="151">
        <v>50</v>
      </c>
      <c r="B261" s="159" t="str">
        <f t="shared" si="17"/>
        <v>Umaria</v>
      </c>
      <c r="C261" s="343">
        <v>36613</v>
      </c>
      <c r="D261" s="166">
        <v>25629</v>
      </c>
      <c r="E261" s="162">
        <f t="shared" si="14"/>
        <v>-10984</v>
      </c>
      <c r="F261" s="163">
        <f t="shared" si="15"/>
        <v>-0.30000273127031385</v>
      </c>
      <c r="G261" s="143">
        <f t="shared" si="16"/>
        <v>0.6999972687296862</v>
      </c>
      <c r="H261" s="33"/>
    </row>
    <row r="262" spans="1:8" ht="12.75" customHeight="1">
      <c r="A262" s="151">
        <v>51</v>
      </c>
      <c r="B262" s="159" t="str">
        <f t="shared" si="17"/>
        <v>Vidisha</v>
      </c>
      <c r="C262" s="343">
        <v>66080</v>
      </c>
      <c r="D262" s="166">
        <v>47822</v>
      </c>
      <c r="E262" s="162">
        <f>D262-C262</f>
        <v>-18258</v>
      </c>
      <c r="F262" s="163">
        <f>E262/C262</f>
        <v>-0.27630145278450363</v>
      </c>
      <c r="G262" s="143">
        <f>D262/C262</f>
        <v>0.7236985472154963</v>
      </c>
      <c r="H262" s="33"/>
    </row>
    <row r="263" spans="1:8" ht="12.75" customHeight="1">
      <c r="A263" s="288"/>
      <c r="B263" s="289" t="s">
        <v>3</v>
      </c>
      <c r="C263" s="331">
        <f>SUM(C212:C262)</f>
        <v>2842728</v>
      </c>
      <c r="D263" s="331">
        <f>SUM(D212:D262)</f>
        <v>2046827.2599999998</v>
      </c>
      <c r="E263" s="299">
        <f>D263-C263</f>
        <v>-795900.7400000002</v>
      </c>
      <c r="F263" s="300">
        <f>E263/C263</f>
        <v>-0.279977803011755</v>
      </c>
      <c r="G263" s="292">
        <f>D263/C263</f>
        <v>0.720022196988245</v>
      </c>
      <c r="H263" s="27"/>
    </row>
    <row r="264" spans="1:8" ht="12.75" customHeight="1">
      <c r="A264" s="21"/>
      <c r="B264" s="25"/>
      <c r="C264" s="26"/>
      <c r="D264" s="37"/>
      <c r="E264" s="35"/>
      <c r="F264" s="27"/>
      <c r="G264" s="23"/>
      <c r="H264" s="15"/>
    </row>
    <row r="265" spans="1:8" ht="12.75" customHeight="1">
      <c r="A265" s="21"/>
      <c r="B265" s="25"/>
      <c r="C265" s="26"/>
      <c r="D265" s="38"/>
      <c r="E265" s="26"/>
      <c r="F265" s="27"/>
      <c r="G265" s="23"/>
      <c r="H265" s="15"/>
    </row>
    <row r="266" spans="1:8" ht="12.75" customHeight="1">
      <c r="A266" s="405" t="s">
        <v>239</v>
      </c>
      <c r="B266" s="405"/>
      <c r="C266" s="405"/>
      <c r="D266" s="405"/>
      <c r="E266" s="405"/>
      <c r="F266" s="405"/>
      <c r="G266" s="405"/>
      <c r="H266" s="15"/>
    </row>
    <row r="267" spans="1:10" ht="47.25" customHeight="1">
      <c r="A267" s="294" t="s">
        <v>30</v>
      </c>
      <c r="B267" s="294" t="s">
        <v>89</v>
      </c>
      <c r="C267" s="351" t="s">
        <v>240</v>
      </c>
      <c r="D267" s="294" t="s">
        <v>109</v>
      </c>
      <c r="E267" s="295" t="s">
        <v>28</v>
      </c>
      <c r="F267" s="296" t="s">
        <v>136</v>
      </c>
      <c r="G267" s="167"/>
      <c r="H267" s="29"/>
      <c r="J267" s="7" t="s">
        <v>130</v>
      </c>
    </row>
    <row r="268" spans="1:8" ht="12.75" customHeight="1">
      <c r="A268" s="147">
        <v>1</v>
      </c>
      <c r="B268" s="147">
        <v>2</v>
      </c>
      <c r="C268" s="147">
        <v>3</v>
      </c>
      <c r="D268" s="147">
        <v>4</v>
      </c>
      <c r="E268" s="147" t="s">
        <v>137</v>
      </c>
      <c r="F268" s="156">
        <v>6</v>
      </c>
      <c r="G268" s="168"/>
      <c r="H268" s="31"/>
    </row>
    <row r="269" spans="1:8" ht="12.75" customHeight="1">
      <c r="A269" s="158">
        <v>1</v>
      </c>
      <c r="B269" s="159" t="str">
        <f aca="true" t="shared" si="18" ref="B269:B300">B43</f>
        <v>Agar Malwa</v>
      </c>
      <c r="C269" s="344">
        <v>28484</v>
      </c>
      <c r="D269" s="161">
        <f aca="true" t="shared" si="19" ref="D269:D300">D155</f>
        <v>24864</v>
      </c>
      <c r="E269" s="162">
        <f>D269-C269</f>
        <v>-3620</v>
      </c>
      <c r="F269" s="163">
        <f>E269/C269</f>
        <v>-0.12708889200954923</v>
      </c>
      <c r="G269" s="169"/>
      <c r="H269" s="33"/>
    </row>
    <row r="270" spans="1:8" ht="12.75" customHeight="1">
      <c r="A270" s="158">
        <v>2</v>
      </c>
      <c r="B270" s="159" t="str">
        <f t="shared" si="18"/>
        <v>Alirajpur</v>
      </c>
      <c r="C270" s="344">
        <v>86209.54999999999</v>
      </c>
      <c r="D270" s="161">
        <f t="shared" si="19"/>
        <v>63992</v>
      </c>
      <c r="E270" s="162">
        <f aca="true" t="shared" si="20" ref="E270:E318">D270-C270</f>
        <v>-22217.54999999999</v>
      </c>
      <c r="F270" s="163">
        <f aca="true" t="shared" si="21" ref="F270:F318">E270/C270</f>
        <v>-0.2577156475123695</v>
      </c>
      <c r="G270" s="169"/>
      <c r="H270" s="33"/>
    </row>
    <row r="271" spans="1:8" ht="12.75" customHeight="1">
      <c r="A271" s="158">
        <v>3</v>
      </c>
      <c r="B271" s="159" t="str">
        <f t="shared" si="18"/>
        <v>Anooppur</v>
      </c>
      <c r="C271" s="344">
        <v>38898</v>
      </c>
      <c r="D271" s="161">
        <f t="shared" si="19"/>
        <v>36430</v>
      </c>
      <c r="E271" s="162">
        <f t="shared" si="20"/>
        <v>-2468</v>
      </c>
      <c r="F271" s="163">
        <f t="shared" si="21"/>
        <v>-0.06344799218468816</v>
      </c>
      <c r="G271" s="169"/>
      <c r="H271" s="33"/>
    </row>
    <row r="272" spans="1:8" ht="12.75" customHeight="1">
      <c r="A272" s="158">
        <v>4</v>
      </c>
      <c r="B272" s="159" t="str">
        <f t="shared" si="18"/>
        <v>Ashoknagar</v>
      </c>
      <c r="C272" s="344">
        <v>46968</v>
      </c>
      <c r="D272" s="161">
        <f t="shared" si="19"/>
        <v>41269</v>
      </c>
      <c r="E272" s="162">
        <f t="shared" si="20"/>
        <v>-5699</v>
      </c>
      <c r="F272" s="163">
        <f t="shared" si="21"/>
        <v>-0.12133793220916368</v>
      </c>
      <c r="G272" s="169"/>
      <c r="H272" s="33"/>
    </row>
    <row r="273" spans="1:8" ht="12.75" customHeight="1">
      <c r="A273" s="158">
        <v>5</v>
      </c>
      <c r="B273" s="159" t="str">
        <f t="shared" si="18"/>
        <v>Badwani</v>
      </c>
      <c r="C273" s="344">
        <v>105846</v>
      </c>
      <c r="D273" s="161">
        <f t="shared" si="19"/>
        <v>82772</v>
      </c>
      <c r="E273" s="162">
        <f t="shared" si="20"/>
        <v>-23074</v>
      </c>
      <c r="F273" s="163">
        <f t="shared" si="21"/>
        <v>-0.2179959563894715</v>
      </c>
      <c r="G273" s="169"/>
      <c r="H273" s="33"/>
    </row>
    <row r="274" spans="1:8" ht="12.75" customHeight="1">
      <c r="A274" s="158">
        <v>6</v>
      </c>
      <c r="B274" s="159" t="str">
        <f t="shared" si="18"/>
        <v>Balaghat</v>
      </c>
      <c r="C274" s="344">
        <v>88192</v>
      </c>
      <c r="D274" s="161">
        <f t="shared" si="19"/>
        <v>84189</v>
      </c>
      <c r="E274" s="162">
        <f t="shared" si="20"/>
        <v>-4003</v>
      </c>
      <c r="F274" s="163">
        <f t="shared" si="21"/>
        <v>-0.04538960449927431</v>
      </c>
      <c r="G274" s="169"/>
      <c r="H274" s="33"/>
    </row>
    <row r="275" spans="1:8" ht="12.75" customHeight="1">
      <c r="A275" s="158">
        <v>7</v>
      </c>
      <c r="B275" s="159" t="str">
        <f t="shared" si="18"/>
        <v>Betul</v>
      </c>
      <c r="C275" s="344">
        <v>82064</v>
      </c>
      <c r="D275" s="161">
        <f t="shared" si="19"/>
        <v>80700</v>
      </c>
      <c r="E275" s="162">
        <f t="shared" si="20"/>
        <v>-1364</v>
      </c>
      <c r="F275" s="163">
        <f t="shared" si="21"/>
        <v>-0.016621173718073697</v>
      </c>
      <c r="G275" s="169"/>
      <c r="H275" s="33"/>
    </row>
    <row r="276" spans="1:8" ht="12.75" customHeight="1">
      <c r="A276" s="158">
        <v>8</v>
      </c>
      <c r="B276" s="159" t="str">
        <f t="shared" si="18"/>
        <v>Bhind</v>
      </c>
      <c r="C276" s="344">
        <v>57771</v>
      </c>
      <c r="D276" s="161">
        <f t="shared" si="19"/>
        <v>56813</v>
      </c>
      <c r="E276" s="162">
        <f t="shared" si="20"/>
        <v>-958</v>
      </c>
      <c r="F276" s="163">
        <f t="shared" si="21"/>
        <v>-0.016582714510740684</v>
      </c>
      <c r="G276" s="169"/>
      <c r="H276" s="33"/>
    </row>
    <row r="277" spans="1:8" ht="12.75" customHeight="1">
      <c r="A277" s="158">
        <v>9</v>
      </c>
      <c r="B277" s="159" t="str">
        <f t="shared" si="18"/>
        <v>Bhopal</v>
      </c>
      <c r="C277" s="344">
        <v>67468</v>
      </c>
      <c r="D277" s="161">
        <f t="shared" si="19"/>
        <v>58274</v>
      </c>
      <c r="E277" s="162">
        <f t="shared" si="20"/>
        <v>-9194</v>
      </c>
      <c r="F277" s="163">
        <f t="shared" si="21"/>
        <v>-0.1362720104345764</v>
      </c>
      <c r="G277" s="169"/>
      <c r="H277" s="33"/>
    </row>
    <row r="278" spans="1:8" ht="12.75" customHeight="1">
      <c r="A278" s="158">
        <v>10</v>
      </c>
      <c r="B278" s="159" t="str">
        <f t="shared" si="18"/>
        <v>Burhanpur</v>
      </c>
      <c r="C278" s="344">
        <v>44372</v>
      </c>
      <c r="D278" s="161">
        <f t="shared" si="19"/>
        <v>41151</v>
      </c>
      <c r="E278" s="162">
        <f t="shared" si="20"/>
        <v>-3221</v>
      </c>
      <c r="F278" s="163">
        <f t="shared" si="21"/>
        <v>-0.07259082304155774</v>
      </c>
      <c r="G278" s="169"/>
      <c r="H278" s="33"/>
    </row>
    <row r="279" spans="1:8" ht="12.75" customHeight="1">
      <c r="A279" s="158">
        <v>11</v>
      </c>
      <c r="B279" s="159" t="str">
        <f t="shared" si="18"/>
        <v>Chhatarpur</v>
      </c>
      <c r="C279" s="344">
        <v>128608.56000000001</v>
      </c>
      <c r="D279" s="161">
        <f t="shared" si="19"/>
        <v>82001</v>
      </c>
      <c r="E279" s="162">
        <f t="shared" si="20"/>
        <v>-46607.56000000001</v>
      </c>
      <c r="F279" s="163">
        <f t="shared" si="21"/>
        <v>-0.3623985837334623</v>
      </c>
      <c r="G279" s="169"/>
      <c r="H279" s="33"/>
    </row>
    <row r="280" spans="1:8" ht="12.75" customHeight="1">
      <c r="A280" s="158">
        <v>12</v>
      </c>
      <c r="B280" s="159" t="str">
        <f t="shared" si="18"/>
        <v>Chhindwara</v>
      </c>
      <c r="C280" s="344">
        <v>103990</v>
      </c>
      <c r="D280" s="161">
        <f t="shared" si="19"/>
        <v>96612</v>
      </c>
      <c r="E280" s="162">
        <f t="shared" si="20"/>
        <v>-7378</v>
      </c>
      <c r="F280" s="163">
        <f t="shared" si="21"/>
        <v>-0.07094912972401192</v>
      </c>
      <c r="G280" s="169"/>
      <c r="H280" s="33"/>
    </row>
    <row r="281" spans="1:8" ht="12.75" customHeight="1">
      <c r="A281" s="158">
        <v>13</v>
      </c>
      <c r="B281" s="159" t="str">
        <f t="shared" si="18"/>
        <v>Damoh</v>
      </c>
      <c r="C281" s="344">
        <v>83982</v>
      </c>
      <c r="D281" s="161">
        <f t="shared" si="19"/>
        <v>64058</v>
      </c>
      <c r="E281" s="162">
        <f t="shared" si="20"/>
        <v>-19924</v>
      </c>
      <c r="F281" s="163">
        <f t="shared" si="21"/>
        <v>-0.23724131361482223</v>
      </c>
      <c r="G281" s="169"/>
      <c r="H281" s="33"/>
    </row>
    <row r="282" spans="1:8" ht="12.75" customHeight="1">
      <c r="A282" s="158">
        <v>14</v>
      </c>
      <c r="B282" s="159" t="str">
        <f t="shared" si="18"/>
        <v>Datia</v>
      </c>
      <c r="C282" s="344">
        <v>35266</v>
      </c>
      <c r="D282" s="161">
        <f t="shared" si="19"/>
        <v>31650</v>
      </c>
      <c r="E282" s="162">
        <f t="shared" si="20"/>
        <v>-3616</v>
      </c>
      <c r="F282" s="163">
        <f t="shared" si="21"/>
        <v>-0.10253501956558725</v>
      </c>
      <c r="G282" s="169"/>
      <c r="H282" s="33"/>
    </row>
    <row r="283" spans="1:8" ht="12.75" customHeight="1">
      <c r="A283" s="158">
        <v>15</v>
      </c>
      <c r="B283" s="159" t="str">
        <f t="shared" si="18"/>
        <v>Dewas</v>
      </c>
      <c r="C283" s="344">
        <v>61217</v>
      </c>
      <c r="D283" s="161">
        <f t="shared" si="19"/>
        <v>57663</v>
      </c>
      <c r="E283" s="162">
        <f t="shared" si="20"/>
        <v>-3554</v>
      </c>
      <c r="F283" s="163">
        <f t="shared" si="21"/>
        <v>-0.05805576882238594</v>
      </c>
      <c r="G283" s="169"/>
      <c r="H283" s="33"/>
    </row>
    <row r="284" spans="1:8" ht="12.75" customHeight="1">
      <c r="A284" s="158">
        <v>16</v>
      </c>
      <c r="B284" s="159" t="str">
        <f t="shared" si="18"/>
        <v>Dhar</v>
      </c>
      <c r="C284" s="344">
        <v>109116</v>
      </c>
      <c r="D284" s="161">
        <f t="shared" si="19"/>
        <v>113650</v>
      </c>
      <c r="E284" s="162">
        <f t="shared" si="20"/>
        <v>4534</v>
      </c>
      <c r="F284" s="163">
        <f t="shared" si="21"/>
        <v>0.041552109681439936</v>
      </c>
      <c r="G284" s="169"/>
      <c r="H284" s="33"/>
    </row>
    <row r="285" spans="1:8" ht="12.75" customHeight="1">
      <c r="A285" s="158">
        <v>17</v>
      </c>
      <c r="B285" s="159" t="str">
        <f t="shared" si="18"/>
        <v>Dindori</v>
      </c>
      <c r="C285" s="344">
        <v>54946</v>
      </c>
      <c r="D285" s="161">
        <f t="shared" si="19"/>
        <v>51807</v>
      </c>
      <c r="E285" s="162">
        <f t="shared" si="20"/>
        <v>-3139</v>
      </c>
      <c r="F285" s="163">
        <f t="shared" si="21"/>
        <v>-0.05712881738434099</v>
      </c>
      <c r="G285" s="169"/>
      <c r="H285" s="33"/>
    </row>
    <row r="286" spans="1:8" ht="12.75" customHeight="1">
      <c r="A286" s="158">
        <v>18</v>
      </c>
      <c r="B286" s="159" t="str">
        <f t="shared" si="18"/>
        <v>Guna</v>
      </c>
      <c r="C286" s="344">
        <v>59891</v>
      </c>
      <c r="D286" s="161">
        <f t="shared" si="19"/>
        <v>61848</v>
      </c>
      <c r="E286" s="162">
        <f t="shared" si="20"/>
        <v>1957</v>
      </c>
      <c r="F286" s="163">
        <f t="shared" si="21"/>
        <v>0.03267602811774724</v>
      </c>
      <c r="G286" s="169"/>
      <c r="H286" s="33"/>
    </row>
    <row r="287" spans="1:8" ht="12.75" customHeight="1">
      <c r="A287" s="158">
        <v>19</v>
      </c>
      <c r="B287" s="159" t="str">
        <f t="shared" si="18"/>
        <v>Gwalior</v>
      </c>
      <c r="C287" s="344">
        <v>52425.6</v>
      </c>
      <c r="D287" s="161">
        <f t="shared" si="19"/>
        <v>46640.1</v>
      </c>
      <c r="E287" s="162">
        <f t="shared" si="20"/>
        <v>-5785.5</v>
      </c>
      <c r="F287" s="163">
        <f t="shared" si="21"/>
        <v>-0.11035639077092108</v>
      </c>
      <c r="G287" s="169"/>
      <c r="H287" s="33"/>
    </row>
    <row r="288" spans="1:8" ht="12.75" customHeight="1">
      <c r="A288" s="158">
        <v>20</v>
      </c>
      <c r="B288" s="159" t="str">
        <f t="shared" si="18"/>
        <v>Harda</v>
      </c>
      <c r="C288" s="344">
        <v>23688</v>
      </c>
      <c r="D288" s="161">
        <f t="shared" si="19"/>
        <v>23651</v>
      </c>
      <c r="E288" s="162">
        <f t="shared" si="20"/>
        <v>-37</v>
      </c>
      <c r="F288" s="163">
        <f t="shared" si="21"/>
        <v>-0.0015619723066531577</v>
      </c>
      <c r="G288" s="169"/>
      <c r="H288" s="33"/>
    </row>
    <row r="289" spans="1:8" ht="12.75" customHeight="1">
      <c r="A289" s="158">
        <v>21</v>
      </c>
      <c r="B289" s="159" t="str">
        <f t="shared" si="18"/>
        <v>Hoshangabad</v>
      </c>
      <c r="C289" s="344">
        <v>48657</v>
      </c>
      <c r="D289" s="161">
        <f t="shared" si="19"/>
        <v>40078</v>
      </c>
      <c r="E289" s="162">
        <f t="shared" si="20"/>
        <v>-8579</v>
      </c>
      <c r="F289" s="163">
        <f t="shared" si="21"/>
        <v>-0.176315843557967</v>
      </c>
      <c r="G289" s="169"/>
      <c r="H289" s="33"/>
    </row>
    <row r="290" spans="1:8" ht="12.75" customHeight="1">
      <c r="A290" s="158">
        <v>22</v>
      </c>
      <c r="B290" s="159" t="str">
        <f t="shared" si="18"/>
        <v>Indore</v>
      </c>
      <c r="C290" s="344">
        <v>61823</v>
      </c>
      <c r="D290" s="161">
        <f t="shared" si="19"/>
        <v>55042</v>
      </c>
      <c r="E290" s="162">
        <f t="shared" si="20"/>
        <v>-6781</v>
      </c>
      <c r="F290" s="163">
        <f t="shared" si="21"/>
        <v>-0.10968409815117351</v>
      </c>
      <c r="G290" s="169"/>
      <c r="H290" s="33"/>
    </row>
    <row r="291" spans="1:8" ht="12.75" customHeight="1">
      <c r="A291" s="158">
        <v>23</v>
      </c>
      <c r="B291" s="159" t="str">
        <f t="shared" si="18"/>
        <v>Jabalpur</v>
      </c>
      <c r="C291" s="344">
        <v>83048.082</v>
      </c>
      <c r="D291" s="161">
        <f t="shared" si="19"/>
        <v>67703</v>
      </c>
      <c r="E291" s="162">
        <f t="shared" si="20"/>
        <v>-15345.081999999995</v>
      </c>
      <c r="F291" s="163">
        <f t="shared" si="21"/>
        <v>-0.18477346653231552</v>
      </c>
      <c r="G291" s="169"/>
      <c r="H291" s="33"/>
    </row>
    <row r="292" spans="1:8" ht="12.75" customHeight="1">
      <c r="A292" s="158">
        <v>24</v>
      </c>
      <c r="B292" s="159" t="str">
        <f t="shared" si="18"/>
        <v>Jhabua</v>
      </c>
      <c r="C292" s="344">
        <v>135395</v>
      </c>
      <c r="D292" s="161">
        <f t="shared" si="19"/>
        <v>98293.10999999999</v>
      </c>
      <c r="E292" s="162">
        <f t="shared" si="20"/>
        <v>-37101.890000000014</v>
      </c>
      <c r="F292" s="163">
        <f t="shared" si="21"/>
        <v>-0.27402703201743056</v>
      </c>
      <c r="G292" s="169"/>
      <c r="H292" s="33"/>
    </row>
    <row r="293" spans="1:8" ht="12.75" customHeight="1">
      <c r="A293" s="158">
        <v>25</v>
      </c>
      <c r="B293" s="159" t="str">
        <f t="shared" si="18"/>
        <v>Katni</v>
      </c>
      <c r="C293" s="344">
        <v>69118</v>
      </c>
      <c r="D293" s="161">
        <f t="shared" si="19"/>
        <v>64644</v>
      </c>
      <c r="E293" s="162">
        <f t="shared" si="20"/>
        <v>-4474</v>
      </c>
      <c r="F293" s="163">
        <f t="shared" si="21"/>
        <v>-0.06472988223038861</v>
      </c>
      <c r="G293" s="169"/>
      <c r="H293" s="33"/>
    </row>
    <row r="294" spans="1:8" ht="12.75" customHeight="1">
      <c r="A294" s="158">
        <v>26</v>
      </c>
      <c r="B294" s="159" t="str">
        <f t="shared" si="18"/>
        <v>Khandwa</v>
      </c>
      <c r="C294" s="344">
        <v>78574</v>
      </c>
      <c r="D294" s="161">
        <f t="shared" si="19"/>
        <v>77033</v>
      </c>
      <c r="E294" s="162">
        <f t="shared" si="20"/>
        <v>-1541</v>
      </c>
      <c r="F294" s="163">
        <f t="shared" si="21"/>
        <v>-0.019612085422658895</v>
      </c>
      <c r="G294" s="169"/>
      <c r="H294" s="33"/>
    </row>
    <row r="295" spans="1:8" ht="12.75" customHeight="1">
      <c r="A295" s="158">
        <v>27</v>
      </c>
      <c r="B295" s="159" t="str">
        <f t="shared" si="18"/>
        <v>Khargone</v>
      </c>
      <c r="C295" s="344">
        <v>98275</v>
      </c>
      <c r="D295" s="161">
        <f t="shared" si="19"/>
        <v>80716</v>
      </c>
      <c r="E295" s="162">
        <f t="shared" si="20"/>
        <v>-17559</v>
      </c>
      <c r="F295" s="163">
        <f t="shared" si="21"/>
        <v>-0.17867209361485628</v>
      </c>
      <c r="G295" s="169"/>
      <c r="H295" s="33"/>
    </row>
    <row r="296" spans="1:8" ht="12.75" customHeight="1">
      <c r="A296" s="158">
        <v>28</v>
      </c>
      <c r="B296" s="159" t="str">
        <f t="shared" si="18"/>
        <v>Mandla</v>
      </c>
      <c r="C296" s="344">
        <v>69383</v>
      </c>
      <c r="D296" s="161">
        <f t="shared" si="19"/>
        <v>62645</v>
      </c>
      <c r="E296" s="162">
        <f t="shared" si="20"/>
        <v>-6738</v>
      </c>
      <c r="F296" s="163">
        <f t="shared" si="21"/>
        <v>-0.0971131256936137</v>
      </c>
      <c r="G296" s="169"/>
      <c r="H296" s="33"/>
    </row>
    <row r="297" spans="1:8" ht="12.75" customHeight="1">
      <c r="A297" s="158">
        <v>29</v>
      </c>
      <c r="B297" s="159" t="str">
        <f t="shared" si="18"/>
        <v>Mandsaur</v>
      </c>
      <c r="C297" s="344">
        <v>48337</v>
      </c>
      <c r="D297" s="161">
        <f t="shared" si="19"/>
        <v>49767.20000000001</v>
      </c>
      <c r="E297" s="162">
        <f t="shared" si="20"/>
        <v>1430.2000000000116</v>
      </c>
      <c r="F297" s="163">
        <f t="shared" si="21"/>
        <v>0.029588100213087522</v>
      </c>
      <c r="G297" s="169"/>
      <c r="H297" s="33"/>
    </row>
    <row r="298" spans="1:8" ht="12.75" customHeight="1">
      <c r="A298" s="158">
        <v>30</v>
      </c>
      <c r="B298" s="159" t="str">
        <f t="shared" si="18"/>
        <v>Morena</v>
      </c>
      <c r="C298" s="344">
        <v>88767</v>
      </c>
      <c r="D298" s="161">
        <f t="shared" si="19"/>
        <v>85624</v>
      </c>
      <c r="E298" s="162">
        <f t="shared" si="20"/>
        <v>-3143</v>
      </c>
      <c r="F298" s="163">
        <f t="shared" si="21"/>
        <v>-0.035407302263228455</v>
      </c>
      <c r="G298" s="169"/>
      <c r="H298" s="33"/>
    </row>
    <row r="299" spans="1:8" ht="12.75" customHeight="1">
      <c r="A299" s="158">
        <v>31</v>
      </c>
      <c r="B299" s="159" t="str">
        <f t="shared" si="18"/>
        <v>Narsinghpur</v>
      </c>
      <c r="C299" s="344">
        <v>39912.6</v>
      </c>
      <c r="D299" s="161">
        <f t="shared" si="19"/>
        <v>35986</v>
      </c>
      <c r="E299" s="162">
        <f t="shared" si="20"/>
        <v>-3926.5999999999985</v>
      </c>
      <c r="F299" s="163">
        <f t="shared" si="21"/>
        <v>-0.09837996021306551</v>
      </c>
      <c r="G299" s="169"/>
      <c r="H299" s="33"/>
    </row>
    <row r="300" spans="1:8" ht="12.75" customHeight="1">
      <c r="A300" s="158">
        <v>32</v>
      </c>
      <c r="B300" s="159" t="str">
        <f t="shared" si="18"/>
        <v>Neemuch</v>
      </c>
      <c r="C300" s="344">
        <v>40570.4</v>
      </c>
      <c r="D300" s="161">
        <f t="shared" si="19"/>
        <v>28287</v>
      </c>
      <c r="E300" s="162">
        <f t="shared" si="20"/>
        <v>-12283.400000000001</v>
      </c>
      <c r="F300" s="163">
        <f t="shared" si="21"/>
        <v>-0.30276753495159037</v>
      </c>
      <c r="G300" s="169"/>
      <c r="H300" s="33"/>
    </row>
    <row r="301" spans="1:8" ht="12.75" customHeight="1">
      <c r="A301" s="158">
        <v>33</v>
      </c>
      <c r="B301" s="159" t="str">
        <f aca="true" t="shared" si="22" ref="B301:B319">B75</f>
        <v>Panna</v>
      </c>
      <c r="C301" s="344">
        <v>71105.2</v>
      </c>
      <c r="D301" s="161">
        <f aca="true" t="shared" si="23" ref="D301:D319">D187</f>
        <v>54840</v>
      </c>
      <c r="E301" s="162">
        <f t="shared" si="20"/>
        <v>-16265.199999999997</v>
      </c>
      <c r="F301" s="163">
        <f t="shared" si="21"/>
        <v>-0.2287483897098946</v>
      </c>
      <c r="G301" s="169"/>
      <c r="H301" s="33"/>
    </row>
    <row r="302" spans="1:8" ht="12.75" customHeight="1">
      <c r="A302" s="158">
        <v>34</v>
      </c>
      <c r="B302" s="159" t="str">
        <f t="shared" si="22"/>
        <v>Raisen</v>
      </c>
      <c r="C302" s="344">
        <v>70147.364</v>
      </c>
      <c r="D302" s="161">
        <f t="shared" si="23"/>
        <v>63958.5</v>
      </c>
      <c r="E302" s="162">
        <f t="shared" si="20"/>
        <v>-6188.864000000001</v>
      </c>
      <c r="F302" s="163">
        <f t="shared" si="21"/>
        <v>-0.08822660820155696</v>
      </c>
      <c r="G302" s="169"/>
      <c r="H302" s="33"/>
    </row>
    <row r="303" spans="1:8" ht="12.75" customHeight="1">
      <c r="A303" s="158">
        <v>35</v>
      </c>
      <c r="B303" s="159" t="str">
        <f t="shared" si="22"/>
        <v>Rajgarh</v>
      </c>
      <c r="C303" s="344">
        <v>79805</v>
      </c>
      <c r="D303" s="161">
        <f t="shared" si="23"/>
        <v>65140</v>
      </c>
      <c r="E303" s="162">
        <f t="shared" si="20"/>
        <v>-14665</v>
      </c>
      <c r="F303" s="163">
        <f t="shared" si="21"/>
        <v>-0.1837604160140342</v>
      </c>
      <c r="G303" s="169"/>
      <c r="H303" s="33"/>
    </row>
    <row r="304" spans="1:8" ht="12.75" customHeight="1">
      <c r="A304" s="158">
        <v>36</v>
      </c>
      <c r="B304" s="159" t="str">
        <f t="shared" si="22"/>
        <v>Ratlam</v>
      </c>
      <c r="C304" s="344">
        <v>100848</v>
      </c>
      <c r="D304" s="161">
        <f t="shared" si="23"/>
        <v>77424</v>
      </c>
      <c r="E304" s="162">
        <f t="shared" si="20"/>
        <v>-23424</v>
      </c>
      <c r="F304" s="163">
        <f t="shared" si="21"/>
        <v>-0.23227034745359354</v>
      </c>
      <c r="G304" s="169"/>
      <c r="H304" s="33"/>
    </row>
    <row r="305" spans="1:8" ht="12.75" customHeight="1">
      <c r="A305" s="158">
        <v>37</v>
      </c>
      <c r="B305" s="159" t="str">
        <f t="shared" si="22"/>
        <v>Rewa</v>
      </c>
      <c r="C305" s="344">
        <v>91314</v>
      </c>
      <c r="D305" s="161">
        <f t="shared" si="23"/>
        <v>84194</v>
      </c>
      <c r="E305" s="162">
        <f t="shared" si="20"/>
        <v>-7120</v>
      </c>
      <c r="F305" s="163">
        <f t="shared" si="21"/>
        <v>-0.07797270955165692</v>
      </c>
      <c r="G305" s="169"/>
      <c r="H305" s="33"/>
    </row>
    <row r="306" spans="1:8" ht="12.75" customHeight="1">
      <c r="A306" s="158">
        <v>38</v>
      </c>
      <c r="B306" s="159" t="str">
        <f t="shared" si="22"/>
        <v>Sagar</v>
      </c>
      <c r="C306" s="344">
        <v>121900</v>
      </c>
      <c r="D306" s="161">
        <f t="shared" si="23"/>
        <v>102017</v>
      </c>
      <c r="E306" s="162">
        <f t="shared" si="20"/>
        <v>-19883</v>
      </c>
      <c r="F306" s="163">
        <f t="shared" si="21"/>
        <v>-0.16310910582444627</v>
      </c>
      <c r="G306" s="169"/>
      <c r="H306" s="33"/>
    </row>
    <row r="307" spans="1:8" ht="12.75" customHeight="1">
      <c r="A307" s="158">
        <v>39</v>
      </c>
      <c r="B307" s="159" t="str">
        <f t="shared" si="22"/>
        <v>Satna</v>
      </c>
      <c r="C307" s="344">
        <v>97587</v>
      </c>
      <c r="D307" s="161">
        <f t="shared" si="23"/>
        <v>83171</v>
      </c>
      <c r="E307" s="162">
        <f t="shared" si="20"/>
        <v>-14416</v>
      </c>
      <c r="F307" s="163">
        <f t="shared" si="21"/>
        <v>-0.14772459446442662</v>
      </c>
      <c r="G307" s="169"/>
      <c r="H307" s="33"/>
    </row>
    <row r="308" spans="1:8" ht="12.75" customHeight="1">
      <c r="A308" s="158">
        <v>40</v>
      </c>
      <c r="B308" s="159" t="str">
        <f t="shared" si="22"/>
        <v>Sehore</v>
      </c>
      <c r="C308" s="344">
        <v>62546</v>
      </c>
      <c r="D308" s="161">
        <f t="shared" si="23"/>
        <v>53112</v>
      </c>
      <c r="E308" s="162">
        <f t="shared" si="20"/>
        <v>-9434</v>
      </c>
      <c r="F308" s="163">
        <f t="shared" si="21"/>
        <v>-0.1508329869216257</v>
      </c>
      <c r="G308" s="169"/>
      <c r="H308" s="33"/>
    </row>
    <row r="309" spans="1:8" ht="12.75" customHeight="1">
      <c r="A309" s="158">
        <v>41</v>
      </c>
      <c r="B309" s="159" t="str">
        <f t="shared" si="22"/>
        <v>Seoni</v>
      </c>
      <c r="C309" s="344">
        <v>78666</v>
      </c>
      <c r="D309" s="161">
        <f t="shared" si="23"/>
        <v>73342</v>
      </c>
      <c r="E309" s="162">
        <f t="shared" si="20"/>
        <v>-5324</v>
      </c>
      <c r="F309" s="163">
        <f t="shared" si="21"/>
        <v>-0.0676785396486411</v>
      </c>
      <c r="G309" s="169"/>
      <c r="H309" s="33"/>
    </row>
    <row r="310" spans="1:8" ht="12.75" customHeight="1">
      <c r="A310" s="158">
        <v>42</v>
      </c>
      <c r="B310" s="159" t="str">
        <f t="shared" si="22"/>
        <v>Shahdol</v>
      </c>
      <c r="C310" s="344">
        <v>66752.8</v>
      </c>
      <c r="D310" s="161">
        <f t="shared" si="23"/>
        <v>57809</v>
      </c>
      <c r="E310" s="162">
        <f t="shared" si="20"/>
        <v>-8943.800000000003</v>
      </c>
      <c r="F310" s="163">
        <f t="shared" si="21"/>
        <v>-0.1339838928104889</v>
      </c>
      <c r="G310" s="169"/>
      <c r="H310" s="33"/>
    </row>
    <row r="311" spans="1:8" ht="12.75" customHeight="1">
      <c r="A311" s="158">
        <v>43</v>
      </c>
      <c r="B311" s="159" t="str">
        <f t="shared" si="22"/>
        <v>Shajapur</v>
      </c>
      <c r="C311" s="344">
        <v>32822</v>
      </c>
      <c r="D311" s="161">
        <f t="shared" si="23"/>
        <v>26936</v>
      </c>
      <c r="E311" s="162">
        <f t="shared" si="20"/>
        <v>-5886</v>
      </c>
      <c r="F311" s="163">
        <f t="shared" si="21"/>
        <v>-0.1793309365669368</v>
      </c>
      <c r="G311" s="169"/>
      <c r="H311" s="33"/>
    </row>
    <row r="312" spans="1:8" ht="12.75" customHeight="1">
      <c r="A312" s="158">
        <v>44</v>
      </c>
      <c r="B312" s="159" t="str">
        <f t="shared" si="22"/>
        <v>Sheopur</v>
      </c>
      <c r="C312" s="344">
        <v>43882</v>
      </c>
      <c r="D312" s="161">
        <f t="shared" si="23"/>
        <v>43250</v>
      </c>
      <c r="E312" s="162">
        <f t="shared" si="20"/>
        <v>-632</v>
      </c>
      <c r="F312" s="163">
        <f t="shared" si="21"/>
        <v>-0.014402260607994165</v>
      </c>
      <c r="G312" s="169"/>
      <c r="H312" s="33"/>
    </row>
    <row r="313" spans="1:8" ht="12.75" customHeight="1">
      <c r="A313" s="158">
        <v>45</v>
      </c>
      <c r="B313" s="159" t="str">
        <f t="shared" si="22"/>
        <v>Shivpuri</v>
      </c>
      <c r="C313" s="344">
        <v>83572</v>
      </c>
      <c r="D313" s="161">
        <f t="shared" si="23"/>
        <v>94790.49</v>
      </c>
      <c r="E313" s="162">
        <f t="shared" si="20"/>
        <v>11218.490000000005</v>
      </c>
      <c r="F313" s="163">
        <f t="shared" si="21"/>
        <v>0.13423742401761363</v>
      </c>
      <c r="G313" s="169"/>
      <c r="H313" s="33"/>
    </row>
    <row r="314" spans="1:8" ht="12.75" customHeight="1">
      <c r="A314" s="158">
        <v>46</v>
      </c>
      <c r="B314" s="159" t="str">
        <f t="shared" si="22"/>
        <v>Sidhi</v>
      </c>
      <c r="C314" s="344">
        <v>96567</v>
      </c>
      <c r="D314" s="161">
        <f t="shared" si="23"/>
        <v>69528.23999999999</v>
      </c>
      <c r="E314" s="162">
        <f t="shared" si="20"/>
        <v>-27038.76000000001</v>
      </c>
      <c r="F314" s="163">
        <f t="shared" si="21"/>
        <v>-0.2800000000000001</v>
      </c>
      <c r="G314" s="169"/>
      <c r="H314" s="33"/>
    </row>
    <row r="315" spans="1:8" ht="12.75" customHeight="1">
      <c r="A315" s="158">
        <v>47</v>
      </c>
      <c r="B315" s="159" t="str">
        <f t="shared" si="22"/>
        <v>Singroli</v>
      </c>
      <c r="C315" s="344">
        <v>93193.59999999999</v>
      </c>
      <c r="D315" s="161">
        <f t="shared" si="23"/>
        <v>72852</v>
      </c>
      <c r="E315" s="162">
        <f t="shared" si="20"/>
        <v>-20341.59999999999</v>
      </c>
      <c r="F315" s="163">
        <f t="shared" si="21"/>
        <v>-0.2182724993991003</v>
      </c>
      <c r="G315" s="169"/>
      <c r="H315" s="33"/>
    </row>
    <row r="316" spans="1:8" ht="12.75" customHeight="1">
      <c r="A316" s="158">
        <v>48</v>
      </c>
      <c r="B316" s="159" t="str">
        <f t="shared" si="22"/>
        <v>Tikamgarh</v>
      </c>
      <c r="C316" s="344">
        <v>121470</v>
      </c>
      <c r="D316" s="161">
        <f t="shared" si="23"/>
        <v>84965</v>
      </c>
      <c r="E316" s="162">
        <f t="shared" si="20"/>
        <v>-36505</v>
      </c>
      <c r="F316" s="163">
        <f t="shared" si="21"/>
        <v>-0.30052687906478964</v>
      </c>
      <c r="G316" s="169"/>
      <c r="H316" s="33"/>
    </row>
    <row r="317" spans="1:8" ht="12.75" customHeight="1">
      <c r="A317" s="158">
        <v>49</v>
      </c>
      <c r="B317" s="159" t="str">
        <f t="shared" si="22"/>
        <v>Ujjain</v>
      </c>
      <c r="C317" s="344">
        <v>66556</v>
      </c>
      <c r="D317" s="161">
        <f t="shared" si="23"/>
        <v>53172</v>
      </c>
      <c r="E317" s="162">
        <f t="shared" si="20"/>
        <v>-13384</v>
      </c>
      <c r="F317" s="163">
        <f t="shared" si="21"/>
        <v>-0.20109381573411864</v>
      </c>
      <c r="G317" s="169"/>
      <c r="H317" s="33"/>
    </row>
    <row r="318" spans="1:8" ht="12.75" customHeight="1">
      <c r="A318" s="158">
        <v>50</v>
      </c>
      <c r="B318" s="159" t="str">
        <f t="shared" si="22"/>
        <v>Umaria</v>
      </c>
      <c r="C318" s="344">
        <v>37983</v>
      </c>
      <c r="D318" s="161">
        <f t="shared" si="23"/>
        <v>34903</v>
      </c>
      <c r="E318" s="162">
        <f t="shared" si="20"/>
        <v>-3080</v>
      </c>
      <c r="F318" s="163">
        <f t="shared" si="21"/>
        <v>-0.08108890819577179</v>
      </c>
      <c r="G318" s="169"/>
      <c r="H318" s="33"/>
    </row>
    <row r="319" spans="1:8" ht="12.75" customHeight="1">
      <c r="A319" s="338">
        <v>51</v>
      </c>
      <c r="B319" s="159" t="str">
        <f t="shared" si="22"/>
        <v>Vidisha</v>
      </c>
      <c r="C319" s="344">
        <v>82426</v>
      </c>
      <c r="D319" s="161">
        <f t="shared" si="23"/>
        <v>71439</v>
      </c>
      <c r="E319" s="162">
        <f>D319-C319</f>
        <v>-10987</v>
      </c>
      <c r="F319" s="163">
        <f>E319/C319</f>
        <v>-0.1332953194380414</v>
      </c>
      <c r="G319" s="169"/>
      <c r="H319" s="33"/>
    </row>
    <row r="320" spans="1:8" ht="12.75" customHeight="1">
      <c r="A320" s="288"/>
      <c r="B320" s="289" t="s">
        <v>3</v>
      </c>
      <c r="C320" s="299">
        <f>SUM(C269:C319)</f>
        <v>3720405.7560000005</v>
      </c>
      <c r="D320" s="299">
        <f>SUM(D269:D319)</f>
        <v>3212695.6400000006</v>
      </c>
      <c r="E320" s="299">
        <f>D320-C320</f>
        <v>-507710.1159999999</v>
      </c>
      <c r="F320" s="300">
        <f>E320/C320</f>
        <v>-0.1364663290237098</v>
      </c>
      <c r="G320" s="170"/>
      <c r="H320" s="27"/>
    </row>
    <row r="321" spans="1:8" ht="12.75" customHeight="1">
      <c r="A321" s="21"/>
      <c r="B321" s="25"/>
      <c r="C321" s="26"/>
      <c r="D321" s="35"/>
      <c r="E321" s="35"/>
      <c r="F321" s="27"/>
      <c r="G321" s="23"/>
      <c r="H321" s="15"/>
    </row>
    <row r="322" spans="1:8" ht="12.75" customHeight="1">
      <c r="A322" s="21"/>
      <c r="B322" s="25"/>
      <c r="C322" s="26"/>
      <c r="D322" s="26"/>
      <c r="E322" s="26"/>
      <c r="F322" s="27"/>
      <c r="G322" s="23"/>
      <c r="H322" s="15"/>
    </row>
    <row r="323" spans="1:8" ht="12.75" customHeight="1">
      <c r="A323" s="405" t="s">
        <v>241</v>
      </c>
      <c r="B323" s="405"/>
      <c r="C323" s="405"/>
      <c r="D323" s="405"/>
      <c r="E323" s="405"/>
      <c r="F323" s="405"/>
      <c r="G323" s="405"/>
      <c r="H323" s="15"/>
    </row>
    <row r="324" spans="1:8" ht="49.5" customHeight="1">
      <c r="A324" s="294" t="s">
        <v>30</v>
      </c>
      <c r="B324" s="294" t="s">
        <v>89</v>
      </c>
      <c r="C324" s="351" t="s">
        <v>240</v>
      </c>
      <c r="D324" s="294" t="s">
        <v>109</v>
      </c>
      <c r="E324" s="295" t="s">
        <v>28</v>
      </c>
      <c r="F324" s="296" t="s">
        <v>136</v>
      </c>
      <c r="G324" s="28"/>
      <c r="H324" s="29"/>
    </row>
    <row r="325" spans="1:8" ht="12.75" customHeight="1">
      <c r="A325" s="147">
        <v>1</v>
      </c>
      <c r="B325" s="147">
        <v>2</v>
      </c>
      <c r="C325" s="147">
        <v>3</v>
      </c>
      <c r="D325" s="147">
        <v>4</v>
      </c>
      <c r="E325" s="147" t="s">
        <v>138</v>
      </c>
      <c r="F325" s="156">
        <v>6</v>
      </c>
      <c r="G325" s="30"/>
      <c r="H325" s="31"/>
    </row>
    <row r="326" spans="1:8" ht="12.75" customHeight="1">
      <c r="A326" s="151">
        <v>1</v>
      </c>
      <c r="B326" s="159" t="str">
        <f aca="true" t="shared" si="24" ref="B326:B357">B43</f>
        <v>Agar Malwa</v>
      </c>
      <c r="C326" s="343">
        <v>18923</v>
      </c>
      <c r="D326" s="166">
        <f aca="true" t="shared" si="25" ref="D326:D357">D212</f>
        <v>18402</v>
      </c>
      <c r="E326" s="162">
        <f>D326-C326</f>
        <v>-521</v>
      </c>
      <c r="F326" s="163">
        <f>E326/C326</f>
        <v>-0.027532632246472545</v>
      </c>
      <c r="G326" s="32"/>
      <c r="H326" s="33"/>
    </row>
    <row r="327" spans="1:8" ht="12.75" customHeight="1">
      <c r="A327" s="151">
        <v>2</v>
      </c>
      <c r="B327" s="159" t="str">
        <f t="shared" si="24"/>
        <v>Alirajpur</v>
      </c>
      <c r="C327" s="343">
        <v>25691</v>
      </c>
      <c r="D327" s="166">
        <f t="shared" si="25"/>
        <v>20850</v>
      </c>
      <c r="E327" s="162">
        <f aca="true" t="shared" si="26" ref="E327:E377">D327-C327</f>
        <v>-4841</v>
      </c>
      <c r="F327" s="163">
        <f aca="true" t="shared" si="27" ref="F327:F375">E327/C327</f>
        <v>-0.1884317465260208</v>
      </c>
      <c r="G327" s="32"/>
      <c r="H327" s="33"/>
    </row>
    <row r="328" spans="1:8" ht="12.75" customHeight="1">
      <c r="A328" s="151">
        <v>3</v>
      </c>
      <c r="B328" s="159" t="str">
        <f t="shared" si="24"/>
        <v>Anooppur</v>
      </c>
      <c r="C328" s="343">
        <v>24358</v>
      </c>
      <c r="D328" s="166">
        <f t="shared" si="25"/>
        <v>24754</v>
      </c>
      <c r="E328" s="162">
        <f t="shared" si="26"/>
        <v>396</v>
      </c>
      <c r="F328" s="163">
        <f t="shared" si="27"/>
        <v>0.016257492404959356</v>
      </c>
      <c r="G328" s="32"/>
      <c r="H328" s="33"/>
    </row>
    <row r="329" spans="1:8" ht="12.75" customHeight="1">
      <c r="A329" s="151">
        <v>4</v>
      </c>
      <c r="B329" s="159" t="str">
        <f t="shared" si="24"/>
        <v>Ashoknagar</v>
      </c>
      <c r="C329" s="343">
        <v>25091</v>
      </c>
      <c r="D329" s="166">
        <f t="shared" si="25"/>
        <v>23983</v>
      </c>
      <c r="E329" s="162">
        <f t="shared" si="26"/>
        <v>-1108</v>
      </c>
      <c r="F329" s="163">
        <f t="shared" si="27"/>
        <v>-0.044159260292535175</v>
      </c>
      <c r="G329" s="32"/>
      <c r="H329" s="33"/>
    </row>
    <row r="330" spans="1:8" ht="12.75" customHeight="1">
      <c r="A330" s="151">
        <v>5</v>
      </c>
      <c r="B330" s="159" t="str">
        <f t="shared" si="24"/>
        <v>Badwani</v>
      </c>
      <c r="C330" s="343">
        <v>43846</v>
      </c>
      <c r="D330" s="166">
        <f t="shared" si="25"/>
        <v>33638</v>
      </c>
      <c r="E330" s="162">
        <f t="shared" si="26"/>
        <v>-10208</v>
      </c>
      <c r="F330" s="163">
        <f t="shared" si="27"/>
        <v>-0.23281485198193677</v>
      </c>
      <c r="G330" s="32"/>
      <c r="H330" s="33"/>
    </row>
    <row r="331" spans="1:8" ht="12.75" customHeight="1">
      <c r="A331" s="151">
        <v>6</v>
      </c>
      <c r="B331" s="159" t="str">
        <f t="shared" si="24"/>
        <v>Balaghat</v>
      </c>
      <c r="C331" s="343">
        <v>68659</v>
      </c>
      <c r="D331" s="166">
        <f t="shared" si="25"/>
        <v>64033</v>
      </c>
      <c r="E331" s="162">
        <f t="shared" si="26"/>
        <v>-4626</v>
      </c>
      <c r="F331" s="163">
        <f t="shared" si="27"/>
        <v>-0.06737645465270395</v>
      </c>
      <c r="G331" s="32"/>
      <c r="H331" s="33"/>
    </row>
    <row r="332" spans="1:8" ht="12.75" customHeight="1">
      <c r="A332" s="151">
        <v>7</v>
      </c>
      <c r="B332" s="159" t="str">
        <f t="shared" si="24"/>
        <v>Betul</v>
      </c>
      <c r="C332" s="343">
        <v>62635</v>
      </c>
      <c r="D332" s="166">
        <f t="shared" si="25"/>
        <v>57018</v>
      </c>
      <c r="E332" s="162">
        <f t="shared" si="26"/>
        <v>-5617</v>
      </c>
      <c r="F332" s="163">
        <f t="shared" si="27"/>
        <v>-0.08967829488305261</v>
      </c>
      <c r="G332" s="32"/>
      <c r="H332" s="33"/>
    </row>
    <row r="333" spans="1:8" ht="12.75" customHeight="1">
      <c r="A333" s="151">
        <v>8</v>
      </c>
      <c r="B333" s="159" t="str">
        <f t="shared" si="24"/>
        <v>Bhind</v>
      </c>
      <c r="C333" s="343">
        <v>34979</v>
      </c>
      <c r="D333" s="166">
        <f t="shared" si="25"/>
        <v>31589</v>
      </c>
      <c r="E333" s="162">
        <f t="shared" si="26"/>
        <v>-3390</v>
      </c>
      <c r="F333" s="163">
        <f t="shared" si="27"/>
        <v>-0.09691529203236228</v>
      </c>
      <c r="G333" s="32"/>
      <c r="H333" s="33"/>
    </row>
    <row r="334" spans="1:8" ht="12.75" customHeight="1">
      <c r="A334" s="151">
        <v>9</v>
      </c>
      <c r="B334" s="159" t="str">
        <f t="shared" si="24"/>
        <v>Bhopal</v>
      </c>
      <c r="C334" s="343">
        <v>36581</v>
      </c>
      <c r="D334" s="166">
        <f t="shared" si="25"/>
        <v>34718</v>
      </c>
      <c r="E334" s="162">
        <f t="shared" si="26"/>
        <v>-1863</v>
      </c>
      <c r="F334" s="163">
        <f t="shared" si="27"/>
        <v>-0.050928077417238454</v>
      </c>
      <c r="G334" s="32"/>
      <c r="H334" s="33"/>
    </row>
    <row r="335" spans="1:8" ht="12.75" customHeight="1">
      <c r="A335" s="151">
        <v>10</v>
      </c>
      <c r="B335" s="159" t="str">
        <f t="shared" si="24"/>
        <v>Burhanpur</v>
      </c>
      <c r="C335" s="343">
        <v>22735</v>
      </c>
      <c r="D335" s="166">
        <f t="shared" si="25"/>
        <v>21456</v>
      </c>
      <c r="E335" s="162">
        <f t="shared" si="26"/>
        <v>-1279</v>
      </c>
      <c r="F335" s="163">
        <f t="shared" si="27"/>
        <v>-0.05625687266329448</v>
      </c>
      <c r="G335" s="32"/>
      <c r="H335" s="33"/>
    </row>
    <row r="336" spans="1:8" ht="12.75" customHeight="1">
      <c r="A336" s="151">
        <v>11</v>
      </c>
      <c r="B336" s="159" t="str">
        <f t="shared" si="24"/>
        <v>Chhatarpur</v>
      </c>
      <c r="C336" s="343">
        <v>80164</v>
      </c>
      <c r="D336" s="166">
        <f t="shared" si="25"/>
        <v>60112</v>
      </c>
      <c r="E336" s="162">
        <f t="shared" si="26"/>
        <v>-20052</v>
      </c>
      <c r="F336" s="163">
        <f t="shared" si="27"/>
        <v>-0.2501372187016616</v>
      </c>
      <c r="G336" s="32"/>
      <c r="H336" s="33"/>
    </row>
    <row r="337" spans="1:8" ht="12.75" customHeight="1">
      <c r="A337" s="151">
        <v>12</v>
      </c>
      <c r="B337" s="159" t="str">
        <f t="shared" si="24"/>
        <v>Chhindwara</v>
      </c>
      <c r="C337" s="343">
        <v>81035</v>
      </c>
      <c r="D337" s="166">
        <f t="shared" si="25"/>
        <v>72480</v>
      </c>
      <c r="E337" s="162">
        <f t="shared" si="26"/>
        <v>-8555</v>
      </c>
      <c r="F337" s="163">
        <f t="shared" si="27"/>
        <v>-0.10557166656383045</v>
      </c>
      <c r="G337" s="32"/>
      <c r="H337" s="33"/>
    </row>
    <row r="338" spans="1:8" ht="12.75" customHeight="1">
      <c r="A338" s="151">
        <v>13</v>
      </c>
      <c r="B338" s="159" t="str">
        <f t="shared" si="24"/>
        <v>Damoh</v>
      </c>
      <c r="C338" s="343">
        <v>54954</v>
      </c>
      <c r="D338" s="166">
        <f t="shared" si="25"/>
        <v>44073</v>
      </c>
      <c r="E338" s="162">
        <f t="shared" si="26"/>
        <v>-10881</v>
      </c>
      <c r="F338" s="163">
        <f t="shared" si="27"/>
        <v>-0.1980019652800524</v>
      </c>
      <c r="G338" s="32"/>
      <c r="H338" s="33"/>
    </row>
    <row r="339" spans="1:8" ht="12.75" customHeight="1">
      <c r="A339" s="151">
        <v>14</v>
      </c>
      <c r="B339" s="159" t="str">
        <f t="shared" si="24"/>
        <v>Datia</v>
      </c>
      <c r="C339" s="343">
        <v>23417</v>
      </c>
      <c r="D339" s="166">
        <f t="shared" si="25"/>
        <v>17348.39</v>
      </c>
      <c r="E339" s="162">
        <f t="shared" si="26"/>
        <v>-6068.610000000001</v>
      </c>
      <c r="F339" s="163">
        <f t="shared" si="27"/>
        <v>-0.25915403339454246</v>
      </c>
      <c r="G339" s="32"/>
      <c r="H339" s="33"/>
    </row>
    <row r="340" spans="1:8" ht="12.75" customHeight="1">
      <c r="A340" s="151">
        <v>15</v>
      </c>
      <c r="B340" s="159" t="str">
        <f t="shared" si="24"/>
        <v>Dewas</v>
      </c>
      <c r="C340" s="343">
        <v>45244</v>
      </c>
      <c r="D340" s="166">
        <f t="shared" si="25"/>
        <v>41957</v>
      </c>
      <c r="E340" s="162">
        <f t="shared" si="26"/>
        <v>-3287</v>
      </c>
      <c r="F340" s="163">
        <f t="shared" si="27"/>
        <v>-0.07265051719565026</v>
      </c>
      <c r="G340" s="32"/>
      <c r="H340" s="33"/>
    </row>
    <row r="341" spans="1:8" ht="12.75" customHeight="1">
      <c r="A341" s="151">
        <v>16</v>
      </c>
      <c r="B341" s="159" t="str">
        <f t="shared" si="24"/>
        <v>Dhar</v>
      </c>
      <c r="C341" s="343">
        <v>52099</v>
      </c>
      <c r="D341" s="166">
        <f t="shared" si="25"/>
        <v>54810</v>
      </c>
      <c r="E341" s="162">
        <f t="shared" si="26"/>
        <v>2711</v>
      </c>
      <c r="F341" s="163">
        <f t="shared" si="27"/>
        <v>0.052035547707249656</v>
      </c>
      <c r="G341" s="32"/>
      <c r="H341" s="33"/>
    </row>
    <row r="342" spans="1:8" ht="12.75" customHeight="1">
      <c r="A342" s="151">
        <v>17</v>
      </c>
      <c r="B342" s="159" t="str">
        <f t="shared" si="24"/>
        <v>Dindori</v>
      </c>
      <c r="C342" s="343">
        <v>36614</v>
      </c>
      <c r="D342" s="166">
        <f t="shared" si="25"/>
        <v>33805</v>
      </c>
      <c r="E342" s="162">
        <f t="shared" si="26"/>
        <v>-2809</v>
      </c>
      <c r="F342" s="163">
        <f t="shared" si="27"/>
        <v>-0.07671928770415688</v>
      </c>
      <c r="G342" s="32"/>
      <c r="H342" s="33"/>
    </row>
    <row r="343" spans="1:8" ht="12.75" customHeight="1">
      <c r="A343" s="151">
        <v>18</v>
      </c>
      <c r="B343" s="159" t="str">
        <f t="shared" si="24"/>
        <v>Guna</v>
      </c>
      <c r="C343" s="343">
        <v>30528</v>
      </c>
      <c r="D343" s="166">
        <f t="shared" si="25"/>
        <v>31952</v>
      </c>
      <c r="E343" s="162">
        <f t="shared" si="26"/>
        <v>1424</v>
      </c>
      <c r="F343" s="163">
        <f t="shared" si="27"/>
        <v>0.046645702306079666</v>
      </c>
      <c r="G343" s="32"/>
      <c r="H343" s="33"/>
    </row>
    <row r="344" spans="1:8" ht="12.75" customHeight="1">
      <c r="A344" s="151">
        <v>19</v>
      </c>
      <c r="B344" s="159" t="str">
        <f t="shared" si="24"/>
        <v>Gwalior</v>
      </c>
      <c r="C344" s="343">
        <v>27703</v>
      </c>
      <c r="D344" s="166">
        <f t="shared" si="25"/>
        <v>31874.000000000004</v>
      </c>
      <c r="E344" s="162">
        <f t="shared" si="26"/>
        <v>4171.000000000004</v>
      </c>
      <c r="F344" s="163">
        <f t="shared" si="27"/>
        <v>0.15056131104934498</v>
      </c>
      <c r="G344" s="32"/>
      <c r="H344" s="33"/>
    </row>
    <row r="345" spans="1:8" ht="12.75" customHeight="1">
      <c r="A345" s="151">
        <v>20</v>
      </c>
      <c r="B345" s="159" t="str">
        <f t="shared" si="24"/>
        <v>Harda</v>
      </c>
      <c r="C345" s="343">
        <v>15048</v>
      </c>
      <c r="D345" s="166">
        <f t="shared" si="25"/>
        <v>14936.999999999996</v>
      </c>
      <c r="E345" s="162">
        <f t="shared" si="26"/>
        <v>-111.00000000000364</v>
      </c>
      <c r="F345" s="163">
        <f t="shared" si="27"/>
        <v>-0.007376395534290513</v>
      </c>
      <c r="G345" s="32"/>
      <c r="H345" s="33"/>
    </row>
    <row r="346" spans="1:8" ht="12.75" customHeight="1">
      <c r="A346" s="151">
        <v>21</v>
      </c>
      <c r="B346" s="159" t="str">
        <f t="shared" si="24"/>
        <v>Hoshangabad</v>
      </c>
      <c r="C346" s="343">
        <v>37959</v>
      </c>
      <c r="D346" s="166">
        <f t="shared" si="25"/>
        <v>31596</v>
      </c>
      <c r="E346" s="162">
        <f t="shared" si="26"/>
        <v>-6363</v>
      </c>
      <c r="F346" s="163">
        <f t="shared" si="27"/>
        <v>-0.16762823045917963</v>
      </c>
      <c r="G346" s="32"/>
      <c r="H346" s="33"/>
    </row>
    <row r="347" spans="1:8" ht="12.75" customHeight="1">
      <c r="A347" s="151">
        <v>22</v>
      </c>
      <c r="B347" s="159" t="str">
        <f t="shared" si="24"/>
        <v>Indore</v>
      </c>
      <c r="C347" s="343">
        <v>37967</v>
      </c>
      <c r="D347" s="166">
        <f t="shared" si="25"/>
        <v>40729</v>
      </c>
      <c r="E347" s="162">
        <f t="shared" si="26"/>
        <v>2762</v>
      </c>
      <c r="F347" s="163">
        <f t="shared" si="27"/>
        <v>0.07274738588774463</v>
      </c>
      <c r="G347" s="32"/>
      <c r="H347" s="33"/>
    </row>
    <row r="348" spans="1:8" ht="12.75" customHeight="1">
      <c r="A348" s="151">
        <v>23</v>
      </c>
      <c r="B348" s="159" t="str">
        <f t="shared" si="24"/>
        <v>Jabalpur</v>
      </c>
      <c r="C348" s="343">
        <v>59761</v>
      </c>
      <c r="D348" s="166">
        <f t="shared" si="25"/>
        <v>50692</v>
      </c>
      <c r="E348" s="162">
        <f t="shared" si="26"/>
        <v>-9069</v>
      </c>
      <c r="F348" s="163">
        <f t="shared" si="27"/>
        <v>-0.15175448871337494</v>
      </c>
      <c r="G348" s="32"/>
      <c r="H348" s="33"/>
    </row>
    <row r="349" spans="1:8" ht="12.75" customHeight="1">
      <c r="A349" s="151">
        <v>24</v>
      </c>
      <c r="B349" s="159" t="str">
        <f t="shared" si="24"/>
        <v>Jhabua</v>
      </c>
      <c r="C349" s="343">
        <v>37594</v>
      </c>
      <c r="D349" s="166">
        <f t="shared" si="25"/>
        <v>39348.72</v>
      </c>
      <c r="E349" s="162">
        <f t="shared" si="26"/>
        <v>1754.7200000000012</v>
      </c>
      <c r="F349" s="163">
        <f t="shared" si="27"/>
        <v>0.046675533329786696</v>
      </c>
      <c r="G349" s="32"/>
      <c r="H349" s="33"/>
    </row>
    <row r="350" spans="1:8" ht="12.75" customHeight="1">
      <c r="A350" s="151">
        <v>25</v>
      </c>
      <c r="B350" s="159" t="str">
        <f t="shared" si="24"/>
        <v>Katni</v>
      </c>
      <c r="C350" s="343">
        <v>57841</v>
      </c>
      <c r="D350" s="166">
        <f t="shared" si="25"/>
        <v>48800</v>
      </c>
      <c r="E350" s="162">
        <f t="shared" si="26"/>
        <v>-9041</v>
      </c>
      <c r="F350" s="163">
        <f t="shared" si="27"/>
        <v>-0.15630780933939592</v>
      </c>
      <c r="G350" s="32"/>
      <c r="H350" s="33"/>
    </row>
    <row r="351" spans="1:8" ht="12.75" customHeight="1">
      <c r="A351" s="151">
        <v>26</v>
      </c>
      <c r="B351" s="159" t="str">
        <f t="shared" si="24"/>
        <v>Khandwa</v>
      </c>
      <c r="C351" s="343">
        <v>56945</v>
      </c>
      <c r="D351" s="166">
        <f t="shared" si="25"/>
        <v>46399</v>
      </c>
      <c r="E351" s="162">
        <f t="shared" si="26"/>
        <v>-10546</v>
      </c>
      <c r="F351" s="163">
        <f t="shared" si="27"/>
        <v>-0.18519624198788304</v>
      </c>
      <c r="G351" s="32"/>
      <c r="H351" s="33"/>
    </row>
    <row r="352" spans="1:8" ht="12.75" customHeight="1">
      <c r="A352" s="151">
        <v>27</v>
      </c>
      <c r="B352" s="159" t="str">
        <f t="shared" si="24"/>
        <v>Khargone</v>
      </c>
      <c r="C352" s="343">
        <v>55229</v>
      </c>
      <c r="D352" s="166">
        <f t="shared" si="25"/>
        <v>45866</v>
      </c>
      <c r="E352" s="162">
        <f t="shared" si="26"/>
        <v>-9363</v>
      </c>
      <c r="F352" s="163">
        <f t="shared" si="27"/>
        <v>-0.16953050028064967</v>
      </c>
      <c r="G352" s="32"/>
      <c r="H352" s="33"/>
    </row>
    <row r="353" spans="1:8" ht="12.75" customHeight="1">
      <c r="A353" s="151">
        <v>28</v>
      </c>
      <c r="B353" s="159" t="str">
        <f t="shared" si="24"/>
        <v>Mandla</v>
      </c>
      <c r="C353" s="343">
        <v>52834</v>
      </c>
      <c r="D353" s="166">
        <f t="shared" si="25"/>
        <v>45420</v>
      </c>
      <c r="E353" s="162">
        <f t="shared" si="26"/>
        <v>-7414</v>
      </c>
      <c r="F353" s="163">
        <f t="shared" si="27"/>
        <v>-0.14032630503085133</v>
      </c>
      <c r="G353" s="32"/>
      <c r="H353" s="33"/>
    </row>
    <row r="354" spans="1:8" ht="12.75" customHeight="1">
      <c r="A354" s="151">
        <v>29</v>
      </c>
      <c r="B354" s="159" t="str">
        <f t="shared" si="24"/>
        <v>Mandsaur</v>
      </c>
      <c r="C354" s="343">
        <v>34897</v>
      </c>
      <c r="D354" s="166">
        <f t="shared" si="25"/>
        <v>41377.4</v>
      </c>
      <c r="E354" s="162">
        <f t="shared" si="26"/>
        <v>6480.4000000000015</v>
      </c>
      <c r="F354" s="163">
        <f t="shared" si="27"/>
        <v>0.185700776571052</v>
      </c>
      <c r="G354" s="32"/>
      <c r="H354" s="33"/>
    </row>
    <row r="355" spans="1:8" ht="12.75" customHeight="1">
      <c r="A355" s="151">
        <v>30</v>
      </c>
      <c r="B355" s="159" t="str">
        <f t="shared" si="24"/>
        <v>Morena</v>
      </c>
      <c r="C355" s="343">
        <v>43311</v>
      </c>
      <c r="D355" s="166">
        <f t="shared" si="25"/>
        <v>42859</v>
      </c>
      <c r="E355" s="162">
        <f t="shared" si="26"/>
        <v>-452</v>
      </c>
      <c r="F355" s="163">
        <f t="shared" si="27"/>
        <v>-0.010436147860820576</v>
      </c>
      <c r="G355" s="32"/>
      <c r="H355" s="33"/>
    </row>
    <row r="356" spans="1:8" ht="12.75" customHeight="1">
      <c r="A356" s="151">
        <v>31</v>
      </c>
      <c r="B356" s="159" t="str">
        <f t="shared" si="24"/>
        <v>Narsinghpur</v>
      </c>
      <c r="C356" s="343">
        <v>33727</v>
      </c>
      <c r="D356" s="166">
        <f t="shared" si="25"/>
        <v>28045</v>
      </c>
      <c r="E356" s="162">
        <f t="shared" si="26"/>
        <v>-5682</v>
      </c>
      <c r="F356" s="163">
        <f t="shared" si="27"/>
        <v>-0.16847036498947432</v>
      </c>
      <c r="G356" s="32"/>
      <c r="H356" s="33"/>
    </row>
    <row r="357" spans="1:8" ht="12.75" customHeight="1">
      <c r="A357" s="151">
        <v>32</v>
      </c>
      <c r="B357" s="159" t="str">
        <f t="shared" si="24"/>
        <v>Neemuch</v>
      </c>
      <c r="C357" s="343">
        <v>28006</v>
      </c>
      <c r="D357" s="166">
        <f t="shared" si="25"/>
        <v>20395</v>
      </c>
      <c r="E357" s="162">
        <f t="shared" si="26"/>
        <v>-7611</v>
      </c>
      <c r="F357" s="163">
        <f t="shared" si="27"/>
        <v>-0.27176319360137113</v>
      </c>
      <c r="G357" s="32"/>
      <c r="H357" s="33"/>
    </row>
    <row r="358" spans="1:8" ht="12.75" customHeight="1">
      <c r="A358" s="151">
        <v>33</v>
      </c>
      <c r="B358" s="159" t="str">
        <f aca="true" t="shared" si="28" ref="B358:B376">B75</f>
        <v>Panna</v>
      </c>
      <c r="C358" s="343">
        <v>44538</v>
      </c>
      <c r="D358" s="166">
        <f aca="true" t="shared" si="29" ref="D358:D376">D244</f>
        <v>33467</v>
      </c>
      <c r="E358" s="162">
        <f t="shared" si="26"/>
        <v>-11071</v>
      </c>
      <c r="F358" s="163">
        <f t="shared" si="27"/>
        <v>-0.24857425120122142</v>
      </c>
      <c r="G358" s="32"/>
      <c r="H358" s="33"/>
    </row>
    <row r="359" spans="1:8" ht="12.75" customHeight="1">
      <c r="A359" s="151">
        <v>34</v>
      </c>
      <c r="B359" s="159" t="str">
        <f t="shared" si="28"/>
        <v>Raisen</v>
      </c>
      <c r="C359" s="343">
        <v>44203</v>
      </c>
      <c r="D359" s="166">
        <f t="shared" si="29"/>
        <v>40413.75</v>
      </c>
      <c r="E359" s="162">
        <f t="shared" si="26"/>
        <v>-3789.25</v>
      </c>
      <c r="F359" s="163">
        <f t="shared" si="27"/>
        <v>-0.08572381965024999</v>
      </c>
      <c r="G359" s="32"/>
      <c r="H359" s="33"/>
    </row>
    <row r="360" spans="1:8" ht="12.75" customHeight="1">
      <c r="A360" s="151">
        <v>35</v>
      </c>
      <c r="B360" s="159" t="str">
        <f t="shared" si="28"/>
        <v>Rajgarh</v>
      </c>
      <c r="C360" s="343">
        <v>49870</v>
      </c>
      <c r="D360" s="166">
        <f t="shared" si="29"/>
        <v>43113</v>
      </c>
      <c r="E360" s="162">
        <f t="shared" si="26"/>
        <v>-6757</v>
      </c>
      <c r="F360" s="163">
        <f t="shared" si="27"/>
        <v>-0.13549227992781232</v>
      </c>
      <c r="G360" s="32"/>
      <c r="H360" s="33"/>
    </row>
    <row r="361" spans="1:8" ht="12.75" customHeight="1">
      <c r="A361" s="151">
        <v>36</v>
      </c>
      <c r="B361" s="159" t="str">
        <f t="shared" si="28"/>
        <v>Ratlam</v>
      </c>
      <c r="C361" s="343">
        <v>52995</v>
      </c>
      <c r="D361" s="166">
        <f t="shared" si="29"/>
        <v>45430</v>
      </c>
      <c r="E361" s="162">
        <f t="shared" si="26"/>
        <v>-7565</v>
      </c>
      <c r="F361" s="163">
        <f t="shared" si="27"/>
        <v>-0.14274931597320503</v>
      </c>
      <c r="G361" s="32"/>
      <c r="H361" s="33"/>
    </row>
    <row r="362" spans="1:8" ht="12.75" customHeight="1">
      <c r="A362" s="151">
        <v>37</v>
      </c>
      <c r="B362" s="159" t="str">
        <f t="shared" si="28"/>
        <v>Rewa</v>
      </c>
      <c r="C362" s="343">
        <v>62286</v>
      </c>
      <c r="D362" s="166">
        <f t="shared" si="29"/>
        <v>59799</v>
      </c>
      <c r="E362" s="162">
        <f t="shared" si="26"/>
        <v>-2487</v>
      </c>
      <c r="F362" s="163">
        <f t="shared" si="27"/>
        <v>-0.03992871592332145</v>
      </c>
      <c r="G362" s="32"/>
      <c r="H362" s="33"/>
    </row>
    <row r="363" spans="1:8" ht="12.75" customHeight="1">
      <c r="A363" s="151">
        <v>38</v>
      </c>
      <c r="B363" s="159" t="str">
        <f t="shared" si="28"/>
        <v>Sagar</v>
      </c>
      <c r="C363" s="343">
        <v>93475</v>
      </c>
      <c r="D363" s="166">
        <f t="shared" si="29"/>
        <v>69170</v>
      </c>
      <c r="E363" s="162">
        <f t="shared" si="26"/>
        <v>-24305</v>
      </c>
      <c r="F363" s="163">
        <f t="shared" si="27"/>
        <v>-0.26001604707140946</v>
      </c>
      <c r="G363" s="32"/>
      <c r="H363" s="33"/>
    </row>
    <row r="364" spans="1:8" ht="12.75" customHeight="1">
      <c r="A364" s="151">
        <v>39</v>
      </c>
      <c r="B364" s="159" t="str">
        <f t="shared" si="28"/>
        <v>Satna</v>
      </c>
      <c r="C364" s="343">
        <v>70834</v>
      </c>
      <c r="D364" s="166">
        <f t="shared" si="29"/>
        <v>58014</v>
      </c>
      <c r="E364" s="162">
        <f t="shared" si="26"/>
        <v>-12820</v>
      </c>
      <c r="F364" s="163">
        <f t="shared" si="27"/>
        <v>-0.18098653189146455</v>
      </c>
      <c r="G364" s="32"/>
      <c r="H364" s="33"/>
    </row>
    <row r="365" spans="1:8" ht="12.75" customHeight="1">
      <c r="A365" s="151">
        <v>40</v>
      </c>
      <c r="B365" s="159" t="str">
        <f t="shared" si="28"/>
        <v>Sehore</v>
      </c>
      <c r="C365" s="343">
        <v>38366</v>
      </c>
      <c r="D365" s="166">
        <f t="shared" si="29"/>
        <v>31870</v>
      </c>
      <c r="E365" s="162">
        <f t="shared" si="26"/>
        <v>-6496</v>
      </c>
      <c r="F365" s="163">
        <f t="shared" si="27"/>
        <v>-0.1693165823906584</v>
      </c>
      <c r="G365" s="32"/>
      <c r="H365" s="33"/>
    </row>
    <row r="366" spans="1:8" ht="12.75" customHeight="1">
      <c r="A366" s="151">
        <v>41</v>
      </c>
      <c r="B366" s="159" t="str">
        <f t="shared" si="28"/>
        <v>Seoni</v>
      </c>
      <c r="C366" s="343">
        <v>64260</v>
      </c>
      <c r="D366" s="166">
        <f t="shared" si="29"/>
        <v>55705</v>
      </c>
      <c r="E366" s="162">
        <f t="shared" si="26"/>
        <v>-8555</v>
      </c>
      <c r="F366" s="163">
        <f t="shared" si="27"/>
        <v>-0.13313103018985373</v>
      </c>
      <c r="G366" s="32"/>
      <c r="H366" s="33"/>
    </row>
    <row r="367" spans="1:8" ht="12.75" customHeight="1">
      <c r="A367" s="151">
        <v>42</v>
      </c>
      <c r="B367" s="159" t="str">
        <f t="shared" si="28"/>
        <v>Shahdol</v>
      </c>
      <c r="C367" s="343">
        <v>44583</v>
      </c>
      <c r="D367" s="166">
        <f t="shared" si="29"/>
        <v>37730</v>
      </c>
      <c r="E367" s="162">
        <f t="shared" si="26"/>
        <v>-6853</v>
      </c>
      <c r="F367" s="163">
        <f t="shared" si="27"/>
        <v>-0.153713298791019</v>
      </c>
      <c r="G367" s="32"/>
      <c r="H367" s="33"/>
    </row>
    <row r="368" spans="1:8" ht="12.75" customHeight="1">
      <c r="A368" s="151">
        <v>43</v>
      </c>
      <c r="B368" s="159" t="str">
        <f t="shared" si="28"/>
        <v>Shajapur</v>
      </c>
      <c r="C368" s="343">
        <v>25006</v>
      </c>
      <c r="D368" s="166">
        <f t="shared" si="29"/>
        <v>18925</v>
      </c>
      <c r="E368" s="162">
        <f t="shared" si="26"/>
        <v>-6081</v>
      </c>
      <c r="F368" s="163">
        <f t="shared" si="27"/>
        <v>-0.24318163640726226</v>
      </c>
      <c r="G368" s="32"/>
      <c r="H368" s="33"/>
    </row>
    <row r="369" spans="1:8" ht="12.75" customHeight="1">
      <c r="A369" s="151">
        <v>44</v>
      </c>
      <c r="B369" s="159" t="str">
        <f t="shared" si="28"/>
        <v>Sheopur</v>
      </c>
      <c r="C369" s="343">
        <v>21258</v>
      </c>
      <c r="D369" s="166">
        <f t="shared" si="29"/>
        <v>21738</v>
      </c>
      <c r="E369" s="162">
        <f t="shared" si="26"/>
        <v>480</v>
      </c>
      <c r="F369" s="163">
        <f t="shared" si="27"/>
        <v>0.022579734688117414</v>
      </c>
      <c r="G369" s="32"/>
      <c r="H369" s="33"/>
    </row>
    <row r="370" spans="1:8" ht="12.75" customHeight="1">
      <c r="A370" s="151">
        <v>45</v>
      </c>
      <c r="B370" s="159" t="str">
        <f t="shared" si="28"/>
        <v>Shivpuri</v>
      </c>
      <c r="C370" s="343">
        <v>51855</v>
      </c>
      <c r="D370" s="166">
        <f t="shared" si="29"/>
        <v>61393</v>
      </c>
      <c r="E370" s="162">
        <f t="shared" si="26"/>
        <v>9538</v>
      </c>
      <c r="F370" s="163">
        <f t="shared" si="27"/>
        <v>0.1839359753157844</v>
      </c>
      <c r="G370" s="32"/>
      <c r="H370" s="33"/>
    </row>
    <row r="371" spans="1:8" ht="12.75" customHeight="1">
      <c r="A371" s="151">
        <v>46</v>
      </c>
      <c r="B371" s="159" t="str">
        <f t="shared" si="28"/>
        <v>Sidhi</v>
      </c>
      <c r="C371" s="343">
        <v>47615</v>
      </c>
      <c r="D371" s="166">
        <f t="shared" si="29"/>
        <v>44946</v>
      </c>
      <c r="E371" s="162">
        <f t="shared" si="26"/>
        <v>-2669</v>
      </c>
      <c r="F371" s="163">
        <f t="shared" si="27"/>
        <v>-0.05605376456998845</v>
      </c>
      <c r="G371" s="32"/>
      <c r="H371" s="33"/>
    </row>
    <row r="372" spans="1:8" ht="12.75" customHeight="1">
      <c r="A372" s="151">
        <v>47</v>
      </c>
      <c r="B372" s="159" t="str">
        <f t="shared" si="28"/>
        <v>Singroli</v>
      </c>
      <c r="C372" s="343">
        <v>55434</v>
      </c>
      <c r="D372" s="166">
        <f t="shared" si="29"/>
        <v>44389</v>
      </c>
      <c r="E372" s="162">
        <f t="shared" si="26"/>
        <v>-11045</v>
      </c>
      <c r="F372" s="163">
        <f t="shared" si="27"/>
        <v>-0.19924595013890392</v>
      </c>
      <c r="G372" s="32"/>
      <c r="H372" s="33"/>
    </row>
    <row r="373" spans="1:8" ht="12.75" customHeight="1">
      <c r="A373" s="151">
        <v>48</v>
      </c>
      <c r="B373" s="159" t="str">
        <f t="shared" si="28"/>
        <v>Tikamgarh</v>
      </c>
      <c r="C373" s="343">
        <v>74521</v>
      </c>
      <c r="D373" s="166">
        <f t="shared" si="29"/>
        <v>54973</v>
      </c>
      <c r="E373" s="162">
        <f t="shared" si="26"/>
        <v>-19548</v>
      </c>
      <c r="F373" s="163">
        <f t="shared" si="27"/>
        <v>-0.2623153205136807</v>
      </c>
      <c r="G373" s="32"/>
      <c r="H373" s="33"/>
    </row>
    <row r="374" spans="1:8" ht="12.75" customHeight="1">
      <c r="A374" s="151">
        <v>49</v>
      </c>
      <c r="B374" s="159" t="str">
        <f t="shared" si="28"/>
        <v>Ujjain</v>
      </c>
      <c r="C374" s="343">
        <v>43624</v>
      </c>
      <c r="D374" s="166">
        <f t="shared" si="29"/>
        <v>36984</v>
      </c>
      <c r="E374" s="162">
        <f t="shared" si="26"/>
        <v>-6640</v>
      </c>
      <c r="F374" s="163">
        <f t="shared" si="27"/>
        <v>-0.15220979277461946</v>
      </c>
      <c r="G374" s="32"/>
      <c r="H374" s="33"/>
    </row>
    <row r="375" spans="1:8" ht="12.75" customHeight="1">
      <c r="A375" s="151">
        <v>50</v>
      </c>
      <c r="B375" s="159" t="str">
        <f t="shared" si="28"/>
        <v>Umaria</v>
      </c>
      <c r="C375" s="343">
        <v>26872</v>
      </c>
      <c r="D375" s="166">
        <f t="shared" si="29"/>
        <v>25629</v>
      </c>
      <c r="E375" s="162">
        <f t="shared" si="26"/>
        <v>-1243</v>
      </c>
      <c r="F375" s="163">
        <f t="shared" si="27"/>
        <v>-0.04625632628758559</v>
      </c>
      <c r="G375" s="32"/>
      <c r="H375" s="33"/>
    </row>
    <row r="376" spans="1:8" ht="12.75" customHeight="1">
      <c r="A376" s="151">
        <v>51</v>
      </c>
      <c r="B376" s="159" t="str">
        <f t="shared" si="28"/>
        <v>Vidisha</v>
      </c>
      <c r="C376" s="343">
        <v>53025</v>
      </c>
      <c r="D376" s="166">
        <f t="shared" si="29"/>
        <v>47822</v>
      </c>
      <c r="E376" s="162">
        <f>D376-C376</f>
        <v>-5203</v>
      </c>
      <c r="F376" s="163">
        <f>E376/C376</f>
        <v>-0.09812352663837812</v>
      </c>
      <c r="G376" s="32"/>
      <c r="H376" s="33"/>
    </row>
    <row r="377" spans="1:8" ht="12.75" customHeight="1">
      <c r="A377" s="288"/>
      <c r="B377" s="289" t="s">
        <v>3</v>
      </c>
      <c r="C377" s="331">
        <f>SUM(C326:C376)</f>
        <v>2310995</v>
      </c>
      <c r="D377" s="331">
        <f>SUM(D326:D376)</f>
        <v>2046827.2599999998</v>
      </c>
      <c r="E377" s="299">
        <f t="shared" si="26"/>
        <v>-264167.7400000002</v>
      </c>
      <c r="F377" s="300">
        <f>E377/C377</f>
        <v>-0.11430909197120731</v>
      </c>
      <c r="G377" s="34"/>
      <c r="H377" s="27"/>
    </row>
    <row r="378" spans="1:8" ht="12.75" customHeight="1">
      <c r="A378" s="21"/>
      <c r="B378" s="25"/>
      <c r="C378" s="26"/>
      <c r="D378" s="37"/>
      <c r="E378" s="35"/>
      <c r="F378" s="27"/>
      <c r="G378" s="23"/>
      <c r="H378" s="15"/>
    </row>
    <row r="379" spans="1:8" ht="15" customHeight="1">
      <c r="A379" s="406" t="s">
        <v>242</v>
      </c>
      <c r="B379" s="406"/>
      <c r="C379" s="406"/>
      <c r="D379" s="406"/>
      <c r="E379" s="406"/>
      <c r="F379" s="406"/>
      <c r="G379" s="406"/>
      <c r="H379" s="406"/>
    </row>
    <row r="380" spans="1:8" ht="52.5" customHeight="1">
      <c r="A380" s="294" t="s">
        <v>1</v>
      </c>
      <c r="B380" s="294" t="s">
        <v>2</v>
      </c>
      <c r="C380" s="301" t="s">
        <v>243</v>
      </c>
      <c r="D380" s="301" t="s">
        <v>244</v>
      </c>
      <c r="E380" s="294" t="s">
        <v>77</v>
      </c>
      <c r="F380" s="232"/>
      <c r="G380" s="121"/>
      <c r="H380" s="121"/>
    </row>
    <row r="381" spans="1:8" ht="13.5" customHeight="1">
      <c r="A381" s="196">
        <v>1</v>
      </c>
      <c r="B381" s="196">
        <v>2</v>
      </c>
      <c r="C381" s="231">
        <v>3</v>
      </c>
      <c r="D381" s="231">
        <v>4</v>
      </c>
      <c r="E381" s="196">
        <v>5</v>
      </c>
      <c r="F381" s="232"/>
      <c r="G381" s="121"/>
      <c r="H381" s="121"/>
    </row>
    <row r="382" spans="1:8" ht="13.5" customHeight="1">
      <c r="A382" s="158">
        <v>1</v>
      </c>
      <c r="B382" s="159" t="str">
        <f aca="true" t="shared" si="30" ref="B382:B413">B43</f>
        <v>Agar Malwa</v>
      </c>
      <c r="C382" s="162">
        <v>10429540</v>
      </c>
      <c r="D382" s="162">
        <v>9518520</v>
      </c>
      <c r="E382" s="233">
        <f aca="true" t="shared" si="31" ref="E382:E433">D382/C382</f>
        <v>0.9126500305862003</v>
      </c>
      <c r="F382" s="248"/>
      <c r="G382" s="248"/>
      <c r="H382" s="249"/>
    </row>
    <row r="383" spans="1:8" ht="13.5" customHeight="1">
      <c r="A383" s="158">
        <v>2</v>
      </c>
      <c r="B383" s="159" t="str">
        <f t="shared" si="30"/>
        <v>Alirajpur</v>
      </c>
      <c r="C383" s="162">
        <v>24618120.999999996</v>
      </c>
      <c r="D383" s="162">
        <v>18665240</v>
      </c>
      <c r="E383" s="233">
        <f t="shared" si="31"/>
        <v>0.7581910902135871</v>
      </c>
      <c r="F383" s="248"/>
      <c r="G383" s="248"/>
      <c r="H383" s="249"/>
    </row>
    <row r="384" spans="1:8" ht="13.5" customHeight="1">
      <c r="A384" s="158">
        <v>3</v>
      </c>
      <c r="B384" s="159" t="str">
        <f t="shared" si="30"/>
        <v>Anooppur</v>
      </c>
      <c r="C384" s="162">
        <v>13916320</v>
      </c>
      <c r="D384" s="162">
        <v>13460480</v>
      </c>
      <c r="E384" s="233">
        <f t="shared" si="31"/>
        <v>0.967244213987606</v>
      </c>
      <c r="F384" s="248"/>
      <c r="G384" s="248"/>
      <c r="H384" s="249"/>
    </row>
    <row r="385" spans="1:8" ht="13.5" customHeight="1">
      <c r="A385" s="158">
        <v>4</v>
      </c>
      <c r="B385" s="159" t="str">
        <f t="shared" si="30"/>
        <v>Ashoknagar</v>
      </c>
      <c r="C385" s="162">
        <v>15852980</v>
      </c>
      <c r="D385" s="162">
        <v>14355440</v>
      </c>
      <c r="E385" s="233">
        <f t="shared" si="31"/>
        <v>0.9055357415451227</v>
      </c>
      <c r="F385" s="248"/>
      <c r="G385" s="248"/>
      <c r="H385" s="249"/>
    </row>
    <row r="386" spans="1:8" ht="13.5" customHeight="1">
      <c r="A386" s="158">
        <v>5</v>
      </c>
      <c r="B386" s="159" t="str">
        <f t="shared" si="30"/>
        <v>Badwani</v>
      </c>
      <c r="C386" s="162">
        <v>33068032</v>
      </c>
      <c r="D386" s="162">
        <v>25726948</v>
      </c>
      <c r="E386" s="233">
        <f t="shared" si="31"/>
        <v>0.7780005777180813</v>
      </c>
      <c r="F386" s="248"/>
      <c r="G386" s="248"/>
      <c r="H386" s="249"/>
    </row>
    <row r="387" spans="1:8" ht="13.5" customHeight="1">
      <c r="A387" s="158">
        <v>6</v>
      </c>
      <c r="B387" s="159" t="str">
        <f t="shared" si="30"/>
        <v>Balaghat</v>
      </c>
      <c r="C387" s="162">
        <v>34507220</v>
      </c>
      <c r="D387" s="162">
        <v>32608840</v>
      </c>
      <c r="E387" s="233">
        <f t="shared" si="31"/>
        <v>0.9449860058271863</v>
      </c>
      <c r="F387" s="248"/>
      <c r="G387" s="248"/>
      <c r="H387" s="249"/>
    </row>
    <row r="388" spans="1:8" ht="13.5" customHeight="1">
      <c r="A388" s="158">
        <v>7</v>
      </c>
      <c r="B388" s="159" t="str">
        <f t="shared" si="30"/>
        <v>Betul</v>
      </c>
      <c r="C388" s="162">
        <v>31833780</v>
      </c>
      <c r="D388" s="162">
        <v>30297960</v>
      </c>
      <c r="E388" s="233">
        <f t="shared" si="31"/>
        <v>0.9517550224949723</v>
      </c>
      <c r="F388" s="248"/>
      <c r="G388" s="248"/>
      <c r="H388" s="249"/>
    </row>
    <row r="389" spans="1:8" ht="13.5" customHeight="1">
      <c r="A389" s="158">
        <v>8</v>
      </c>
      <c r="B389" s="159" t="str">
        <f t="shared" si="30"/>
        <v>Bhind</v>
      </c>
      <c r="C389" s="162">
        <v>20405000</v>
      </c>
      <c r="D389" s="162">
        <v>19448440</v>
      </c>
      <c r="E389" s="233">
        <f t="shared" si="31"/>
        <v>0.9531212938005391</v>
      </c>
      <c r="F389" s="248"/>
      <c r="G389" s="248"/>
      <c r="H389" s="249"/>
    </row>
    <row r="390" spans="1:8" ht="13.5" customHeight="1">
      <c r="A390" s="158">
        <v>9</v>
      </c>
      <c r="B390" s="159" t="str">
        <f t="shared" si="30"/>
        <v>Bhopal</v>
      </c>
      <c r="C390" s="162">
        <v>22890780</v>
      </c>
      <c r="D390" s="162">
        <v>20458240</v>
      </c>
      <c r="E390" s="233">
        <f t="shared" si="31"/>
        <v>0.8937327605262905</v>
      </c>
      <c r="F390" s="248"/>
      <c r="G390" s="248"/>
      <c r="H390" s="249"/>
    </row>
    <row r="391" spans="1:8" ht="13.5" customHeight="1">
      <c r="A391" s="158">
        <v>10</v>
      </c>
      <c r="B391" s="159" t="str">
        <f t="shared" si="30"/>
        <v>Burhanpur</v>
      </c>
      <c r="C391" s="162">
        <v>14763540</v>
      </c>
      <c r="D391" s="162">
        <v>13773540</v>
      </c>
      <c r="E391" s="233">
        <f t="shared" si="31"/>
        <v>0.9329429120658054</v>
      </c>
      <c r="F391" s="248"/>
      <c r="G391" s="248"/>
      <c r="H391" s="249"/>
    </row>
    <row r="392" spans="1:8" ht="13.5" customHeight="1">
      <c r="A392" s="158">
        <v>11</v>
      </c>
      <c r="B392" s="159" t="str">
        <f t="shared" si="30"/>
        <v>Chhatarpur</v>
      </c>
      <c r="C392" s="162">
        <v>45929963.2</v>
      </c>
      <c r="D392" s="162">
        <v>31264860</v>
      </c>
      <c r="E392" s="233">
        <f t="shared" si="31"/>
        <v>0.6807072730247691</v>
      </c>
      <c r="F392" s="248"/>
      <c r="G392" s="248"/>
      <c r="H392" s="249"/>
    </row>
    <row r="393" spans="1:8" ht="13.5" customHeight="1">
      <c r="A393" s="158">
        <v>12</v>
      </c>
      <c r="B393" s="159" t="str">
        <f t="shared" si="30"/>
        <v>Chhindwara</v>
      </c>
      <c r="C393" s="162">
        <v>40705500</v>
      </c>
      <c r="D393" s="162">
        <v>37200240</v>
      </c>
      <c r="E393" s="233">
        <f t="shared" si="31"/>
        <v>0.9138873125253344</v>
      </c>
      <c r="F393" s="248"/>
      <c r="G393" s="248"/>
      <c r="H393" s="249"/>
    </row>
    <row r="394" spans="1:8" ht="13.5" customHeight="1">
      <c r="A394" s="158">
        <v>13</v>
      </c>
      <c r="B394" s="159" t="str">
        <f t="shared" si="30"/>
        <v>Damoh</v>
      </c>
      <c r="C394" s="162">
        <v>30680276</v>
      </c>
      <c r="D394" s="162">
        <v>23896276</v>
      </c>
      <c r="E394" s="233">
        <f t="shared" si="31"/>
        <v>0.7788807375787623</v>
      </c>
      <c r="F394" s="248"/>
      <c r="G394" s="248"/>
      <c r="H394" s="249"/>
    </row>
    <row r="395" spans="1:8" ht="13.5" customHeight="1">
      <c r="A395" s="158">
        <v>14</v>
      </c>
      <c r="B395" s="159" t="str">
        <f t="shared" si="30"/>
        <v>Datia</v>
      </c>
      <c r="C395" s="162">
        <v>12910260</v>
      </c>
      <c r="D395" s="162">
        <v>10779645.8</v>
      </c>
      <c r="E395" s="233">
        <f t="shared" si="31"/>
        <v>0.8349673670398583</v>
      </c>
      <c r="F395" s="248"/>
      <c r="G395" s="248"/>
      <c r="H395" s="249"/>
    </row>
    <row r="396" spans="1:8" ht="13.5" customHeight="1">
      <c r="A396" s="158">
        <v>15</v>
      </c>
      <c r="B396" s="159" t="str">
        <f t="shared" si="30"/>
        <v>Dewas</v>
      </c>
      <c r="C396" s="162">
        <v>23421420</v>
      </c>
      <c r="D396" s="162">
        <v>21916400</v>
      </c>
      <c r="E396" s="233">
        <f t="shared" si="31"/>
        <v>0.9357417270174054</v>
      </c>
      <c r="F396" s="248"/>
      <c r="G396" s="248"/>
      <c r="H396" s="249"/>
    </row>
    <row r="397" spans="1:8" ht="13.5" customHeight="1">
      <c r="A397" s="158">
        <v>16</v>
      </c>
      <c r="B397" s="159" t="str">
        <f t="shared" si="30"/>
        <v>Dhar</v>
      </c>
      <c r="C397" s="162">
        <v>35467300</v>
      </c>
      <c r="D397" s="162">
        <v>37061200</v>
      </c>
      <c r="E397" s="233">
        <f t="shared" si="31"/>
        <v>1.0449399869739169</v>
      </c>
      <c r="F397" s="248"/>
      <c r="G397" s="248"/>
      <c r="H397" s="249"/>
    </row>
    <row r="398" spans="1:8" ht="13.5" customHeight="1">
      <c r="A398" s="158">
        <v>17</v>
      </c>
      <c r="B398" s="159" t="str">
        <f t="shared" si="30"/>
        <v>Dindori</v>
      </c>
      <c r="C398" s="162">
        <v>20143200</v>
      </c>
      <c r="D398" s="162">
        <v>18834640</v>
      </c>
      <c r="E398" s="233">
        <f t="shared" si="31"/>
        <v>0.9350371341197029</v>
      </c>
      <c r="F398" s="248"/>
      <c r="G398" s="248"/>
      <c r="H398" s="249"/>
    </row>
    <row r="399" spans="1:8" ht="13.5" customHeight="1">
      <c r="A399" s="158">
        <v>18</v>
      </c>
      <c r="B399" s="159" t="str">
        <f t="shared" si="30"/>
        <v>Guna</v>
      </c>
      <c r="C399" s="162">
        <v>19892180</v>
      </c>
      <c r="D399" s="162">
        <v>20636000</v>
      </c>
      <c r="E399" s="233">
        <f t="shared" si="31"/>
        <v>1.0373925834172022</v>
      </c>
      <c r="F399" s="248"/>
      <c r="G399" s="248"/>
      <c r="H399" s="249"/>
    </row>
    <row r="400" spans="1:8" ht="13.5" customHeight="1">
      <c r="A400" s="158">
        <v>19</v>
      </c>
      <c r="B400" s="159" t="str">
        <f t="shared" si="30"/>
        <v>Gwalior</v>
      </c>
      <c r="C400" s="162">
        <v>17759300</v>
      </c>
      <c r="D400" s="162">
        <v>17388930</v>
      </c>
      <c r="E400" s="233">
        <f t="shared" si="31"/>
        <v>0.9791450113461679</v>
      </c>
      <c r="F400" s="248"/>
      <c r="G400" s="248"/>
      <c r="H400" s="249"/>
    </row>
    <row r="401" spans="1:8" ht="13.5" customHeight="1">
      <c r="A401" s="158">
        <v>20</v>
      </c>
      <c r="B401" s="159" t="str">
        <f t="shared" si="30"/>
        <v>Harda</v>
      </c>
      <c r="C401" s="162">
        <v>8521920</v>
      </c>
      <c r="D401" s="162">
        <v>8489360</v>
      </c>
      <c r="E401" s="233">
        <f t="shared" si="31"/>
        <v>0.9961792647666253</v>
      </c>
      <c r="F401" s="248"/>
      <c r="G401" s="248"/>
      <c r="H401" s="249"/>
    </row>
    <row r="402" spans="1:8" ht="13.5" customHeight="1">
      <c r="A402" s="158">
        <v>21</v>
      </c>
      <c r="B402" s="159" t="str">
        <f t="shared" si="30"/>
        <v>Hoshangabad</v>
      </c>
      <c r="C402" s="162">
        <v>19055520</v>
      </c>
      <c r="D402" s="162">
        <v>15768280</v>
      </c>
      <c r="E402" s="233">
        <f t="shared" si="31"/>
        <v>0.8274914565438256</v>
      </c>
      <c r="F402" s="248"/>
      <c r="G402" s="248"/>
      <c r="H402" s="249"/>
    </row>
    <row r="403" spans="1:8" ht="13.5" customHeight="1">
      <c r="A403" s="158">
        <v>22</v>
      </c>
      <c r="B403" s="159" t="str">
        <f t="shared" si="30"/>
        <v>Indore</v>
      </c>
      <c r="C403" s="162">
        <v>21953800</v>
      </c>
      <c r="D403" s="162">
        <v>21069620</v>
      </c>
      <c r="E403" s="233">
        <f t="shared" si="31"/>
        <v>0.9597254233891171</v>
      </c>
      <c r="F403" s="248"/>
      <c r="G403" s="248"/>
      <c r="H403" s="249"/>
    </row>
    <row r="404" spans="1:8" ht="13.5" customHeight="1">
      <c r="A404" s="158">
        <v>23</v>
      </c>
      <c r="B404" s="159" t="str">
        <f t="shared" si="30"/>
        <v>Jabalpur</v>
      </c>
      <c r="C404" s="162">
        <v>31453602.04</v>
      </c>
      <c r="D404" s="162">
        <v>26126940</v>
      </c>
      <c r="E404" s="233">
        <f t="shared" si="31"/>
        <v>0.8306501737630556</v>
      </c>
      <c r="F404" s="248"/>
      <c r="G404" s="248"/>
      <c r="H404" s="249"/>
    </row>
    <row r="405" spans="1:8" ht="13.5" customHeight="1">
      <c r="A405" s="158">
        <v>24</v>
      </c>
      <c r="B405" s="159" t="str">
        <f t="shared" si="30"/>
        <v>Jhabua</v>
      </c>
      <c r="C405" s="162">
        <v>38057580</v>
      </c>
      <c r="D405" s="162">
        <v>30281202.6</v>
      </c>
      <c r="E405" s="233">
        <f t="shared" si="31"/>
        <v>0.7956681060645475</v>
      </c>
      <c r="F405" s="248"/>
      <c r="G405" s="248"/>
      <c r="H405" s="249"/>
    </row>
    <row r="406" spans="1:8" ht="13.5" customHeight="1">
      <c r="A406" s="158">
        <v>25</v>
      </c>
      <c r="B406" s="159" t="str">
        <f t="shared" si="30"/>
        <v>Katni</v>
      </c>
      <c r="C406" s="162">
        <v>27983696</v>
      </c>
      <c r="D406" s="162">
        <v>24957680</v>
      </c>
      <c r="E406" s="233">
        <f t="shared" si="31"/>
        <v>0.8918650345544062</v>
      </c>
      <c r="F406" s="248"/>
      <c r="G406" s="248"/>
      <c r="H406" s="249"/>
    </row>
    <row r="407" spans="1:8" ht="13.5" customHeight="1">
      <c r="A407" s="158">
        <v>26</v>
      </c>
      <c r="B407" s="159" t="str">
        <f t="shared" si="30"/>
        <v>Khandwa</v>
      </c>
      <c r="C407" s="162">
        <v>29814180</v>
      </c>
      <c r="D407" s="162">
        <v>27155040</v>
      </c>
      <c r="E407" s="233">
        <f t="shared" si="31"/>
        <v>0.9108095543798287</v>
      </c>
      <c r="F407" s="248"/>
      <c r="G407" s="248"/>
      <c r="H407" s="249"/>
    </row>
    <row r="408" spans="1:8" ht="13.5" customHeight="1">
      <c r="A408" s="158">
        <v>27</v>
      </c>
      <c r="B408" s="159" t="str">
        <f t="shared" si="30"/>
        <v>Khargone</v>
      </c>
      <c r="C408" s="162">
        <v>33770880</v>
      </c>
      <c r="D408" s="162">
        <v>27848040</v>
      </c>
      <c r="E408" s="233">
        <f t="shared" si="31"/>
        <v>0.8246169480925578</v>
      </c>
      <c r="F408" s="248"/>
      <c r="G408" s="248"/>
      <c r="H408" s="249"/>
    </row>
    <row r="409" spans="1:8" ht="13.5" customHeight="1">
      <c r="A409" s="158">
        <v>28</v>
      </c>
      <c r="B409" s="159" t="str">
        <f t="shared" si="30"/>
        <v>Mandla</v>
      </c>
      <c r="C409" s="162">
        <v>26887740</v>
      </c>
      <c r="D409" s="162">
        <v>23774300</v>
      </c>
      <c r="E409" s="233">
        <f t="shared" si="31"/>
        <v>0.8842059615274471</v>
      </c>
      <c r="F409" s="248"/>
      <c r="G409" s="248"/>
      <c r="H409" s="249"/>
    </row>
    <row r="410" spans="1:8" ht="13.5" customHeight="1">
      <c r="A410" s="158">
        <v>29</v>
      </c>
      <c r="B410" s="159" t="str">
        <f t="shared" si="30"/>
        <v>Mandsaur</v>
      </c>
      <c r="C410" s="162">
        <v>18373028</v>
      </c>
      <c r="D410" s="162">
        <v>20105080.000000004</v>
      </c>
      <c r="E410" s="233">
        <f t="shared" si="31"/>
        <v>1.0942714505197513</v>
      </c>
      <c r="F410" s="248"/>
      <c r="G410" s="248"/>
      <c r="H410" s="249"/>
    </row>
    <row r="411" spans="1:8" ht="13.5" customHeight="1">
      <c r="A411" s="158">
        <v>30</v>
      </c>
      <c r="B411" s="159" t="str">
        <f t="shared" si="30"/>
        <v>Morena</v>
      </c>
      <c r="C411" s="162">
        <v>29057160</v>
      </c>
      <c r="D411" s="162">
        <v>28266260</v>
      </c>
      <c r="E411" s="233">
        <f t="shared" si="31"/>
        <v>0.972781235330638</v>
      </c>
      <c r="F411" s="248"/>
      <c r="G411" s="248"/>
      <c r="H411" s="249"/>
    </row>
    <row r="412" spans="1:8" ht="13.5" customHeight="1">
      <c r="A412" s="158">
        <v>31</v>
      </c>
      <c r="B412" s="159" t="str">
        <f t="shared" si="30"/>
        <v>Narsinghpur</v>
      </c>
      <c r="C412" s="162">
        <v>16200712</v>
      </c>
      <c r="D412" s="162">
        <v>14086820</v>
      </c>
      <c r="E412" s="233">
        <f t="shared" si="31"/>
        <v>0.8695185742453788</v>
      </c>
      <c r="F412" s="248"/>
      <c r="G412" s="248"/>
      <c r="H412" s="249"/>
    </row>
    <row r="413" spans="1:8" ht="13.5" customHeight="1">
      <c r="A413" s="158">
        <v>32</v>
      </c>
      <c r="B413" s="159" t="str">
        <f t="shared" si="30"/>
        <v>Neemuch</v>
      </c>
      <c r="C413" s="162">
        <v>15086808</v>
      </c>
      <c r="D413" s="162">
        <v>10710040</v>
      </c>
      <c r="E413" s="233">
        <f t="shared" si="31"/>
        <v>0.7098943659917989</v>
      </c>
      <c r="F413" s="248"/>
      <c r="G413" s="248"/>
      <c r="H413" s="249"/>
    </row>
    <row r="414" spans="1:8" ht="13.5" customHeight="1">
      <c r="A414" s="158">
        <v>33</v>
      </c>
      <c r="B414" s="159" t="str">
        <f aca="true" t="shared" si="32" ref="B414:B432">B75</f>
        <v>Panna</v>
      </c>
      <c r="C414" s="162">
        <v>25441504</v>
      </c>
      <c r="D414" s="162">
        <v>19427540</v>
      </c>
      <c r="E414" s="233">
        <f t="shared" si="31"/>
        <v>0.7636160189271829</v>
      </c>
      <c r="F414" s="248"/>
      <c r="G414" s="248"/>
      <c r="H414" s="249"/>
    </row>
    <row r="415" spans="1:8" ht="13.5" customHeight="1">
      <c r="A415" s="158">
        <v>34</v>
      </c>
      <c r="B415" s="159" t="str">
        <f t="shared" si="32"/>
        <v>Raisen</v>
      </c>
      <c r="C415" s="162">
        <v>25157080.08</v>
      </c>
      <c r="D415" s="162">
        <v>22961895</v>
      </c>
      <c r="E415" s="233">
        <f t="shared" si="31"/>
        <v>0.9127408636845267</v>
      </c>
      <c r="F415" s="248"/>
      <c r="G415" s="248"/>
      <c r="H415" s="249"/>
    </row>
    <row r="416" spans="1:8" ht="13.5" customHeight="1">
      <c r="A416" s="158">
        <v>35</v>
      </c>
      <c r="B416" s="159" t="str">
        <f t="shared" si="32"/>
        <v>Rajgarh</v>
      </c>
      <c r="C416" s="162">
        <v>28591060</v>
      </c>
      <c r="D416" s="162">
        <v>23877576</v>
      </c>
      <c r="E416" s="233">
        <f t="shared" si="31"/>
        <v>0.8351413343891412</v>
      </c>
      <c r="F416" s="121"/>
      <c r="G416" s="121"/>
      <c r="H416" s="250"/>
    </row>
    <row r="417" spans="1:8" ht="13.5" customHeight="1">
      <c r="A417" s="158">
        <v>36</v>
      </c>
      <c r="B417" s="159" t="str">
        <f t="shared" si="32"/>
        <v>Ratlam</v>
      </c>
      <c r="C417" s="162">
        <v>33845460</v>
      </c>
      <c r="D417" s="162">
        <v>27027880</v>
      </c>
      <c r="E417" s="233">
        <f t="shared" si="31"/>
        <v>0.798567370631098</v>
      </c>
      <c r="F417" s="121"/>
      <c r="G417" s="121"/>
      <c r="H417" s="250"/>
    </row>
    <row r="418" spans="1:8" ht="13.5" customHeight="1">
      <c r="A418" s="158">
        <v>37</v>
      </c>
      <c r="B418" s="159" t="str">
        <f t="shared" si="32"/>
        <v>Rewa</v>
      </c>
      <c r="C418" s="162">
        <v>33866888</v>
      </c>
      <c r="D418" s="162">
        <v>31748840</v>
      </c>
      <c r="E418" s="233">
        <f t="shared" si="31"/>
        <v>0.9374596213268842</v>
      </c>
      <c r="F418" s="121"/>
      <c r="G418" s="121"/>
      <c r="H418" s="250"/>
    </row>
    <row r="419" spans="1:8" ht="13.5" customHeight="1">
      <c r="A419" s="158">
        <v>38</v>
      </c>
      <c r="B419" s="159" t="str">
        <f t="shared" si="32"/>
        <v>Sagar</v>
      </c>
      <c r="C419" s="162">
        <v>47382500</v>
      </c>
      <c r="D419" s="162">
        <v>37661140</v>
      </c>
      <c r="E419" s="233">
        <f t="shared" si="31"/>
        <v>0.7948322692977365</v>
      </c>
      <c r="F419" s="121"/>
      <c r="G419" s="121"/>
      <c r="H419" s="250"/>
    </row>
    <row r="420" spans="1:8" ht="13.5" customHeight="1">
      <c r="A420" s="158">
        <v>39</v>
      </c>
      <c r="B420" s="159" t="str">
        <f t="shared" si="32"/>
        <v>Satna</v>
      </c>
      <c r="C420" s="162">
        <v>37052620</v>
      </c>
      <c r="D420" s="162">
        <v>31060700</v>
      </c>
      <c r="E420" s="233">
        <f t="shared" si="31"/>
        <v>0.8382861994644374</v>
      </c>
      <c r="F420" s="121"/>
      <c r="G420" s="121"/>
      <c r="H420" s="250"/>
    </row>
    <row r="421" spans="1:8" ht="13.5" customHeight="1">
      <c r="A421" s="158">
        <v>40</v>
      </c>
      <c r="B421" s="159" t="str">
        <f t="shared" si="32"/>
        <v>Sehore</v>
      </c>
      <c r="C421" s="162">
        <v>22200640</v>
      </c>
      <c r="D421" s="162">
        <v>18696040</v>
      </c>
      <c r="E421" s="233">
        <f t="shared" si="31"/>
        <v>0.8421396860631045</v>
      </c>
      <c r="F421" s="121"/>
      <c r="G421" s="121"/>
      <c r="H421" s="250"/>
    </row>
    <row r="422" spans="1:8" ht="13.5" customHeight="1">
      <c r="A422" s="158">
        <v>41</v>
      </c>
      <c r="B422" s="159" t="str">
        <f t="shared" si="32"/>
        <v>Seoni</v>
      </c>
      <c r="C422" s="162">
        <v>31443720</v>
      </c>
      <c r="D422" s="162">
        <v>28390340</v>
      </c>
      <c r="E422" s="233">
        <f t="shared" si="31"/>
        <v>0.9028938051859003</v>
      </c>
      <c r="F422" s="121"/>
      <c r="G422" s="121"/>
      <c r="H422" s="250"/>
    </row>
    <row r="423" spans="1:8" ht="13.5" customHeight="1">
      <c r="A423" s="158">
        <v>42</v>
      </c>
      <c r="B423" s="159" t="str">
        <f t="shared" si="32"/>
        <v>Shahdol</v>
      </c>
      <c r="C423" s="162">
        <v>24493876</v>
      </c>
      <c r="D423" s="162">
        <v>21018580</v>
      </c>
      <c r="E423" s="233">
        <f t="shared" si="31"/>
        <v>0.8581157183942631</v>
      </c>
      <c r="F423" s="121"/>
      <c r="G423" s="121"/>
      <c r="H423" s="250"/>
    </row>
    <row r="424" spans="1:8" ht="13.5" customHeight="1">
      <c r="A424" s="158">
        <v>43</v>
      </c>
      <c r="B424" s="159" t="str">
        <f t="shared" si="32"/>
        <v>Shajapur</v>
      </c>
      <c r="C424" s="162">
        <v>12722160</v>
      </c>
      <c r="D424" s="162">
        <v>10089420</v>
      </c>
      <c r="E424" s="233">
        <f t="shared" si="31"/>
        <v>0.7930587258767379</v>
      </c>
      <c r="F424" s="121"/>
      <c r="G424" s="121"/>
      <c r="H424" s="250"/>
    </row>
    <row r="425" spans="1:8" ht="13.5" customHeight="1">
      <c r="A425" s="158">
        <v>44</v>
      </c>
      <c r="B425" s="159" t="str">
        <f t="shared" si="32"/>
        <v>Sheopur</v>
      </c>
      <c r="C425" s="162">
        <v>14330800</v>
      </c>
      <c r="D425" s="162">
        <v>14297360</v>
      </c>
      <c r="E425" s="233">
        <f t="shared" si="31"/>
        <v>0.9976665643229966</v>
      </c>
      <c r="F425" s="121"/>
      <c r="G425" s="121"/>
      <c r="H425" s="250"/>
    </row>
    <row r="426" spans="1:8" ht="13.5" customHeight="1">
      <c r="A426" s="158">
        <v>45</v>
      </c>
      <c r="B426" s="159" t="str">
        <f t="shared" si="32"/>
        <v>Shivpuri</v>
      </c>
      <c r="C426" s="162">
        <v>29793940</v>
      </c>
      <c r="D426" s="162">
        <v>34360367.8</v>
      </c>
      <c r="E426" s="233">
        <f t="shared" si="31"/>
        <v>1.1532669999335434</v>
      </c>
      <c r="F426" s="121"/>
      <c r="G426" s="121"/>
      <c r="H426" s="250"/>
    </row>
    <row r="427" spans="1:8" ht="13.5" customHeight="1">
      <c r="A427" s="158">
        <v>46</v>
      </c>
      <c r="B427" s="159" t="str">
        <f t="shared" si="32"/>
        <v>Sidhi</v>
      </c>
      <c r="C427" s="162">
        <v>31720040</v>
      </c>
      <c r="D427" s="162">
        <v>25184332.799999997</v>
      </c>
      <c r="E427" s="233">
        <f t="shared" si="31"/>
        <v>0.7939565271670527</v>
      </c>
      <c r="F427" s="121"/>
      <c r="G427" s="121"/>
      <c r="H427" s="250"/>
    </row>
    <row r="428" spans="1:8" ht="13.5" customHeight="1">
      <c r="A428" s="158">
        <v>47</v>
      </c>
      <c r="B428" s="159" t="str">
        <f t="shared" si="32"/>
        <v>Singroli</v>
      </c>
      <c r="C428" s="162">
        <v>32698071.999999996</v>
      </c>
      <c r="D428" s="162">
        <v>25793020</v>
      </c>
      <c r="E428" s="233">
        <f t="shared" si="31"/>
        <v>0.7888238792794879</v>
      </c>
      <c r="F428" s="121"/>
      <c r="G428" s="121"/>
      <c r="H428" s="250"/>
    </row>
    <row r="429" spans="1:8" ht="13.5" customHeight="1">
      <c r="A429" s="158">
        <v>48</v>
      </c>
      <c r="B429" s="159" t="str">
        <f t="shared" si="32"/>
        <v>Tikamgarh</v>
      </c>
      <c r="C429" s="162">
        <v>43118020</v>
      </c>
      <c r="D429" s="162">
        <v>30786360</v>
      </c>
      <c r="E429" s="233">
        <f t="shared" si="31"/>
        <v>0.7140021735691945</v>
      </c>
      <c r="F429" s="121"/>
      <c r="G429" s="121"/>
      <c r="H429" s="250"/>
    </row>
    <row r="430" spans="1:8" ht="13.5" customHeight="1">
      <c r="A430" s="158">
        <v>49</v>
      </c>
      <c r="B430" s="159" t="str">
        <f t="shared" si="32"/>
        <v>Ujjain</v>
      </c>
      <c r="C430" s="162">
        <v>24239600</v>
      </c>
      <c r="D430" s="162">
        <v>19834320</v>
      </c>
      <c r="E430" s="233">
        <f t="shared" si="31"/>
        <v>0.8182610274096932</v>
      </c>
      <c r="F430" s="121"/>
      <c r="G430" s="121"/>
      <c r="H430" s="250"/>
    </row>
    <row r="431" spans="1:8" ht="13.5" customHeight="1">
      <c r="A431" s="158">
        <v>50</v>
      </c>
      <c r="B431" s="159" t="str">
        <f t="shared" si="32"/>
        <v>Umaria</v>
      </c>
      <c r="C431" s="162">
        <v>14268100</v>
      </c>
      <c r="D431" s="162">
        <v>13317040</v>
      </c>
      <c r="E431" s="233">
        <f t="shared" si="31"/>
        <v>0.9333436126744276</v>
      </c>
      <c r="F431" s="121"/>
      <c r="G431" s="121"/>
      <c r="H431" s="250"/>
    </row>
    <row r="432" spans="1:8" ht="13.5" customHeight="1">
      <c r="A432" s="338">
        <v>51</v>
      </c>
      <c r="B432" s="159" t="str">
        <f t="shared" si="32"/>
        <v>Vidisha</v>
      </c>
      <c r="C432" s="162">
        <v>29799220</v>
      </c>
      <c r="D432" s="162">
        <v>26237420</v>
      </c>
      <c r="E432" s="233">
        <f t="shared" si="31"/>
        <v>0.8804733815180398</v>
      </c>
      <c r="F432" s="121"/>
      <c r="G432" s="121"/>
      <c r="H432" s="250"/>
    </row>
    <row r="433" spans="1:8" ht="13.5" customHeight="1">
      <c r="A433" s="289"/>
      <c r="B433" s="302" t="s">
        <v>135</v>
      </c>
      <c r="C433" s="299">
        <f>SUM(C382:C432)</f>
        <v>1327576638.3200002</v>
      </c>
      <c r="D433" s="299">
        <f>SUM(D382:D432)</f>
        <v>1157700674</v>
      </c>
      <c r="E433" s="303">
        <f t="shared" si="31"/>
        <v>0.8720405591537284</v>
      </c>
      <c r="F433" s="121"/>
      <c r="G433" s="121"/>
      <c r="H433" s="121"/>
    </row>
    <row r="434" spans="1:8" ht="13.5" customHeight="1">
      <c r="A434" s="144"/>
      <c r="B434" s="253"/>
      <c r="C434" s="254"/>
      <c r="D434" s="35"/>
      <c r="E434" s="40"/>
      <c r="F434" s="15"/>
      <c r="G434" s="15"/>
      <c r="H434" s="15"/>
    </row>
    <row r="435" spans="1:8" ht="15.75" customHeight="1">
      <c r="A435" s="137" t="s">
        <v>195</v>
      </c>
      <c r="B435" s="121"/>
      <c r="C435" s="121"/>
      <c r="D435" s="15"/>
      <c r="E435" s="15"/>
      <c r="F435" s="15"/>
      <c r="G435" s="15"/>
      <c r="H435" s="15"/>
    </row>
    <row r="436" spans="1:8" ht="12.75">
      <c r="A436" s="137"/>
      <c r="B436" s="121"/>
      <c r="C436" s="121"/>
      <c r="D436" s="15"/>
      <c r="E436" s="15"/>
      <c r="F436" s="15"/>
      <c r="G436" s="15"/>
      <c r="H436" s="15"/>
    </row>
    <row r="437" spans="1:8" ht="12.75">
      <c r="A437" s="2" t="s">
        <v>93</v>
      </c>
      <c r="G437" s="15"/>
      <c r="H437" s="15"/>
    </row>
    <row r="438" spans="1:8" ht="33.75" customHeight="1">
      <c r="A438" s="276" t="s">
        <v>30</v>
      </c>
      <c r="B438" s="276"/>
      <c r="C438" s="304" t="s">
        <v>50</v>
      </c>
      <c r="D438" s="304" t="s">
        <v>51</v>
      </c>
      <c r="E438" s="304" t="s">
        <v>28</v>
      </c>
      <c r="F438" s="304" t="s">
        <v>29</v>
      </c>
      <c r="G438" s="15"/>
      <c r="H438" s="15"/>
    </row>
    <row r="439" spans="1:8" ht="16.5" customHeight="1">
      <c r="A439" s="80">
        <v>1</v>
      </c>
      <c r="B439" s="80">
        <v>2</v>
      </c>
      <c r="C439" s="92">
        <v>3</v>
      </c>
      <c r="D439" s="92">
        <v>4</v>
      </c>
      <c r="E439" s="92" t="s">
        <v>56</v>
      </c>
      <c r="F439" s="92">
        <v>6</v>
      </c>
      <c r="G439" s="15"/>
      <c r="H439" s="15"/>
    </row>
    <row r="440" spans="1:8" ht="27" customHeight="1">
      <c r="A440" s="93">
        <v>1</v>
      </c>
      <c r="B440" s="81" t="s">
        <v>245</v>
      </c>
      <c r="C440" s="94">
        <f>D503</f>
        <v>22749.93169999999</v>
      </c>
      <c r="D440" s="94">
        <f>C440</f>
        <v>22749.93169999999</v>
      </c>
      <c r="E440" s="94">
        <f>D440-C440</f>
        <v>0</v>
      </c>
      <c r="F440" s="95">
        <f>E440/C440</f>
        <v>0</v>
      </c>
      <c r="G440" s="15"/>
      <c r="H440" s="15"/>
    </row>
    <row r="441" spans="1:16" ht="25.5">
      <c r="A441" s="93">
        <v>2</v>
      </c>
      <c r="B441" s="81" t="s">
        <v>246</v>
      </c>
      <c r="C441" s="96">
        <f>C503</f>
        <v>158291.94995563023</v>
      </c>
      <c r="D441" s="94">
        <f>C441</f>
        <v>158291.94995563023</v>
      </c>
      <c r="E441" s="94">
        <f>D441-C441</f>
        <v>0</v>
      </c>
      <c r="F441" s="95">
        <f>E441/C441</f>
        <v>0</v>
      </c>
      <c r="G441" s="39"/>
      <c r="H441" s="15"/>
      <c r="P441" s="1">
        <f>4962.83+10316.62+2268.42+5202.06</f>
        <v>22749.930000000004</v>
      </c>
    </row>
    <row r="442" spans="1:8" ht="25.5">
      <c r="A442" s="93">
        <v>3</v>
      </c>
      <c r="B442" s="81" t="s">
        <v>247</v>
      </c>
      <c r="C442" s="104">
        <f>C563</f>
        <v>117421.91844400001</v>
      </c>
      <c r="D442" s="94">
        <f>C442</f>
        <v>117421.91844400001</v>
      </c>
      <c r="E442" s="94">
        <f>D442-C442</f>
        <v>0</v>
      </c>
      <c r="F442" s="95">
        <f>E442/C442</f>
        <v>0</v>
      </c>
      <c r="G442" s="15"/>
      <c r="H442" s="15"/>
    </row>
    <row r="443" spans="1:8" ht="12.75">
      <c r="A443" s="255" t="s">
        <v>110</v>
      </c>
      <c r="B443" s="15"/>
      <c r="C443" s="15"/>
      <c r="D443" s="15"/>
      <c r="E443" s="15"/>
      <c r="F443" s="15"/>
      <c r="G443" s="15"/>
      <c r="H443" s="15"/>
    </row>
    <row r="444" spans="1:8" ht="12.75">
      <c r="A444" s="42"/>
      <c r="B444" s="15"/>
      <c r="C444" s="15"/>
      <c r="D444" s="15"/>
      <c r="E444" s="15"/>
      <c r="F444" s="43"/>
      <c r="G444" s="15"/>
      <c r="H444" s="15"/>
    </row>
    <row r="445" spans="1:8" ht="12.75">
      <c r="A445" s="171" t="s">
        <v>94</v>
      </c>
      <c r="B445" s="172"/>
      <c r="C445" s="172"/>
      <c r="D445" s="172"/>
      <c r="E445" s="173"/>
      <c r="F445" s="44"/>
      <c r="G445" s="15"/>
      <c r="H445" s="15"/>
    </row>
    <row r="446" spans="1:8" ht="12.75">
      <c r="A446" s="172"/>
      <c r="B446" s="172"/>
      <c r="C446" s="172"/>
      <c r="D446" s="172"/>
      <c r="E446" s="173"/>
      <c r="F446" s="44"/>
      <c r="G446" s="15"/>
      <c r="H446" s="15"/>
    </row>
    <row r="447" spans="1:8" ht="12.75">
      <c r="A447" s="137" t="s">
        <v>248</v>
      </c>
      <c r="B447" s="174"/>
      <c r="C447" s="175"/>
      <c r="D447" s="174"/>
      <c r="E447" s="174"/>
      <c r="F447" s="45"/>
      <c r="G447" s="45"/>
      <c r="H447" s="15"/>
    </row>
    <row r="448" spans="1:8" ht="6" customHeight="1">
      <c r="A448" s="137"/>
      <c r="B448" s="174"/>
      <c r="C448" s="175"/>
      <c r="D448" s="174"/>
      <c r="E448" s="174"/>
      <c r="F448" s="45"/>
      <c r="G448" s="45"/>
      <c r="H448" s="15"/>
    </row>
    <row r="449" spans="1:8" ht="12.75">
      <c r="A449" s="174"/>
      <c r="B449" s="174"/>
      <c r="C449" s="174"/>
      <c r="D449" s="174"/>
      <c r="E449" s="176" t="s">
        <v>193</v>
      </c>
      <c r="F449" s="15"/>
      <c r="G449" s="15"/>
      <c r="H449" s="15"/>
    </row>
    <row r="450" spans="1:8" ht="40.5" customHeight="1">
      <c r="A450" s="305" t="s">
        <v>23</v>
      </c>
      <c r="B450" s="305" t="s">
        <v>24</v>
      </c>
      <c r="C450" s="351" t="s">
        <v>246</v>
      </c>
      <c r="D450" s="351" t="s">
        <v>249</v>
      </c>
      <c r="E450" s="351" t="s">
        <v>250</v>
      </c>
      <c r="F450" s="47"/>
      <c r="G450" s="48"/>
      <c r="H450" s="15"/>
    </row>
    <row r="451" spans="1:8" ht="11.25" customHeight="1">
      <c r="A451" s="177">
        <v>1</v>
      </c>
      <c r="B451" s="177">
        <v>2</v>
      </c>
      <c r="C451" s="178">
        <v>3</v>
      </c>
      <c r="D451" s="178">
        <v>4</v>
      </c>
      <c r="E451" s="178">
        <v>5</v>
      </c>
      <c r="F451" s="47"/>
      <c r="G451" s="48"/>
      <c r="H451" s="15"/>
    </row>
    <row r="452" spans="1:8" ht="12.75">
      <c r="A452" s="179">
        <v>1</v>
      </c>
      <c r="B452" s="159" t="str">
        <f aca="true" t="shared" si="33" ref="B452:B483">B43</f>
        <v>Agar Malwa</v>
      </c>
      <c r="C452" s="180">
        <v>1336.585070225034</v>
      </c>
      <c r="D452" s="180">
        <v>0</v>
      </c>
      <c r="E452" s="181">
        <f aca="true" t="shared" si="34" ref="E452:E502">D452/C452</f>
        <v>0</v>
      </c>
      <c r="F452" s="8"/>
      <c r="G452" s="9"/>
      <c r="H452" s="8"/>
    </row>
    <row r="453" spans="1:8" ht="12.75">
      <c r="A453" s="179">
        <v>2</v>
      </c>
      <c r="B453" s="159" t="str">
        <f t="shared" si="33"/>
        <v>Alirajpur</v>
      </c>
      <c r="C453" s="180">
        <v>2930.4912393104705</v>
      </c>
      <c r="D453" s="180">
        <v>19.590000000000458</v>
      </c>
      <c r="E453" s="181">
        <f t="shared" si="34"/>
        <v>0.006684886048186885</v>
      </c>
      <c r="F453" s="8"/>
      <c r="G453" s="9"/>
      <c r="H453" s="8"/>
    </row>
    <row r="454" spans="1:8" ht="12.75">
      <c r="A454" s="179">
        <v>3</v>
      </c>
      <c r="B454" s="159" t="str">
        <f t="shared" si="33"/>
        <v>Anooppur</v>
      </c>
      <c r="C454" s="180">
        <v>1772.8881005936369</v>
      </c>
      <c r="D454" s="180">
        <v>354.6039999999998</v>
      </c>
      <c r="E454" s="181">
        <f t="shared" si="34"/>
        <v>0.20001487960873762</v>
      </c>
      <c r="F454" s="8"/>
      <c r="G454" s="9"/>
      <c r="H454" s="8"/>
    </row>
    <row r="455" spans="1:8" ht="12.75">
      <c r="A455" s="179">
        <v>4</v>
      </c>
      <c r="B455" s="159" t="str">
        <f t="shared" si="33"/>
        <v>Ashoknagar</v>
      </c>
      <c r="C455" s="180">
        <v>1988.1907112073468</v>
      </c>
      <c r="D455" s="180">
        <v>364.3480000000002</v>
      </c>
      <c r="E455" s="181">
        <f t="shared" si="34"/>
        <v>0.183256061878866</v>
      </c>
      <c r="F455" s="8"/>
      <c r="G455" s="9"/>
      <c r="H455" s="8"/>
    </row>
    <row r="456" spans="1:8" ht="12.75">
      <c r="A456" s="179">
        <v>5</v>
      </c>
      <c r="B456" s="159" t="str">
        <f t="shared" si="33"/>
        <v>Badwani</v>
      </c>
      <c r="C456" s="180">
        <v>4049.7428610012735</v>
      </c>
      <c r="D456" s="180">
        <v>1907.9089999999987</v>
      </c>
      <c r="E456" s="181">
        <f t="shared" si="34"/>
        <v>0.471118553815607</v>
      </c>
      <c r="F456" s="8"/>
      <c r="G456" s="9"/>
      <c r="H456" s="8"/>
    </row>
    <row r="457" spans="1:8" ht="12.75">
      <c r="A457" s="179">
        <v>6</v>
      </c>
      <c r="B457" s="159" t="str">
        <f t="shared" si="33"/>
        <v>Balaghat</v>
      </c>
      <c r="C457" s="180">
        <v>4493.785668436894</v>
      </c>
      <c r="D457" s="180">
        <v>297.6339999999998</v>
      </c>
      <c r="E457" s="181">
        <f t="shared" si="34"/>
        <v>0.06623235328967703</v>
      </c>
      <c r="F457" s="8"/>
      <c r="G457" s="9"/>
      <c r="H457" s="8"/>
    </row>
    <row r="458" spans="1:8" ht="12.75">
      <c r="A458" s="179">
        <v>7</v>
      </c>
      <c r="B458" s="159" t="str">
        <f t="shared" si="33"/>
        <v>Betul</v>
      </c>
      <c r="C458" s="180">
        <v>4137.296767519199</v>
      </c>
      <c r="D458" s="180">
        <v>2411.67</v>
      </c>
      <c r="E458" s="181">
        <f t="shared" si="34"/>
        <v>0.5829095990728465</v>
      </c>
      <c r="F458" s="8"/>
      <c r="G458" s="9"/>
      <c r="H458" s="8"/>
    </row>
    <row r="459" spans="1:8" ht="12.75">
      <c r="A459" s="179">
        <v>8</v>
      </c>
      <c r="B459" s="159" t="str">
        <f t="shared" si="33"/>
        <v>Bhind</v>
      </c>
      <c r="C459" s="180">
        <v>2590.814617801464</v>
      </c>
      <c r="D459" s="180">
        <v>-259.7550000000002</v>
      </c>
      <c r="E459" s="181">
        <f t="shared" si="34"/>
        <v>-0.10025997159936723</v>
      </c>
      <c r="F459" s="8"/>
      <c r="G459" s="9"/>
      <c r="H459" s="8"/>
    </row>
    <row r="460" spans="1:8" ht="12.75">
      <c r="A460" s="179">
        <v>9</v>
      </c>
      <c r="B460" s="159" t="str">
        <f t="shared" si="33"/>
        <v>Bhopal</v>
      </c>
      <c r="C460" s="180">
        <v>2874.983449129346</v>
      </c>
      <c r="D460" s="180">
        <v>208.35999999999956</v>
      </c>
      <c r="E460" s="181">
        <f t="shared" si="34"/>
        <v>0.07247346069526031</v>
      </c>
      <c r="F460" s="8"/>
      <c r="G460" s="9"/>
      <c r="H460" s="8"/>
    </row>
    <row r="461" spans="1:8" ht="12.75">
      <c r="A461" s="179">
        <v>10</v>
      </c>
      <c r="B461" s="159" t="str">
        <f t="shared" si="33"/>
        <v>Burhanpur</v>
      </c>
      <c r="C461" s="180">
        <v>1844.0883138017966</v>
      </c>
      <c r="D461" s="180">
        <v>396.46000000000004</v>
      </c>
      <c r="E461" s="181">
        <f t="shared" si="34"/>
        <v>0.21498970360191313</v>
      </c>
      <c r="F461" s="8"/>
      <c r="G461" s="9"/>
      <c r="H461" s="8"/>
    </row>
    <row r="462" spans="1:8" ht="12.75">
      <c r="A462" s="179">
        <v>11</v>
      </c>
      <c r="B462" s="159" t="str">
        <f t="shared" si="33"/>
        <v>Chhatarpur</v>
      </c>
      <c r="C462" s="180">
        <v>5848.611227835048</v>
      </c>
      <c r="D462" s="180">
        <v>-281.65699999999975</v>
      </c>
      <c r="E462" s="181">
        <f t="shared" si="34"/>
        <v>-0.04815792827184708</v>
      </c>
      <c r="F462" s="8"/>
      <c r="G462" s="9"/>
      <c r="H462" s="8"/>
    </row>
    <row r="463" spans="1:8" ht="12.75">
      <c r="A463" s="179">
        <v>12</v>
      </c>
      <c r="B463" s="159" t="str">
        <f t="shared" si="33"/>
        <v>Chhindwara</v>
      </c>
      <c r="C463" s="180">
        <v>5301.483498395283</v>
      </c>
      <c r="D463" s="180">
        <v>174.52999999999975</v>
      </c>
      <c r="E463" s="181">
        <f t="shared" si="34"/>
        <v>0.03292097392226696</v>
      </c>
      <c r="F463" s="8"/>
      <c r="G463" s="9"/>
      <c r="H463" s="8"/>
    </row>
    <row r="464" spans="1:8" ht="12.75">
      <c r="A464" s="179">
        <v>13</v>
      </c>
      <c r="B464" s="159" t="str">
        <f t="shared" si="33"/>
        <v>Damoh</v>
      </c>
      <c r="C464" s="180">
        <v>3925.8812371224853</v>
      </c>
      <c r="D464" s="180">
        <v>494.8300000000008</v>
      </c>
      <c r="E464" s="181">
        <f t="shared" si="34"/>
        <v>0.12604303852112742</v>
      </c>
      <c r="F464" s="8"/>
      <c r="G464" s="9"/>
      <c r="H464" s="8"/>
    </row>
    <row r="465" spans="1:8" ht="12.75">
      <c r="A465" s="179">
        <v>14</v>
      </c>
      <c r="B465" s="159" t="str">
        <f t="shared" si="33"/>
        <v>Datia</v>
      </c>
      <c r="C465" s="180">
        <v>1654.41673949092</v>
      </c>
      <c r="D465" s="180">
        <v>-1864.0069999999996</v>
      </c>
      <c r="E465" s="181">
        <f t="shared" si="34"/>
        <v>-1.1266852876341016</v>
      </c>
      <c r="F465" s="8"/>
      <c r="G465" s="9"/>
      <c r="H465" s="8"/>
    </row>
    <row r="466" spans="1:8" ht="12.75">
      <c r="A466" s="179">
        <v>15</v>
      </c>
      <c r="B466" s="159" t="str">
        <f t="shared" si="33"/>
        <v>Dewas</v>
      </c>
      <c r="C466" s="180">
        <v>3034.0549674777917</v>
      </c>
      <c r="D466" s="180">
        <v>1200.4869999999992</v>
      </c>
      <c r="E466" s="181">
        <f t="shared" si="34"/>
        <v>0.39567081442758545</v>
      </c>
      <c r="F466" s="8"/>
      <c r="G466" s="9"/>
      <c r="H466" s="8"/>
    </row>
    <row r="467" spans="1:8" ht="12.75">
      <c r="A467" s="179">
        <v>16</v>
      </c>
      <c r="B467" s="159" t="str">
        <f t="shared" si="33"/>
        <v>Dhar</v>
      </c>
      <c r="C467" s="180">
        <v>4400.372664307271</v>
      </c>
      <c r="D467" s="180">
        <v>633.1299999999997</v>
      </c>
      <c r="E467" s="181">
        <f t="shared" si="34"/>
        <v>0.14388099561100925</v>
      </c>
      <c r="F467" s="8"/>
      <c r="G467" s="9"/>
      <c r="H467" s="8"/>
    </row>
    <row r="468" spans="1:8" ht="12.75">
      <c r="A468" s="179">
        <v>17</v>
      </c>
      <c r="B468" s="159" t="str">
        <f t="shared" si="33"/>
        <v>Dindori</v>
      </c>
      <c r="C468" s="180">
        <v>2582.2182330685673</v>
      </c>
      <c r="D468" s="180">
        <v>413.71700000000055</v>
      </c>
      <c r="E468" s="181">
        <f t="shared" si="34"/>
        <v>0.1602176743630076</v>
      </c>
      <c r="F468" s="8"/>
      <c r="G468" s="9"/>
      <c r="H468" s="8"/>
    </row>
    <row r="469" spans="1:8" ht="12.75">
      <c r="A469" s="179">
        <v>18</v>
      </c>
      <c r="B469" s="159" t="str">
        <f t="shared" si="33"/>
        <v>Guna</v>
      </c>
      <c r="C469" s="180">
        <v>2483.4583389862128</v>
      </c>
      <c r="D469" s="180">
        <v>874.2970000000005</v>
      </c>
      <c r="E469" s="181">
        <f t="shared" si="34"/>
        <v>0.3520481846926824</v>
      </c>
      <c r="F469" s="8"/>
      <c r="G469" s="9"/>
      <c r="H469" s="8"/>
    </row>
    <row r="470" spans="1:8" ht="12.75">
      <c r="A470" s="179">
        <v>19</v>
      </c>
      <c r="B470" s="159" t="str">
        <f t="shared" si="33"/>
        <v>Gwalior</v>
      </c>
      <c r="C470" s="180">
        <v>2225.3416322332337</v>
      </c>
      <c r="D470" s="180">
        <v>-1837.5551999999998</v>
      </c>
      <c r="E470" s="181">
        <f t="shared" si="34"/>
        <v>-0.8257407192602279</v>
      </c>
      <c r="F470" s="8"/>
      <c r="G470" s="9"/>
      <c r="H470" s="8"/>
    </row>
    <row r="471" spans="1:8" ht="12.75">
      <c r="A471" s="179">
        <v>20</v>
      </c>
      <c r="B471" s="159" t="str">
        <f t="shared" si="33"/>
        <v>Harda</v>
      </c>
      <c r="C471" s="180">
        <v>1087.2215225453947</v>
      </c>
      <c r="D471" s="180">
        <v>624.7000000000003</v>
      </c>
      <c r="E471" s="181">
        <f t="shared" si="34"/>
        <v>0.5745839160150706</v>
      </c>
      <c r="F471" s="8" t="s">
        <v>205</v>
      </c>
      <c r="G471" s="9"/>
      <c r="H471" s="8"/>
    </row>
    <row r="472" spans="1:8" ht="12.75">
      <c r="A472" s="179">
        <v>21</v>
      </c>
      <c r="B472" s="159" t="str">
        <f t="shared" si="33"/>
        <v>Hoshangabad</v>
      </c>
      <c r="C472" s="180">
        <v>2482.0741126717803</v>
      </c>
      <c r="D472" s="180">
        <v>768.5300000000003</v>
      </c>
      <c r="E472" s="181">
        <f t="shared" si="34"/>
        <v>0.30963217257551234</v>
      </c>
      <c r="F472" s="364"/>
      <c r="G472" s="9"/>
      <c r="H472" s="8"/>
    </row>
    <row r="473" spans="1:8" ht="12.75">
      <c r="A473" s="179">
        <v>22</v>
      </c>
      <c r="B473" s="159" t="str">
        <f t="shared" si="33"/>
        <v>Indore</v>
      </c>
      <c r="C473" s="180">
        <v>2791.403292819659</v>
      </c>
      <c r="D473" s="180">
        <v>-172.92500000000024</v>
      </c>
      <c r="E473" s="181">
        <f t="shared" si="34"/>
        <v>-0.0619491280406583</v>
      </c>
      <c r="F473" s="364"/>
      <c r="G473" s="9"/>
      <c r="H473" s="8"/>
    </row>
    <row r="474" spans="1:8" ht="12.75">
      <c r="A474" s="179">
        <v>23</v>
      </c>
      <c r="B474" s="159" t="str">
        <f t="shared" si="33"/>
        <v>Jabalpur</v>
      </c>
      <c r="C474" s="180">
        <v>4063.521621591106</v>
      </c>
      <c r="D474" s="180">
        <v>171.61999999999995</v>
      </c>
      <c r="E474" s="181">
        <f t="shared" si="34"/>
        <v>0.04223430216000689</v>
      </c>
      <c r="F474" s="8"/>
      <c r="G474" s="9"/>
      <c r="H474" s="8"/>
    </row>
    <row r="475" spans="1:8" ht="12.75">
      <c r="A475" s="179">
        <v>24</v>
      </c>
      <c r="B475" s="159" t="str">
        <f t="shared" si="33"/>
        <v>Jhabua</v>
      </c>
      <c r="C475" s="180">
        <v>4505.199100994461</v>
      </c>
      <c r="D475" s="180">
        <v>205.70000000000016</v>
      </c>
      <c r="E475" s="181">
        <f t="shared" si="34"/>
        <v>0.04565835946175935</v>
      </c>
      <c r="F475" s="8"/>
      <c r="G475" s="9"/>
      <c r="H475" s="8"/>
    </row>
    <row r="476" spans="1:8" ht="12.75">
      <c r="A476" s="179">
        <v>25</v>
      </c>
      <c r="B476" s="159" t="str">
        <f t="shared" si="33"/>
        <v>Katni</v>
      </c>
      <c r="C476" s="180">
        <v>3670.9636855733165</v>
      </c>
      <c r="D476" s="180">
        <v>494.85</v>
      </c>
      <c r="E476" s="181">
        <f t="shared" si="34"/>
        <v>0.13480111556121707</v>
      </c>
      <c r="F476" s="8"/>
      <c r="G476" s="9"/>
      <c r="H476" s="8"/>
    </row>
    <row r="477" spans="1:8" ht="12.75">
      <c r="A477" s="179">
        <v>26</v>
      </c>
      <c r="B477" s="159" t="str">
        <f t="shared" si="33"/>
        <v>Khandwa</v>
      </c>
      <c r="C477" s="180">
        <v>3854.5200145070366</v>
      </c>
      <c r="D477" s="180">
        <v>6722.259999999999</v>
      </c>
      <c r="E477" s="181">
        <f t="shared" si="34"/>
        <v>1.743994057547973</v>
      </c>
      <c r="F477" s="8"/>
      <c r="G477" s="9"/>
      <c r="H477" s="8"/>
    </row>
    <row r="478" spans="1:8" ht="12.75">
      <c r="A478" s="179">
        <v>27</v>
      </c>
      <c r="B478" s="159" t="str">
        <f t="shared" si="33"/>
        <v>Khargone</v>
      </c>
      <c r="C478" s="180">
        <v>4256.389086727787</v>
      </c>
      <c r="D478" s="180">
        <v>534.9003999999994</v>
      </c>
      <c r="E478" s="181">
        <f t="shared" si="34"/>
        <v>0.12566999611664226</v>
      </c>
      <c r="F478" s="8"/>
      <c r="G478" s="9"/>
      <c r="H478" s="8"/>
    </row>
    <row r="479" spans="1:8" ht="12.75">
      <c r="A479" s="179">
        <v>28</v>
      </c>
      <c r="B479" s="159" t="str">
        <f t="shared" si="33"/>
        <v>Mandla</v>
      </c>
      <c r="C479" s="180">
        <v>1210.72600751453</v>
      </c>
      <c r="D479" s="180">
        <v>507.7999999999997</v>
      </c>
      <c r="E479" s="181">
        <f t="shared" si="34"/>
        <v>0.41941776822193655</v>
      </c>
      <c r="F479" s="8"/>
      <c r="G479" s="9"/>
      <c r="H479" s="8"/>
    </row>
    <row r="480" spans="1:8" ht="12.75">
      <c r="A480" s="179">
        <v>29</v>
      </c>
      <c r="B480" s="159" t="str">
        <f t="shared" si="33"/>
        <v>Mandsaur</v>
      </c>
      <c r="C480" s="180">
        <v>2374.386889343942</v>
      </c>
      <c r="D480" s="180">
        <v>647.8449499999998</v>
      </c>
      <c r="E480" s="181">
        <f t="shared" si="34"/>
        <v>0.27284725707822766</v>
      </c>
      <c r="F480" s="8"/>
      <c r="G480" s="9"/>
      <c r="H480" s="8"/>
    </row>
    <row r="481" spans="1:8" ht="12.75">
      <c r="A481" s="179">
        <v>30</v>
      </c>
      <c r="B481" s="159" t="str">
        <f t="shared" si="33"/>
        <v>Morena</v>
      </c>
      <c r="C481" s="180">
        <v>3612.5043218333503</v>
      </c>
      <c r="D481" s="180">
        <v>562.5040000000002</v>
      </c>
      <c r="E481" s="181">
        <f t="shared" si="34"/>
        <v>0.155710263542198</v>
      </c>
      <c r="F481" s="8"/>
      <c r="G481" s="9"/>
      <c r="H481" s="8"/>
    </row>
    <row r="482" spans="1:8" ht="12.75">
      <c r="A482" s="179">
        <v>31</v>
      </c>
      <c r="B482" s="159" t="str">
        <f t="shared" si="33"/>
        <v>Narsinghpur</v>
      </c>
      <c r="C482" s="180">
        <v>2127.427377542238</v>
      </c>
      <c r="D482" s="180">
        <v>1137.6600000000005</v>
      </c>
      <c r="E482" s="181">
        <f t="shared" si="34"/>
        <v>0.5347585595679932</v>
      </c>
      <c r="F482" s="8"/>
      <c r="G482" s="9"/>
      <c r="H482" s="8"/>
    </row>
    <row r="483" spans="1:8" ht="12.75">
      <c r="A483" s="179">
        <v>32</v>
      </c>
      <c r="B483" s="159" t="str">
        <f t="shared" si="33"/>
        <v>Neemuch</v>
      </c>
      <c r="C483" s="180">
        <v>1940.918039520643</v>
      </c>
      <c r="D483" s="180">
        <v>176.87404999999967</v>
      </c>
      <c r="E483" s="181">
        <f t="shared" si="34"/>
        <v>0.09112906696651808</v>
      </c>
      <c r="F483" s="8"/>
      <c r="G483" s="9"/>
      <c r="H483" s="8"/>
    </row>
    <row r="484" spans="1:8" ht="12.75">
      <c r="A484" s="179">
        <v>33</v>
      </c>
      <c r="B484" s="159" t="str">
        <f aca="true" t="shared" si="35" ref="B484:B502">B75</f>
        <v>Panna</v>
      </c>
      <c r="C484" s="180">
        <v>3241.2400031894517</v>
      </c>
      <c r="D484" s="180">
        <v>986.2049999999996</v>
      </c>
      <c r="E484" s="181">
        <f t="shared" si="34"/>
        <v>0.30426781078524023</v>
      </c>
      <c r="F484" s="8"/>
      <c r="G484" s="9"/>
      <c r="H484" s="8"/>
    </row>
    <row r="485" spans="1:8" ht="12.75">
      <c r="A485" s="179">
        <v>34</v>
      </c>
      <c r="B485" s="159" t="str">
        <f t="shared" si="35"/>
        <v>Raisen</v>
      </c>
      <c r="C485" s="180">
        <v>3206.9312064036835</v>
      </c>
      <c r="D485" s="180">
        <v>99.22999999999894</v>
      </c>
      <c r="E485" s="181">
        <f t="shared" si="34"/>
        <v>0.030942353799749085</v>
      </c>
      <c r="F485" s="8"/>
      <c r="G485" s="9"/>
      <c r="H485" s="8"/>
    </row>
    <row r="486" spans="1:8" ht="12.75">
      <c r="A486" s="179">
        <v>35</v>
      </c>
      <c r="B486" s="159" t="str">
        <f t="shared" si="35"/>
        <v>Rajgarh</v>
      </c>
      <c r="C486" s="180">
        <v>3641.7117099876004</v>
      </c>
      <c r="D486" s="180">
        <v>569.2230000000008</v>
      </c>
      <c r="E486" s="181">
        <f t="shared" si="34"/>
        <v>0.15630644195115018</v>
      </c>
      <c r="F486" s="8"/>
      <c r="G486" s="9"/>
      <c r="H486" s="8"/>
    </row>
    <row r="487" spans="1:8" ht="12.75">
      <c r="A487" s="179">
        <v>36</v>
      </c>
      <c r="B487" s="159" t="str">
        <f t="shared" si="35"/>
        <v>Ratlam</v>
      </c>
      <c r="C487" s="180">
        <v>4237.925693600898</v>
      </c>
      <c r="D487" s="180">
        <v>-1090.21</v>
      </c>
      <c r="E487" s="181">
        <f t="shared" si="34"/>
        <v>-0.2572508530874372</v>
      </c>
      <c r="F487" s="8"/>
      <c r="G487" s="9"/>
      <c r="H487" s="8"/>
    </row>
    <row r="488" spans="1:8" ht="12.75">
      <c r="A488" s="179">
        <v>37</v>
      </c>
      <c r="B488" s="159" t="str">
        <f t="shared" si="35"/>
        <v>Rewa</v>
      </c>
      <c r="C488" s="180">
        <v>4351.730194954204</v>
      </c>
      <c r="D488" s="180">
        <v>233.79999999999978</v>
      </c>
      <c r="E488" s="181">
        <f t="shared" si="34"/>
        <v>0.05372575723354563</v>
      </c>
      <c r="F488" s="8"/>
      <c r="G488" s="9"/>
      <c r="H488" s="8"/>
    </row>
    <row r="489" spans="1:8" ht="12.75">
      <c r="A489" s="179">
        <v>38</v>
      </c>
      <c r="B489" s="159" t="str">
        <f t="shared" si="35"/>
        <v>Sagar</v>
      </c>
      <c r="C489" s="180">
        <v>6161.0156919160945</v>
      </c>
      <c r="D489" s="180">
        <v>1881.3950000000004</v>
      </c>
      <c r="E489" s="181">
        <f t="shared" si="34"/>
        <v>0.3053709151347545</v>
      </c>
      <c r="F489" s="8"/>
      <c r="G489" s="9"/>
      <c r="H489" s="8"/>
    </row>
    <row r="490" spans="1:8" ht="12.75">
      <c r="A490" s="179">
        <v>39</v>
      </c>
      <c r="B490" s="159" t="str">
        <f t="shared" si="35"/>
        <v>Satna</v>
      </c>
      <c r="C490" s="180">
        <v>1660.3745867637926</v>
      </c>
      <c r="D490" s="180">
        <v>383.43100000000095</v>
      </c>
      <c r="E490" s="181">
        <f t="shared" si="34"/>
        <v>0.23093041959124397</v>
      </c>
      <c r="F490" s="8"/>
      <c r="G490" s="9"/>
      <c r="H490" s="8"/>
    </row>
    <row r="491" spans="1:8" ht="12.75">
      <c r="A491" s="179">
        <v>40</v>
      </c>
      <c r="B491" s="159" t="str">
        <f t="shared" si="35"/>
        <v>Sehore</v>
      </c>
      <c r="C491" s="180">
        <v>2822.458946423479</v>
      </c>
      <c r="D491" s="180">
        <v>4.510999999999285</v>
      </c>
      <c r="E491" s="181">
        <f t="shared" si="34"/>
        <v>0.001598251767564402</v>
      </c>
      <c r="F491" s="8"/>
      <c r="G491" s="9"/>
      <c r="H491" s="8"/>
    </row>
    <row r="492" spans="1:8" ht="12.75">
      <c r="A492" s="179">
        <v>41</v>
      </c>
      <c r="B492" s="159" t="str">
        <f t="shared" si="35"/>
        <v>Seoni</v>
      </c>
      <c r="C492" s="180">
        <v>4114.897301149592</v>
      </c>
      <c r="D492" s="180">
        <v>423.9100000000006</v>
      </c>
      <c r="E492" s="181">
        <f t="shared" si="34"/>
        <v>0.10301836691806902</v>
      </c>
      <c r="F492" s="8"/>
      <c r="G492" s="9"/>
      <c r="H492" s="8"/>
    </row>
    <row r="493" spans="1:8" ht="12.75">
      <c r="A493" s="179">
        <v>42</v>
      </c>
      <c r="B493" s="159" t="str">
        <f t="shared" si="35"/>
        <v>Shahdol</v>
      </c>
      <c r="C493" s="180">
        <v>3140.66418942885</v>
      </c>
      <c r="D493" s="180">
        <v>396.2779999999992</v>
      </c>
      <c r="E493" s="181">
        <f t="shared" si="34"/>
        <v>0.12617649519290533</v>
      </c>
      <c r="F493" s="8"/>
      <c r="G493" s="9"/>
      <c r="H493" s="8"/>
    </row>
    <row r="494" spans="1:8" ht="12.75">
      <c r="A494" s="179">
        <v>43</v>
      </c>
      <c r="B494" s="159" t="str">
        <f t="shared" si="35"/>
        <v>Shajapur</v>
      </c>
      <c r="C494" s="180">
        <v>1653.1398152678084</v>
      </c>
      <c r="D494" s="180">
        <v>222.3</v>
      </c>
      <c r="E494" s="181">
        <f t="shared" si="34"/>
        <v>0.13447138466263814</v>
      </c>
      <c r="F494" s="8"/>
      <c r="G494" s="9"/>
      <c r="H494" s="8"/>
    </row>
    <row r="495" spans="1:8" ht="12.75">
      <c r="A495" s="179">
        <v>44</v>
      </c>
      <c r="B495" s="159" t="str">
        <f t="shared" si="35"/>
        <v>Sheopur</v>
      </c>
      <c r="C495" s="180">
        <v>1780.4487477223233</v>
      </c>
      <c r="D495" s="180">
        <v>119.82699999999991</v>
      </c>
      <c r="E495" s="181">
        <f t="shared" si="34"/>
        <v>0.06730157223188318</v>
      </c>
      <c r="F495" s="8"/>
      <c r="G495" s="9"/>
      <c r="H495" s="8"/>
    </row>
    <row r="496" spans="1:8" ht="12.75">
      <c r="A496" s="179">
        <v>45</v>
      </c>
      <c r="B496" s="159" t="str">
        <f t="shared" si="35"/>
        <v>Shivpuri</v>
      </c>
      <c r="C496" s="180">
        <v>3792.162757843625</v>
      </c>
      <c r="D496" s="180">
        <v>-536.0290000000005</v>
      </c>
      <c r="E496" s="181">
        <f t="shared" si="34"/>
        <v>-0.1413517916369201</v>
      </c>
      <c r="F496" s="8"/>
      <c r="G496" s="9"/>
      <c r="H496" s="8"/>
    </row>
    <row r="497" spans="1:8" ht="12.75">
      <c r="A497" s="179">
        <v>46</v>
      </c>
      <c r="B497" s="159" t="str">
        <f t="shared" si="35"/>
        <v>Sidhi</v>
      </c>
      <c r="C497" s="180">
        <v>1368.1966715922763</v>
      </c>
      <c r="D497" s="180">
        <v>927.816</v>
      </c>
      <c r="E497" s="181">
        <f t="shared" si="34"/>
        <v>0.6781305782013259</v>
      </c>
      <c r="F497" s="8"/>
      <c r="G497" s="9"/>
      <c r="H497" s="8"/>
    </row>
    <row r="498" spans="1:8" ht="12.75">
      <c r="A498" s="179">
        <v>47</v>
      </c>
      <c r="B498" s="159" t="str">
        <f t="shared" si="35"/>
        <v>Singroli</v>
      </c>
      <c r="C498" s="180">
        <v>1436.3321195928424</v>
      </c>
      <c r="D498" s="180">
        <v>-289.9609999999991</v>
      </c>
      <c r="E498" s="181">
        <f t="shared" si="34"/>
        <v>-0.20187601185316</v>
      </c>
      <c r="F498" s="8"/>
      <c r="G498" s="9"/>
      <c r="H498" s="8"/>
    </row>
    <row r="499" spans="1:8" ht="12.75">
      <c r="A499" s="179">
        <v>48</v>
      </c>
      <c r="B499" s="159" t="str">
        <f t="shared" si="35"/>
        <v>Tikamgarh</v>
      </c>
      <c r="C499" s="180">
        <v>5481.850564481716</v>
      </c>
      <c r="D499" s="180">
        <v>-784.5800000000002</v>
      </c>
      <c r="E499" s="181">
        <f t="shared" si="34"/>
        <v>-0.14312320096492426</v>
      </c>
      <c r="F499" s="8"/>
      <c r="G499" s="9"/>
      <c r="H499" s="8"/>
    </row>
    <row r="500" spans="1:8" ht="12.75">
      <c r="A500" s="179">
        <v>49</v>
      </c>
      <c r="B500" s="159" t="str">
        <f t="shared" si="35"/>
        <v>Ujjain</v>
      </c>
      <c r="C500" s="180">
        <v>3102.1922120119348</v>
      </c>
      <c r="D500" s="180">
        <v>315.05900000000014</v>
      </c>
      <c r="E500" s="181">
        <f t="shared" si="34"/>
        <v>0.10156011570787479</v>
      </c>
      <c r="F500" s="8"/>
      <c r="G500" s="9"/>
      <c r="H500" s="8"/>
    </row>
    <row r="501" spans="1:8" ht="12.75">
      <c r="A501" s="179">
        <v>50</v>
      </c>
      <c r="B501" s="159" t="str">
        <f t="shared" si="35"/>
        <v>Umaria</v>
      </c>
      <c r="C501" s="180">
        <v>1840.1538203691377</v>
      </c>
      <c r="D501" s="180">
        <v>-61.03949999999952</v>
      </c>
      <c r="E501" s="181">
        <f t="shared" si="34"/>
        <v>-0.03317086828521482</v>
      </c>
      <c r="F501" s="8"/>
      <c r="G501" s="9"/>
      <c r="H501" s="8"/>
    </row>
    <row r="502" spans="1:8" ht="12.75">
      <c r="A502" s="179">
        <v>51</v>
      </c>
      <c r="B502" s="159" t="str">
        <f t="shared" si="35"/>
        <v>Vidisha</v>
      </c>
      <c r="C502" s="180">
        <v>3806.5633118024134</v>
      </c>
      <c r="D502" s="180">
        <v>1057.8560000000004</v>
      </c>
      <c r="E502" s="181">
        <f t="shared" si="34"/>
        <v>0.2779031670693805</v>
      </c>
      <c r="F502" s="8"/>
      <c r="G502" s="9"/>
      <c r="H502" s="8"/>
    </row>
    <row r="503" spans="1:8" ht="12.75">
      <c r="A503" s="309"/>
      <c r="B503" s="302" t="s">
        <v>135</v>
      </c>
      <c r="C503" s="307">
        <f>SUM(C452:C502)</f>
        <v>158291.94995563023</v>
      </c>
      <c r="D503" s="307">
        <f>SUM(D452:D502)</f>
        <v>22749.93169999999</v>
      </c>
      <c r="E503" s="308">
        <f>D503/C503</f>
        <v>0.14372134341877066</v>
      </c>
      <c r="F503" s="49"/>
      <c r="G503" s="9"/>
      <c r="H503" s="8"/>
    </row>
    <row r="504" spans="1:8" ht="12.75">
      <c r="A504" s="137" t="s">
        <v>251</v>
      </c>
      <c r="B504" s="174"/>
      <c r="C504" s="175"/>
      <c r="D504" s="175"/>
      <c r="E504" s="174"/>
      <c r="F504" s="174"/>
      <c r="G504" s="174"/>
      <c r="H504" s="15"/>
    </row>
    <row r="505" spans="1:8" ht="12.75">
      <c r="A505" s="174"/>
      <c r="B505" s="174"/>
      <c r="C505" s="174"/>
      <c r="D505" s="174"/>
      <c r="E505" s="176" t="s">
        <v>193</v>
      </c>
      <c r="F505" s="121"/>
      <c r="G505" s="121"/>
      <c r="H505" s="15"/>
    </row>
    <row r="506" spans="1:8" ht="52.5" customHeight="1">
      <c r="A506" s="305" t="s">
        <v>23</v>
      </c>
      <c r="B506" s="305" t="s">
        <v>24</v>
      </c>
      <c r="C506" s="294" t="str">
        <f>C450</f>
        <v>Allocation for 2017-18</v>
      </c>
      <c r="D506" s="351" t="s">
        <v>252</v>
      </c>
      <c r="E506" s="351" t="s">
        <v>253</v>
      </c>
      <c r="F506" s="182"/>
      <c r="G506" s="183"/>
      <c r="H506" s="15"/>
    </row>
    <row r="507" spans="1:8" ht="11.25" customHeight="1">
      <c r="A507" s="177">
        <v>1</v>
      </c>
      <c r="B507" s="177">
        <v>2</v>
      </c>
      <c r="C507" s="178">
        <v>3</v>
      </c>
      <c r="D507" s="178">
        <v>4</v>
      </c>
      <c r="E507" s="178">
        <v>5</v>
      </c>
      <c r="F507" s="182"/>
      <c r="G507" s="183"/>
      <c r="H507" s="15"/>
    </row>
    <row r="508" spans="1:8" ht="15">
      <c r="A508" s="179">
        <v>1</v>
      </c>
      <c r="B508" s="160" t="str">
        <f aca="true" t="shared" si="36" ref="B508:B539">B43</f>
        <v>Agar Malwa</v>
      </c>
      <c r="C508" s="180">
        <f aca="true" t="shared" si="37" ref="C508:C539">C452</f>
        <v>1336.585070225034</v>
      </c>
      <c r="D508" s="180">
        <f aca="true" t="shared" si="38" ref="D508:D539">D570+E570-D632</f>
        <v>0</v>
      </c>
      <c r="E508" s="181">
        <f aca="true" t="shared" si="39" ref="E508:E557">D508/C508</f>
        <v>0</v>
      </c>
      <c r="F508" s="121"/>
      <c r="G508" s="121"/>
      <c r="H508" s="15"/>
    </row>
    <row r="509" spans="1:8" ht="15">
      <c r="A509" s="179">
        <v>2</v>
      </c>
      <c r="B509" s="160" t="str">
        <f t="shared" si="36"/>
        <v>Alirajpur</v>
      </c>
      <c r="C509" s="180">
        <f t="shared" si="37"/>
        <v>2930.4912393104705</v>
      </c>
      <c r="D509" s="180">
        <f t="shared" si="38"/>
        <v>19.590000000000373</v>
      </c>
      <c r="E509" s="181">
        <f t="shared" si="39"/>
        <v>0.006684886048186856</v>
      </c>
      <c r="F509" s="121"/>
      <c r="G509" s="121"/>
      <c r="H509" s="15"/>
    </row>
    <row r="510" spans="1:8" ht="15">
      <c r="A510" s="179">
        <v>3</v>
      </c>
      <c r="B510" s="160" t="str">
        <f t="shared" si="36"/>
        <v>Anooppur</v>
      </c>
      <c r="C510" s="180">
        <f t="shared" si="37"/>
        <v>1772.8881005936369</v>
      </c>
      <c r="D510" s="180">
        <f t="shared" si="38"/>
        <v>43.718399999999974</v>
      </c>
      <c r="E510" s="181">
        <f t="shared" si="39"/>
        <v>0.024659424351351465</v>
      </c>
      <c r="F510" s="121"/>
      <c r="G510" s="121"/>
      <c r="H510" s="15"/>
    </row>
    <row r="511" spans="1:8" ht="15">
      <c r="A511" s="179">
        <v>4</v>
      </c>
      <c r="B511" s="160" t="str">
        <f t="shared" si="36"/>
        <v>Ashoknagar</v>
      </c>
      <c r="C511" s="180">
        <f t="shared" si="37"/>
        <v>1988.1907112073468</v>
      </c>
      <c r="D511" s="180">
        <f t="shared" si="38"/>
        <v>364.3480000000004</v>
      </c>
      <c r="E511" s="181">
        <f t="shared" si="39"/>
        <v>0.18325606187886614</v>
      </c>
      <c r="F511" s="121"/>
      <c r="G511" s="121"/>
      <c r="H511" s="15"/>
    </row>
    <row r="512" spans="1:8" ht="15">
      <c r="A512" s="179">
        <v>5</v>
      </c>
      <c r="B512" s="160" t="str">
        <f t="shared" si="36"/>
        <v>Badwani</v>
      </c>
      <c r="C512" s="180">
        <f t="shared" si="37"/>
        <v>4049.7428610012735</v>
      </c>
      <c r="D512" s="180">
        <f t="shared" si="38"/>
        <v>1663.1389999999983</v>
      </c>
      <c r="E512" s="181">
        <f t="shared" si="39"/>
        <v>0.41067767932031063</v>
      </c>
      <c r="F512" s="121"/>
      <c r="G512" s="121"/>
      <c r="H512" s="15"/>
    </row>
    <row r="513" spans="1:8" ht="15">
      <c r="A513" s="179">
        <v>6</v>
      </c>
      <c r="B513" s="160" t="str">
        <f t="shared" si="36"/>
        <v>Balaghat</v>
      </c>
      <c r="C513" s="180">
        <f t="shared" si="37"/>
        <v>4493.785668436894</v>
      </c>
      <c r="D513" s="180">
        <f t="shared" si="38"/>
        <v>465.8439999999996</v>
      </c>
      <c r="E513" s="181">
        <f t="shared" si="39"/>
        <v>0.1036640450549208</v>
      </c>
      <c r="F513" s="121"/>
      <c r="G513" s="121"/>
      <c r="H513" s="15"/>
    </row>
    <row r="514" spans="1:8" ht="15">
      <c r="A514" s="179">
        <v>7</v>
      </c>
      <c r="B514" s="160" t="str">
        <f t="shared" si="36"/>
        <v>Betul</v>
      </c>
      <c r="C514" s="180">
        <f t="shared" si="37"/>
        <v>4137.296767519199</v>
      </c>
      <c r="D514" s="180">
        <f t="shared" si="38"/>
        <v>1882.04</v>
      </c>
      <c r="E514" s="181">
        <f t="shared" si="39"/>
        <v>0.4548960603395406</v>
      </c>
      <c r="F514" s="121"/>
      <c r="G514" s="121"/>
      <c r="H514" s="15"/>
    </row>
    <row r="515" spans="1:8" ht="15">
      <c r="A515" s="179">
        <v>8</v>
      </c>
      <c r="B515" s="160" t="str">
        <f t="shared" si="36"/>
        <v>Bhind</v>
      </c>
      <c r="C515" s="180">
        <f t="shared" si="37"/>
        <v>2590.814617801464</v>
      </c>
      <c r="D515" s="180">
        <f t="shared" si="38"/>
        <v>220.54499999999985</v>
      </c>
      <c r="E515" s="181">
        <f t="shared" si="39"/>
        <v>0.08512573554458013</v>
      </c>
      <c r="F515" s="121"/>
      <c r="G515" s="121"/>
      <c r="H515" s="15"/>
    </row>
    <row r="516" spans="1:8" ht="15">
      <c r="A516" s="179">
        <v>9</v>
      </c>
      <c r="B516" s="160" t="str">
        <f t="shared" si="36"/>
        <v>Bhopal</v>
      </c>
      <c r="C516" s="180">
        <f t="shared" si="37"/>
        <v>2874.983449129346</v>
      </c>
      <c r="D516" s="180">
        <f t="shared" si="38"/>
        <v>-47.59000000000083</v>
      </c>
      <c r="E516" s="181">
        <f t="shared" si="39"/>
        <v>-0.016553138771777238</v>
      </c>
      <c r="F516" s="121"/>
      <c r="G516" s="121"/>
      <c r="H516" s="15"/>
    </row>
    <row r="517" spans="1:8" ht="15">
      <c r="A517" s="179">
        <v>10</v>
      </c>
      <c r="B517" s="160" t="str">
        <f t="shared" si="36"/>
        <v>Burhanpur</v>
      </c>
      <c r="C517" s="180">
        <f t="shared" si="37"/>
        <v>1844.0883138017966</v>
      </c>
      <c r="D517" s="180">
        <f t="shared" si="38"/>
        <v>119.32999999999993</v>
      </c>
      <c r="E517" s="181">
        <f t="shared" si="39"/>
        <v>0.06470948224490813</v>
      </c>
      <c r="F517" s="121"/>
      <c r="G517" s="121"/>
      <c r="H517" s="15"/>
    </row>
    <row r="518" spans="1:8" ht="15">
      <c r="A518" s="179">
        <v>11</v>
      </c>
      <c r="B518" s="160" t="str">
        <f t="shared" si="36"/>
        <v>Chhatarpur</v>
      </c>
      <c r="C518" s="180">
        <f t="shared" si="37"/>
        <v>5848.611227835048</v>
      </c>
      <c r="D518" s="180">
        <f t="shared" si="38"/>
        <v>-41.64700000000039</v>
      </c>
      <c r="E518" s="181">
        <f t="shared" si="39"/>
        <v>-0.007120835763846224</v>
      </c>
      <c r="F518" s="121"/>
      <c r="G518" s="121"/>
      <c r="H518" s="15"/>
    </row>
    <row r="519" spans="1:8" ht="15">
      <c r="A519" s="179">
        <v>12</v>
      </c>
      <c r="B519" s="160" t="str">
        <f t="shared" si="36"/>
        <v>Chhindwara</v>
      </c>
      <c r="C519" s="180">
        <f t="shared" si="37"/>
        <v>5301.483498395283</v>
      </c>
      <c r="D519" s="180">
        <f t="shared" si="38"/>
        <v>-615.8400000000001</v>
      </c>
      <c r="E519" s="181">
        <f t="shared" si="39"/>
        <v>-0.11616371156986718</v>
      </c>
      <c r="F519" s="121"/>
      <c r="G519" s="121"/>
      <c r="H519" s="15"/>
    </row>
    <row r="520" spans="1:8" ht="15">
      <c r="A520" s="179">
        <v>13</v>
      </c>
      <c r="B520" s="160" t="str">
        <f t="shared" si="36"/>
        <v>Damoh</v>
      </c>
      <c r="C520" s="180">
        <f t="shared" si="37"/>
        <v>3925.8812371224853</v>
      </c>
      <c r="D520" s="180">
        <f t="shared" si="38"/>
        <v>495.0100000000007</v>
      </c>
      <c r="E520" s="181">
        <f t="shared" si="39"/>
        <v>0.12608888809963678</v>
      </c>
      <c r="F520" s="121"/>
      <c r="G520" s="121"/>
      <c r="H520" s="15"/>
    </row>
    <row r="521" spans="1:8" ht="15">
      <c r="A521" s="179">
        <v>14</v>
      </c>
      <c r="B521" s="160" t="str">
        <f t="shared" si="36"/>
        <v>Datia</v>
      </c>
      <c r="C521" s="180">
        <f t="shared" si="37"/>
        <v>1654.41673949092</v>
      </c>
      <c r="D521" s="180">
        <f t="shared" si="38"/>
        <v>-1814.3269999999998</v>
      </c>
      <c r="E521" s="181">
        <f t="shared" si="39"/>
        <v>-1.0966565779298665</v>
      </c>
      <c r="F521" s="121"/>
      <c r="G521" s="121"/>
      <c r="H521" s="15"/>
    </row>
    <row r="522" spans="1:8" ht="15">
      <c r="A522" s="179">
        <v>15</v>
      </c>
      <c r="B522" s="160" t="str">
        <f t="shared" si="36"/>
        <v>Dewas</v>
      </c>
      <c r="C522" s="180">
        <f t="shared" si="37"/>
        <v>3034.0549674777917</v>
      </c>
      <c r="D522" s="180">
        <f t="shared" si="38"/>
        <v>527.7869999999994</v>
      </c>
      <c r="E522" s="181">
        <f t="shared" si="39"/>
        <v>0.17395433031285798</v>
      </c>
      <c r="F522" s="121"/>
      <c r="G522" s="121"/>
      <c r="H522" s="15"/>
    </row>
    <row r="523" spans="1:8" ht="15">
      <c r="A523" s="179">
        <v>16</v>
      </c>
      <c r="B523" s="160" t="str">
        <f t="shared" si="36"/>
        <v>Dhar</v>
      </c>
      <c r="C523" s="180">
        <f t="shared" si="37"/>
        <v>4400.372664307271</v>
      </c>
      <c r="D523" s="180">
        <f t="shared" si="38"/>
        <v>113.83849999999893</v>
      </c>
      <c r="E523" s="181">
        <f t="shared" si="39"/>
        <v>0.025870195250365224</v>
      </c>
      <c r="F523" s="121"/>
      <c r="G523" s="121"/>
      <c r="H523" s="15"/>
    </row>
    <row r="524" spans="1:8" ht="15">
      <c r="A524" s="179">
        <v>17</v>
      </c>
      <c r="B524" s="160" t="str">
        <f t="shared" si="36"/>
        <v>Dindori</v>
      </c>
      <c r="C524" s="180">
        <f t="shared" si="37"/>
        <v>2582.2182330685673</v>
      </c>
      <c r="D524" s="180">
        <f t="shared" si="38"/>
        <v>413.71700000000055</v>
      </c>
      <c r="E524" s="181">
        <f t="shared" si="39"/>
        <v>0.1602176743630076</v>
      </c>
      <c r="F524" s="121"/>
      <c r="G524" s="121"/>
      <c r="H524" s="15"/>
    </row>
    <row r="525" spans="1:8" ht="15">
      <c r="A525" s="179">
        <v>18</v>
      </c>
      <c r="B525" s="160" t="str">
        <f t="shared" si="36"/>
        <v>Guna</v>
      </c>
      <c r="C525" s="180">
        <f t="shared" si="37"/>
        <v>2483.4583389862128</v>
      </c>
      <c r="D525" s="180">
        <f t="shared" si="38"/>
        <v>498.4930000000004</v>
      </c>
      <c r="E525" s="181">
        <f t="shared" si="39"/>
        <v>0.2007253321605923</v>
      </c>
      <c r="F525" s="121"/>
      <c r="G525" s="121"/>
      <c r="H525" s="15"/>
    </row>
    <row r="526" spans="1:8" ht="15">
      <c r="A526" s="179">
        <v>19</v>
      </c>
      <c r="B526" s="160" t="str">
        <f t="shared" si="36"/>
        <v>Gwalior</v>
      </c>
      <c r="C526" s="180">
        <f t="shared" si="37"/>
        <v>2225.3416322332337</v>
      </c>
      <c r="D526" s="180">
        <f t="shared" si="38"/>
        <v>-1802.4071999999996</v>
      </c>
      <c r="E526" s="181">
        <f t="shared" si="39"/>
        <v>-0.8099462904449418</v>
      </c>
      <c r="F526" s="121"/>
      <c r="G526" s="121"/>
      <c r="H526" s="15"/>
    </row>
    <row r="527" spans="1:8" ht="15">
      <c r="A527" s="179">
        <v>20</v>
      </c>
      <c r="B527" s="160" t="str">
        <f t="shared" si="36"/>
        <v>Harda</v>
      </c>
      <c r="C527" s="180">
        <f t="shared" si="37"/>
        <v>1087.2215225453947</v>
      </c>
      <c r="D527" s="180">
        <f t="shared" si="38"/>
        <v>526.8400000000004</v>
      </c>
      <c r="E527" s="181">
        <f t="shared" si="39"/>
        <v>0.4845746603383702</v>
      </c>
      <c r="F527" s="121"/>
      <c r="G527" s="121"/>
      <c r="H527" s="15"/>
    </row>
    <row r="528" spans="1:8" ht="15">
      <c r="A528" s="179">
        <v>21</v>
      </c>
      <c r="B528" s="160" t="str">
        <f t="shared" si="36"/>
        <v>Hoshangabad</v>
      </c>
      <c r="C528" s="180">
        <f t="shared" si="37"/>
        <v>2482.0741126717803</v>
      </c>
      <c r="D528" s="180">
        <f t="shared" si="38"/>
        <v>768.5300000000002</v>
      </c>
      <c r="E528" s="181">
        <f t="shared" si="39"/>
        <v>0.3096321725755123</v>
      </c>
      <c r="F528" s="121"/>
      <c r="G528" s="121"/>
      <c r="H528" s="15"/>
    </row>
    <row r="529" spans="1:8" ht="15">
      <c r="A529" s="179">
        <v>22</v>
      </c>
      <c r="B529" s="160" t="str">
        <f t="shared" si="36"/>
        <v>Indore</v>
      </c>
      <c r="C529" s="180">
        <f t="shared" si="37"/>
        <v>2791.403292819659</v>
      </c>
      <c r="D529" s="180">
        <f t="shared" si="38"/>
        <v>-478.91499999999996</v>
      </c>
      <c r="E529" s="181">
        <f t="shared" si="39"/>
        <v>-0.17156782799243503</v>
      </c>
      <c r="F529" s="121"/>
      <c r="G529" s="121"/>
      <c r="H529" s="15"/>
    </row>
    <row r="530" spans="1:8" ht="15">
      <c r="A530" s="179">
        <v>23</v>
      </c>
      <c r="B530" s="160" t="str">
        <f t="shared" si="36"/>
        <v>Jabalpur</v>
      </c>
      <c r="C530" s="180">
        <f t="shared" si="37"/>
        <v>4063.521621591106</v>
      </c>
      <c r="D530" s="180">
        <f t="shared" si="38"/>
        <v>-512.0800000000004</v>
      </c>
      <c r="E530" s="181">
        <f t="shared" si="39"/>
        <v>-0.1260187708314669</v>
      </c>
      <c r="F530" s="121"/>
      <c r="G530" s="121"/>
      <c r="H530" s="15"/>
    </row>
    <row r="531" spans="1:8" ht="15">
      <c r="A531" s="179">
        <v>24</v>
      </c>
      <c r="B531" s="160" t="str">
        <f t="shared" si="36"/>
        <v>Jhabua</v>
      </c>
      <c r="C531" s="180">
        <f t="shared" si="37"/>
        <v>4505.199100994461</v>
      </c>
      <c r="D531" s="180">
        <f t="shared" si="38"/>
        <v>321.28000000000065</v>
      </c>
      <c r="E531" s="181">
        <f t="shared" si="39"/>
        <v>0.07131316348018503</v>
      </c>
      <c r="F531" s="121"/>
      <c r="G531" s="121"/>
      <c r="H531" s="15"/>
    </row>
    <row r="532" spans="1:8" ht="15">
      <c r="A532" s="179">
        <v>25</v>
      </c>
      <c r="B532" s="160" t="str">
        <f t="shared" si="36"/>
        <v>Katni</v>
      </c>
      <c r="C532" s="180">
        <f t="shared" si="37"/>
        <v>3670.9636855733165</v>
      </c>
      <c r="D532" s="180">
        <f t="shared" si="38"/>
        <v>772.69</v>
      </c>
      <c r="E532" s="181">
        <f t="shared" si="39"/>
        <v>0.2104869636920215</v>
      </c>
      <c r="F532" s="121"/>
      <c r="G532" s="121"/>
      <c r="H532" s="15"/>
    </row>
    <row r="533" spans="1:8" ht="15">
      <c r="A533" s="179">
        <v>26</v>
      </c>
      <c r="B533" s="160" t="str">
        <f t="shared" si="36"/>
        <v>Khandwa</v>
      </c>
      <c r="C533" s="180">
        <f t="shared" si="37"/>
        <v>3854.5200145070366</v>
      </c>
      <c r="D533" s="180">
        <f t="shared" si="38"/>
        <v>6722.26</v>
      </c>
      <c r="E533" s="181">
        <f t="shared" si="39"/>
        <v>1.7439940575479733</v>
      </c>
      <c r="F533" s="121"/>
      <c r="G533" s="121"/>
      <c r="H533" s="15"/>
    </row>
    <row r="534" spans="1:8" ht="15">
      <c r="A534" s="179">
        <v>27</v>
      </c>
      <c r="B534" s="160" t="str">
        <f t="shared" si="36"/>
        <v>Khargone</v>
      </c>
      <c r="C534" s="180">
        <f t="shared" si="37"/>
        <v>4256.389086727787</v>
      </c>
      <c r="D534" s="180">
        <f t="shared" si="38"/>
        <v>527.7527664999993</v>
      </c>
      <c r="E534" s="181">
        <f t="shared" si="39"/>
        <v>0.12399072447244794</v>
      </c>
      <c r="F534" s="121"/>
      <c r="G534" s="121"/>
      <c r="H534" s="15"/>
    </row>
    <row r="535" spans="1:8" ht="15">
      <c r="A535" s="179">
        <v>28</v>
      </c>
      <c r="B535" s="160" t="str">
        <f t="shared" si="36"/>
        <v>Mandla</v>
      </c>
      <c r="C535" s="180">
        <f t="shared" si="37"/>
        <v>1210.72600751453</v>
      </c>
      <c r="D535" s="180">
        <f t="shared" si="38"/>
        <v>527.2899999999997</v>
      </c>
      <c r="E535" s="181">
        <f t="shared" si="39"/>
        <v>0.4355155474709431</v>
      </c>
      <c r="F535" s="121"/>
      <c r="G535" s="121"/>
      <c r="H535" s="15"/>
    </row>
    <row r="536" spans="1:8" ht="15">
      <c r="A536" s="179">
        <v>29</v>
      </c>
      <c r="B536" s="160" t="str">
        <f t="shared" si="36"/>
        <v>Mandsaur</v>
      </c>
      <c r="C536" s="180">
        <f t="shared" si="37"/>
        <v>2374.386889343942</v>
      </c>
      <c r="D536" s="180">
        <f t="shared" si="38"/>
        <v>650.1609499999995</v>
      </c>
      <c r="E536" s="181">
        <f t="shared" si="39"/>
        <v>0.27382266677678757</v>
      </c>
      <c r="F536" s="121"/>
      <c r="G536" s="121"/>
      <c r="H536" s="15"/>
    </row>
    <row r="537" spans="1:8" ht="15">
      <c r="A537" s="179">
        <v>30</v>
      </c>
      <c r="B537" s="160" t="str">
        <f t="shared" si="36"/>
        <v>Morena</v>
      </c>
      <c r="C537" s="180">
        <f t="shared" si="37"/>
        <v>3612.5043218333503</v>
      </c>
      <c r="D537" s="180">
        <f t="shared" si="38"/>
        <v>716.6839999999993</v>
      </c>
      <c r="E537" s="181">
        <f t="shared" si="39"/>
        <v>0.19838979725739989</v>
      </c>
      <c r="F537" s="121"/>
      <c r="G537" s="121"/>
      <c r="H537" s="15"/>
    </row>
    <row r="538" spans="1:8" ht="15">
      <c r="A538" s="179">
        <v>31</v>
      </c>
      <c r="B538" s="160" t="str">
        <f t="shared" si="36"/>
        <v>Narsinghpur</v>
      </c>
      <c r="C538" s="180">
        <f t="shared" si="37"/>
        <v>2127.427377542238</v>
      </c>
      <c r="D538" s="180">
        <f t="shared" si="38"/>
        <v>1116.940000000001</v>
      </c>
      <c r="E538" s="181">
        <f t="shared" si="39"/>
        <v>0.5250190966755223</v>
      </c>
      <c r="F538" s="121"/>
      <c r="G538" s="121"/>
      <c r="H538" s="15"/>
    </row>
    <row r="539" spans="1:8" ht="15">
      <c r="A539" s="179">
        <v>32</v>
      </c>
      <c r="B539" s="160" t="str">
        <f t="shared" si="36"/>
        <v>Neemuch</v>
      </c>
      <c r="C539" s="180">
        <f t="shared" si="37"/>
        <v>1940.918039520643</v>
      </c>
      <c r="D539" s="180">
        <f t="shared" si="38"/>
        <v>191.5640499999995</v>
      </c>
      <c r="E539" s="181">
        <f t="shared" si="39"/>
        <v>0.09869765033834757</v>
      </c>
      <c r="F539" s="121"/>
      <c r="G539" s="121"/>
      <c r="H539" s="15"/>
    </row>
    <row r="540" spans="1:8" ht="15">
      <c r="A540" s="179">
        <v>33</v>
      </c>
      <c r="B540" s="160" t="str">
        <f aca="true" t="shared" si="40" ref="B540:B558">B75</f>
        <v>Panna</v>
      </c>
      <c r="C540" s="180">
        <f aca="true" t="shared" si="41" ref="C540:C557">C484</f>
        <v>3241.2400031894517</v>
      </c>
      <c r="D540" s="180">
        <f aca="true" t="shared" si="42" ref="D540:D558">D602+E602-D664</f>
        <v>960.1149999999989</v>
      </c>
      <c r="E540" s="181">
        <f t="shared" si="39"/>
        <v>0.29621842228752715</v>
      </c>
      <c r="F540" s="121"/>
      <c r="G540" s="121"/>
      <c r="H540" s="15"/>
    </row>
    <row r="541" spans="1:8" ht="15">
      <c r="A541" s="179">
        <v>34</v>
      </c>
      <c r="B541" s="160" t="str">
        <f t="shared" si="40"/>
        <v>Raisen</v>
      </c>
      <c r="C541" s="180">
        <f t="shared" si="41"/>
        <v>3206.9312064036835</v>
      </c>
      <c r="D541" s="180">
        <f t="shared" si="42"/>
        <v>0</v>
      </c>
      <c r="E541" s="181">
        <f t="shared" si="39"/>
        <v>0</v>
      </c>
      <c r="F541" s="121"/>
      <c r="G541" s="121"/>
      <c r="H541" s="15"/>
    </row>
    <row r="542" spans="1:8" ht="15">
      <c r="A542" s="179">
        <v>35</v>
      </c>
      <c r="B542" s="160" t="str">
        <f t="shared" si="40"/>
        <v>Rajgarh</v>
      </c>
      <c r="C542" s="180">
        <f t="shared" si="41"/>
        <v>3641.7117099876004</v>
      </c>
      <c r="D542" s="180">
        <f t="shared" si="42"/>
        <v>309.0730000000008</v>
      </c>
      <c r="E542" s="181">
        <f t="shared" si="39"/>
        <v>0.08487025459822933</v>
      </c>
      <c r="F542" s="121"/>
      <c r="G542" s="121"/>
      <c r="H542" s="15"/>
    </row>
    <row r="543" spans="1:8" ht="15">
      <c r="A543" s="179">
        <v>36</v>
      </c>
      <c r="B543" s="160" t="str">
        <f t="shared" si="40"/>
        <v>Ratlam</v>
      </c>
      <c r="C543" s="180">
        <f t="shared" si="41"/>
        <v>4237.925693600898</v>
      </c>
      <c r="D543" s="180">
        <f t="shared" si="42"/>
        <v>-1213.25</v>
      </c>
      <c r="E543" s="181">
        <f t="shared" si="39"/>
        <v>-0.28628392466436114</v>
      </c>
      <c r="F543" s="121"/>
      <c r="G543" s="121"/>
      <c r="H543" s="15"/>
    </row>
    <row r="544" spans="1:8" ht="15">
      <c r="A544" s="179">
        <v>37</v>
      </c>
      <c r="B544" s="160" t="str">
        <f t="shared" si="40"/>
        <v>Rewa</v>
      </c>
      <c r="C544" s="180">
        <f t="shared" si="41"/>
        <v>4351.730194954204</v>
      </c>
      <c r="D544" s="180">
        <f t="shared" si="42"/>
        <v>152.48999999999978</v>
      </c>
      <c r="E544" s="181">
        <f t="shared" si="39"/>
        <v>0.0350412349039494</v>
      </c>
      <c r="F544" s="121"/>
      <c r="G544" s="121"/>
      <c r="H544" s="15"/>
    </row>
    <row r="545" spans="1:8" ht="15">
      <c r="A545" s="179">
        <v>38</v>
      </c>
      <c r="B545" s="160" t="str">
        <f t="shared" si="40"/>
        <v>Sagar</v>
      </c>
      <c r="C545" s="180">
        <f t="shared" si="41"/>
        <v>6161.0156919160945</v>
      </c>
      <c r="D545" s="180">
        <f t="shared" si="42"/>
        <v>1601.255</v>
      </c>
      <c r="E545" s="181">
        <f t="shared" si="39"/>
        <v>0.25990113969373857</v>
      </c>
      <c r="F545" s="121"/>
      <c r="G545" s="121"/>
      <c r="H545" s="15"/>
    </row>
    <row r="546" spans="1:8" ht="15">
      <c r="A546" s="179">
        <v>39</v>
      </c>
      <c r="B546" s="160" t="str">
        <f t="shared" si="40"/>
        <v>Satna</v>
      </c>
      <c r="C546" s="180">
        <f t="shared" si="41"/>
        <v>1660.3745867637926</v>
      </c>
      <c r="D546" s="180">
        <f t="shared" si="42"/>
        <v>383.43100000000095</v>
      </c>
      <c r="E546" s="181">
        <f t="shared" si="39"/>
        <v>0.23093041959124397</v>
      </c>
      <c r="F546" s="121"/>
      <c r="G546" s="121"/>
      <c r="H546" s="15"/>
    </row>
    <row r="547" spans="1:8" ht="15">
      <c r="A547" s="179">
        <v>40</v>
      </c>
      <c r="B547" s="160" t="str">
        <f t="shared" si="40"/>
        <v>Sehore</v>
      </c>
      <c r="C547" s="180">
        <f t="shared" si="41"/>
        <v>2822.458946423479</v>
      </c>
      <c r="D547" s="180">
        <f t="shared" si="42"/>
        <v>-81.39900000000125</v>
      </c>
      <c r="E547" s="181">
        <f t="shared" si="39"/>
        <v>-0.028839746315228856</v>
      </c>
      <c r="F547" s="121"/>
      <c r="G547" s="121"/>
      <c r="H547" s="15"/>
    </row>
    <row r="548" spans="1:8" ht="15">
      <c r="A548" s="179">
        <v>41</v>
      </c>
      <c r="B548" s="160" t="str">
        <f t="shared" si="40"/>
        <v>Seoni</v>
      </c>
      <c r="C548" s="180">
        <f t="shared" si="41"/>
        <v>4114.897301149592</v>
      </c>
      <c r="D548" s="180">
        <f t="shared" si="42"/>
        <v>-523.1599999999985</v>
      </c>
      <c r="E548" s="181">
        <f t="shared" si="39"/>
        <v>-0.12713804542675747</v>
      </c>
      <c r="F548" s="121"/>
      <c r="G548" s="121"/>
      <c r="H548" s="15"/>
    </row>
    <row r="549" spans="1:8" ht="15">
      <c r="A549" s="179">
        <v>42</v>
      </c>
      <c r="B549" s="160" t="str">
        <f t="shared" si="40"/>
        <v>Shahdol</v>
      </c>
      <c r="C549" s="180">
        <f t="shared" si="41"/>
        <v>3140.66418942885</v>
      </c>
      <c r="D549" s="180">
        <f t="shared" si="42"/>
        <v>127.60799999999972</v>
      </c>
      <c r="E549" s="181">
        <f t="shared" si="39"/>
        <v>0.04063089598356775</v>
      </c>
      <c r="F549" s="121"/>
      <c r="G549" s="121"/>
      <c r="H549" s="15"/>
    </row>
    <row r="550" spans="1:8" ht="15">
      <c r="A550" s="179">
        <v>43</v>
      </c>
      <c r="B550" s="160" t="str">
        <f t="shared" si="40"/>
        <v>Shajapur</v>
      </c>
      <c r="C550" s="180">
        <f t="shared" si="41"/>
        <v>1653.1398152678084</v>
      </c>
      <c r="D550" s="180">
        <f t="shared" si="42"/>
        <v>159.71000000000004</v>
      </c>
      <c r="E550" s="181">
        <f t="shared" si="39"/>
        <v>0.09661009826572173</v>
      </c>
      <c r="F550" s="121"/>
      <c r="G550" s="121"/>
      <c r="H550" s="15"/>
    </row>
    <row r="551" spans="1:8" ht="15">
      <c r="A551" s="179">
        <v>44</v>
      </c>
      <c r="B551" s="160" t="str">
        <f t="shared" si="40"/>
        <v>Sheopur</v>
      </c>
      <c r="C551" s="180">
        <f t="shared" si="41"/>
        <v>1780.4487477223233</v>
      </c>
      <c r="D551" s="180">
        <f t="shared" si="42"/>
        <v>29.317000000000007</v>
      </c>
      <c r="E551" s="181">
        <f t="shared" si="39"/>
        <v>0.016466073532026348</v>
      </c>
      <c r="F551" s="121"/>
      <c r="G551" s="121"/>
      <c r="H551" s="15"/>
    </row>
    <row r="552" spans="1:8" ht="15">
      <c r="A552" s="179">
        <v>45</v>
      </c>
      <c r="B552" s="160" t="str">
        <f t="shared" si="40"/>
        <v>Shivpuri</v>
      </c>
      <c r="C552" s="180">
        <f t="shared" si="41"/>
        <v>3792.162757843625</v>
      </c>
      <c r="D552" s="180">
        <f t="shared" si="42"/>
        <v>-536.0290000000005</v>
      </c>
      <c r="E552" s="181">
        <f t="shared" si="39"/>
        <v>-0.1413517916369201</v>
      </c>
      <c r="F552" s="121"/>
      <c r="G552" s="121"/>
      <c r="H552" s="15"/>
    </row>
    <row r="553" spans="1:8" ht="15">
      <c r="A553" s="179">
        <v>46</v>
      </c>
      <c r="B553" s="160" t="str">
        <f t="shared" si="40"/>
        <v>Sidhi</v>
      </c>
      <c r="C553" s="180">
        <f t="shared" si="41"/>
        <v>1368.1966715922763</v>
      </c>
      <c r="D553" s="180">
        <f t="shared" si="42"/>
        <v>927.816</v>
      </c>
      <c r="E553" s="181">
        <f t="shared" si="39"/>
        <v>0.6781305782013259</v>
      </c>
      <c r="F553" s="121"/>
      <c r="G553" s="121"/>
      <c r="H553" s="15"/>
    </row>
    <row r="554" spans="1:8" ht="15">
      <c r="A554" s="179">
        <v>47</v>
      </c>
      <c r="B554" s="160" t="str">
        <f t="shared" si="40"/>
        <v>Singroli</v>
      </c>
      <c r="C554" s="180">
        <f t="shared" si="41"/>
        <v>1436.3321195928424</v>
      </c>
      <c r="D554" s="180">
        <f t="shared" si="42"/>
        <v>-289.9609999999991</v>
      </c>
      <c r="E554" s="181">
        <f t="shared" si="39"/>
        <v>-0.20187601185316</v>
      </c>
      <c r="F554" s="121"/>
      <c r="G554" s="121"/>
      <c r="H554" s="15"/>
    </row>
    <row r="555" spans="1:8" ht="15">
      <c r="A555" s="179">
        <v>48</v>
      </c>
      <c r="B555" s="160" t="str">
        <f t="shared" si="40"/>
        <v>Tikamgarh</v>
      </c>
      <c r="C555" s="180">
        <f t="shared" si="41"/>
        <v>5481.850564481716</v>
      </c>
      <c r="D555" s="180">
        <f t="shared" si="42"/>
        <v>-24.200000000000273</v>
      </c>
      <c r="E555" s="181">
        <f t="shared" si="39"/>
        <v>-0.004414567620065775</v>
      </c>
      <c r="F555" s="121"/>
      <c r="G555" s="121"/>
      <c r="H555" s="15"/>
    </row>
    <row r="556" spans="1:8" ht="15">
      <c r="A556" s="179">
        <v>49</v>
      </c>
      <c r="B556" s="160" t="str">
        <f t="shared" si="40"/>
        <v>Ujjain</v>
      </c>
      <c r="C556" s="180">
        <f t="shared" si="41"/>
        <v>3102.1922120119348</v>
      </c>
      <c r="D556" s="180">
        <f t="shared" si="42"/>
        <v>-135.9409999999998</v>
      </c>
      <c r="E556" s="181">
        <f t="shared" si="39"/>
        <v>-0.043820946836764484</v>
      </c>
      <c r="F556" s="121"/>
      <c r="G556" s="121"/>
      <c r="H556" s="15"/>
    </row>
    <row r="557" spans="1:8" ht="15">
      <c r="A557" s="179">
        <v>50</v>
      </c>
      <c r="B557" s="160" t="str">
        <f t="shared" si="40"/>
        <v>Umaria</v>
      </c>
      <c r="C557" s="180">
        <f t="shared" si="41"/>
        <v>1840.1538203691377</v>
      </c>
      <c r="D557" s="180">
        <f t="shared" si="42"/>
        <v>0.6405000000004293</v>
      </c>
      <c r="E557" s="181">
        <f t="shared" si="39"/>
        <v>0.0003480687282283521</v>
      </c>
      <c r="F557" s="121"/>
      <c r="G557" s="121"/>
      <c r="H557" s="15"/>
    </row>
    <row r="558" spans="1:8" ht="15">
      <c r="A558" s="179">
        <v>51</v>
      </c>
      <c r="B558" s="160" t="str">
        <f t="shared" si="40"/>
        <v>Vidisha</v>
      </c>
      <c r="C558" s="180">
        <f>C502</f>
        <v>3806.5633118024134</v>
      </c>
      <c r="D558" s="180">
        <f t="shared" si="42"/>
        <v>925.0210000000006</v>
      </c>
      <c r="E558" s="181">
        <f>D558/C558</f>
        <v>0.2430068605799707</v>
      </c>
      <c r="F558" s="121"/>
      <c r="G558" s="121"/>
      <c r="H558" s="15"/>
    </row>
    <row r="559" spans="1:8" ht="14.25">
      <c r="A559" s="309" t="s">
        <v>25</v>
      </c>
      <c r="B559" s="310" t="s">
        <v>135</v>
      </c>
      <c r="C559" s="307">
        <f>SUM(C508:C558)</f>
        <v>158291.94995563023</v>
      </c>
      <c r="D559" s="307">
        <f>SUM(D508:D558)</f>
        <v>17129.1219665</v>
      </c>
      <c r="E559" s="307">
        <f>SUM(E508:E558)</f>
        <v>5.3003681543027055</v>
      </c>
      <c r="F559" s="184"/>
      <c r="G559" s="121"/>
      <c r="H559" s="15"/>
    </row>
    <row r="560" spans="1:8" ht="12.75">
      <c r="A560" s="137" t="s">
        <v>115</v>
      </c>
      <c r="B560" s="121"/>
      <c r="C560" s="121"/>
      <c r="D560" s="121"/>
      <c r="E560" s="121"/>
      <c r="F560" s="121"/>
      <c r="G560" s="15"/>
      <c r="H560" s="15"/>
    </row>
    <row r="561" spans="1:8" ht="10.5" customHeight="1">
      <c r="A561" s="137"/>
      <c r="B561" s="121"/>
      <c r="C561" s="121"/>
      <c r="D561" s="121"/>
      <c r="E561" s="121"/>
      <c r="F561" s="190" t="s">
        <v>52</v>
      </c>
      <c r="G561" s="15"/>
      <c r="H561" s="15"/>
    </row>
    <row r="562" spans="1:8" ht="39" customHeight="1">
      <c r="A562" s="196" t="s">
        <v>31</v>
      </c>
      <c r="B562" s="196" t="s">
        <v>254</v>
      </c>
      <c r="C562" s="196" t="s">
        <v>255</v>
      </c>
      <c r="D562" s="197" t="s">
        <v>33</v>
      </c>
      <c r="E562" s="196" t="s">
        <v>35</v>
      </c>
      <c r="F562" s="196" t="s">
        <v>54</v>
      </c>
      <c r="G562" s="15"/>
      <c r="H562" s="15"/>
    </row>
    <row r="563" spans="1:8" ht="15.75" customHeight="1">
      <c r="A563" s="273">
        <f>C621</f>
        <v>158291.94995563023</v>
      </c>
      <c r="B563" s="273">
        <f>D621</f>
        <v>22749.93169999999</v>
      </c>
      <c r="C563" s="273">
        <f>E621</f>
        <v>117421.91844400001</v>
      </c>
      <c r="D563" s="273">
        <f>SUM(B563:C563)</f>
        <v>140171.850144</v>
      </c>
      <c r="E563" s="274">
        <f>D563/A563</f>
        <v>0.8855273447783708</v>
      </c>
      <c r="F563" s="273">
        <f>A563*85/100</f>
        <v>134548.15746228572</v>
      </c>
      <c r="G563" s="15"/>
      <c r="H563" s="15"/>
    </row>
    <row r="564" spans="1:8" ht="12" customHeight="1">
      <c r="A564" s="185" t="s">
        <v>256</v>
      </c>
      <c r="B564" s="186"/>
      <c r="C564" s="187"/>
      <c r="D564" s="187"/>
      <c r="E564" s="188"/>
      <c r="F564" s="184"/>
      <c r="G564" s="189"/>
      <c r="H564" s="15"/>
    </row>
    <row r="565" spans="1:8" ht="10.5" customHeight="1">
      <c r="A565" s="121"/>
      <c r="B565" s="121"/>
      <c r="C565" s="121"/>
      <c r="D565" s="121"/>
      <c r="E565" s="121"/>
      <c r="F565" s="121"/>
      <c r="G565" s="121"/>
      <c r="H565" s="15"/>
    </row>
    <row r="566" spans="1:8" ht="12.75">
      <c r="A566" s="137" t="s">
        <v>257</v>
      </c>
      <c r="B566" s="121"/>
      <c r="C566" s="121"/>
      <c r="D566" s="121"/>
      <c r="E566" s="121"/>
      <c r="F566" s="121"/>
      <c r="G566" s="121"/>
      <c r="H566" s="15"/>
    </row>
    <row r="567" spans="1:8" ht="12.75" customHeight="1">
      <c r="A567" s="121"/>
      <c r="B567" s="121"/>
      <c r="C567" s="121"/>
      <c r="D567" s="121"/>
      <c r="E567" s="121"/>
      <c r="F567" s="121"/>
      <c r="G567" s="190" t="s">
        <v>52</v>
      </c>
      <c r="H567" s="15"/>
    </row>
    <row r="568" spans="1:8" ht="25.5">
      <c r="A568" s="311" t="s">
        <v>30</v>
      </c>
      <c r="B568" s="311" t="s">
        <v>2</v>
      </c>
      <c r="C568" s="311" t="s">
        <v>34</v>
      </c>
      <c r="D568" s="311" t="s">
        <v>258</v>
      </c>
      <c r="E568" s="311" t="s">
        <v>106</v>
      </c>
      <c r="F568" s="311" t="s">
        <v>33</v>
      </c>
      <c r="G568" s="287" t="s">
        <v>35</v>
      </c>
      <c r="H568" s="55"/>
    </row>
    <row r="569" spans="1:8" ht="12.75">
      <c r="A569" s="191">
        <v>1</v>
      </c>
      <c r="B569" s="191">
        <v>2</v>
      </c>
      <c r="C569" s="191">
        <v>3</v>
      </c>
      <c r="D569" s="191">
        <v>4</v>
      </c>
      <c r="E569" s="191">
        <v>5</v>
      </c>
      <c r="F569" s="191" t="s">
        <v>107</v>
      </c>
      <c r="G569" s="158" t="s">
        <v>108</v>
      </c>
      <c r="H569" s="8"/>
    </row>
    <row r="570" spans="1:8" ht="15" customHeight="1">
      <c r="A570" s="179">
        <v>1</v>
      </c>
      <c r="B570" s="160" t="str">
        <f aca="true" t="shared" si="43" ref="B570:B601">B43</f>
        <v>Agar Malwa</v>
      </c>
      <c r="C570" s="180">
        <f aca="true" t="shared" si="44" ref="C570:D601">C452</f>
        <v>1336.585070225034</v>
      </c>
      <c r="D570" s="180">
        <f>D452</f>
        <v>0</v>
      </c>
      <c r="E570" s="180">
        <v>820.3</v>
      </c>
      <c r="F570" s="180">
        <f>SUM(D570:E570)</f>
        <v>820.3</v>
      </c>
      <c r="G570" s="143">
        <f>F570/C570</f>
        <v>0.6137282379354201</v>
      </c>
      <c r="H570" s="33"/>
    </row>
    <row r="571" spans="1:8" ht="15" customHeight="1">
      <c r="A571" s="179">
        <v>2</v>
      </c>
      <c r="B571" s="160" t="str">
        <f t="shared" si="43"/>
        <v>Alirajpur</v>
      </c>
      <c r="C571" s="180">
        <f t="shared" si="44"/>
        <v>2930.4912393104705</v>
      </c>
      <c r="D571" s="180">
        <f t="shared" si="44"/>
        <v>19.590000000000458</v>
      </c>
      <c r="E571" s="180">
        <v>1970.96</v>
      </c>
      <c r="F571" s="180">
        <f aca="true" t="shared" si="45" ref="F571:F618">SUM(D571:E571)</f>
        <v>1990.5500000000004</v>
      </c>
      <c r="G571" s="143">
        <f aca="true" t="shared" si="46" ref="G571:G618">F571/C571</f>
        <v>0.6792547178773913</v>
      </c>
      <c r="H571" s="33"/>
    </row>
    <row r="572" spans="1:8" ht="15" customHeight="1">
      <c r="A572" s="179">
        <v>3</v>
      </c>
      <c r="B572" s="160" t="str">
        <f t="shared" si="43"/>
        <v>Anooppur</v>
      </c>
      <c r="C572" s="180">
        <f t="shared" si="44"/>
        <v>1772.8881005936369</v>
      </c>
      <c r="D572" s="180">
        <f t="shared" si="44"/>
        <v>354.6039999999998</v>
      </c>
      <c r="E572" s="180">
        <v>1424.723</v>
      </c>
      <c r="F572" s="180">
        <f t="shared" si="45"/>
        <v>1779.3269999999998</v>
      </c>
      <c r="G572" s="143">
        <f t="shared" si="46"/>
        <v>1.0036318701694749</v>
      </c>
      <c r="H572" s="33"/>
    </row>
    <row r="573" spans="1:8" ht="15" customHeight="1">
      <c r="A573" s="179">
        <v>4</v>
      </c>
      <c r="B573" s="160" t="str">
        <f t="shared" si="43"/>
        <v>Ashoknagar</v>
      </c>
      <c r="C573" s="180">
        <f t="shared" si="44"/>
        <v>1988.1907112073468</v>
      </c>
      <c r="D573" s="180">
        <f t="shared" si="44"/>
        <v>364.3480000000002</v>
      </c>
      <c r="E573" s="180">
        <v>1771.65</v>
      </c>
      <c r="F573" s="180">
        <f t="shared" si="45"/>
        <v>2135.9980000000005</v>
      </c>
      <c r="G573" s="143">
        <f t="shared" si="46"/>
        <v>1.0743426110782384</v>
      </c>
      <c r="H573" s="33"/>
    </row>
    <row r="574" spans="1:8" ht="15" customHeight="1">
      <c r="A574" s="179">
        <v>5</v>
      </c>
      <c r="B574" s="160" t="str">
        <f t="shared" si="43"/>
        <v>Badwani</v>
      </c>
      <c r="C574" s="180">
        <f t="shared" si="44"/>
        <v>4049.7428610012735</v>
      </c>
      <c r="D574" s="180">
        <f t="shared" si="44"/>
        <v>1907.9089999999987</v>
      </c>
      <c r="E574" s="180">
        <v>2772.08</v>
      </c>
      <c r="F574" s="180">
        <f t="shared" si="45"/>
        <v>4679.988999999999</v>
      </c>
      <c r="G574" s="143">
        <f t="shared" si="46"/>
        <v>1.1556262114980063</v>
      </c>
      <c r="H574" s="33"/>
    </row>
    <row r="575" spans="1:8" ht="15" customHeight="1">
      <c r="A575" s="179">
        <v>6</v>
      </c>
      <c r="B575" s="160" t="str">
        <f t="shared" si="43"/>
        <v>Balaghat</v>
      </c>
      <c r="C575" s="180">
        <f t="shared" si="44"/>
        <v>4493.785668436894</v>
      </c>
      <c r="D575" s="180">
        <f t="shared" si="44"/>
        <v>297.6339999999998</v>
      </c>
      <c r="E575" s="180">
        <v>2896.2699999999995</v>
      </c>
      <c r="F575" s="180">
        <f t="shared" si="45"/>
        <v>3193.9039999999995</v>
      </c>
      <c r="G575" s="143">
        <f t="shared" si="46"/>
        <v>0.7107379469459562</v>
      </c>
      <c r="H575" s="33"/>
    </row>
    <row r="576" spans="1:8" ht="15" customHeight="1">
      <c r="A576" s="179">
        <v>7</v>
      </c>
      <c r="B576" s="160" t="str">
        <f t="shared" si="43"/>
        <v>Betul</v>
      </c>
      <c r="C576" s="180">
        <f t="shared" si="44"/>
        <v>4137.296767519199</v>
      </c>
      <c r="D576" s="180">
        <f t="shared" si="44"/>
        <v>2411.67</v>
      </c>
      <c r="E576" s="180">
        <v>3248.75</v>
      </c>
      <c r="F576" s="180">
        <f t="shared" si="45"/>
        <v>5660.42</v>
      </c>
      <c r="G576" s="143">
        <f t="shared" si="46"/>
        <v>1.3681445441473838</v>
      </c>
      <c r="H576" s="33"/>
    </row>
    <row r="577" spans="1:8" ht="15" customHeight="1">
      <c r="A577" s="179">
        <v>8</v>
      </c>
      <c r="B577" s="160" t="str">
        <f t="shared" si="43"/>
        <v>Bhind</v>
      </c>
      <c r="C577" s="180">
        <f t="shared" si="44"/>
        <v>2590.814617801464</v>
      </c>
      <c r="D577" s="180">
        <f t="shared" si="44"/>
        <v>-259.7550000000002</v>
      </c>
      <c r="E577" s="180">
        <v>2493.96</v>
      </c>
      <c r="F577" s="180">
        <f t="shared" si="45"/>
        <v>2234.205</v>
      </c>
      <c r="G577" s="143">
        <f t="shared" si="46"/>
        <v>0.8623561811982986</v>
      </c>
      <c r="H577" s="33"/>
    </row>
    <row r="578" spans="1:8" ht="15" customHeight="1">
      <c r="A578" s="179">
        <v>9</v>
      </c>
      <c r="B578" s="160" t="str">
        <f t="shared" si="43"/>
        <v>Bhopal</v>
      </c>
      <c r="C578" s="180">
        <f t="shared" si="44"/>
        <v>2874.983449129346</v>
      </c>
      <c r="D578" s="180">
        <f t="shared" si="44"/>
        <v>208.35999999999956</v>
      </c>
      <c r="E578" s="180">
        <v>1757.4199999999998</v>
      </c>
      <c r="F578" s="180">
        <f t="shared" si="45"/>
        <v>1965.7799999999993</v>
      </c>
      <c r="G578" s="143">
        <f t="shared" si="46"/>
        <v>0.6837535014663517</v>
      </c>
      <c r="H578" s="33"/>
    </row>
    <row r="579" spans="1:8" ht="15" customHeight="1">
      <c r="A579" s="179">
        <v>10</v>
      </c>
      <c r="B579" s="160" t="str">
        <f t="shared" si="43"/>
        <v>Burhanpur</v>
      </c>
      <c r="C579" s="180">
        <f t="shared" si="44"/>
        <v>1844.0883138017966</v>
      </c>
      <c r="D579" s="180">
        <f t="shared" si="44"/>
        <v>396.46000000000004</v>
      </c>
      <c r="E579" s="180">
        <v>1425.21</v>
      </c>
      <c r="F579" s="180">
        <f t="shared" si="45"/>
        <v>1821.67</v>
      </c>
      <c r="G579" s="143">
        <f t="shared" si="46"/>
        <v>0.9878431452365865</v>
      </c>
      <c r="H579" s="33"/>
    </row>
    <row r="580" spans="1:8" ht="15" customHeight="1">
      <c r="A580" s="179">
        <v>11</v>
      </c>
      <c r="B580" s="160" t="str">
        <f t="shared" si="43"/>
        <v>Chhatarpur</v>
      </c>
      <c r="C580" s="180">
        <f t="shared" si="44"/>
        <v>5848.611227835048</v>
      </c>
      <c r="D580" s="180">
        <f t="shared" si="44"/>
        <v>-281.65699999999975</v>
      </c>
      <c r="E580" s="180">
        <v>3592.2</v>
      </c>
      <c r="F580" s="180">
        <f t="shared" si="45"/>
        <v>3310.543</v>
      </c>
      <c r="G580" s="143">
        <f t="shared" si="46"/>
        <v>0.5660391622962171</v>
      </c>
      <c r="H580" s="33"/>
    </row>
    <row r="581" spans="1:8" ht="15" customHeight="1">
      <c r="A581" s="179">
        <v>12</v>
      </c>
      <c r="B581" s="160" t="str">
        <f t="shared" si="43"/>
        <v>Chhindwara</v>
      </c>
      <c r="C581" s="180">
        <f t="shared" si="44"/>
        <v>5301.483498395283</v>
      </c>
      <c r="D581" s="180">
        <f t="shared" si="44"/>
        <v>174.52999999999975</v>
      </c>
      <c r="E581" s="180">
        <v>3953.28</v>
      </c>
      <c r="F581" s="180">
        <f t="shared" si="45"/>
        <v>4127.8099999999995</v>
      </c>
      <c r="G581" s="143">
        <f t="shared" si="46"/>
        <v>0.7786141372031913</v>
      </c>
      <c r="H581" s="33"/>
    </row>
    <row r="582" spans="1:8" ht="15" customHeight="1">
      <c r="A582" s="179">
        <v>13</v>
      </c>
      <c r="B582" s="160" t="str">
        <f t="shared" si="43"/>
        <v>Damoh</v>
      </c>
      <c r="C582" s="180">
        <f t="shared" si="44"/>
        <v>3925.8812371224853</v>
      </c>
      <c r="D582" s="180">
        <f t="shared" si="44"/>
        <v>494.8300000000008</v>
      </c>
      <c r="E582" s="180">
        <v>2954.65</v>
      </c>
      <c r="F582" s="180">
        <f t="shared" si="45"/>
        <v>3449.480000000001</v>
      </c>
      <c r="G582" s="143">
        <f t="shared" si="46"/>
        <v>0.8786511337587819</v>
      </c>
      <c r="H582" s="33"/>
    </row>
    <row r="583" spans="1:8" ht="15" customHeight="1">
      <c r="A583" s="179">
        <v>14</v>
      </c>
      <c r="B583" s="160" t="str">
        <f t="shared" si="43"/>
        <v>Datia</v>
      </c>
      <c r="C583" s="180">
        <f t="shared" si="44"/>
        <v>1654.41673949092</v>
      </c>
      <c r="D583" s="180">
        <f t="shared" si="44"/>
        <v>-1864.0069999999996</v>
      </c>
      <c r="E583" s="180">
        <v>1337.3899999999999</v>
      </c>
      <c r="F583" s="180">
        <f t="shared" si="45"/>
        <v>-526.6169999999997</v>
      </c>
      <c r="G583" s="143">
        <f t="shared" si="46"/>
        <v>-0.3183097628485341</v>
      </c>
      <c r="H583" s="33"/>
    </row>
    <row r="584" spans="1:8" ht="15" customHeight="1">
      <c r="A584" s="179">
        <v>15</v>
      </c>
      <c r="B584" s="160" t="str">
        <f t="shared" si="43"/>
        <v>Dewas</v>
      </c>
      <c r="C584" s="180">
        <f t="shared" si="44"/>
        <v>3034.0549674777917</v>
      </c>
      <c r="D584" s="180">
        <f t="shared" si="44"/>
        <v>1200.4869999999992</v>
      </c>
      <c r="E584" s="180">
        <v>2137.24</v>
      </c>
      <c r="F584" s="180">
        <f t="shared" si="45"/>
        <v>3337.726999999999</v>
      </c>
      <c r="G584" s="143">
        <f t="shared" si="46"/>
        <v>1.1000878480374565</v>
      </c>
      <c r="H584" s="33"/>
    </row>
    <row r="585" spans="1:8" ht="15" customHeight="1">
      <c r="A585" s="179">
        <v>16</v>
      </c>
      <c r="B585" s="160" t="str">
        <f t="shared" si="43"/>
        <v>Dhar</v>
      </c>
      <c r="C585" s="180">
        <f t="shared" si="44"/>
        <v>4400.372664307271</v>
      </c>
      <c r="D585" s="180">
        <f t="shared" si="44"/>
        <v>633.1299999999997</v>
      </c>
      <c r="E585" s="180">
        <v>3660.15</v>
      </c>
      <c r="F585" s="180">
        <f t="shared" si="45"/>
        <v>4293.28</v>
      </c>
      <c r="G585" s="143">
        <f t="shared" si="46"/>
        <v>0.9756628193843826</v>
      </c>
      <c r="H585" s="33"/>
    </row>
    <row r="586" spans="1:8" ht="15" customHeight="1">
      <c r="A586" s="179">
        <v>17</v>
      </c>
      <c r="B586" s="160" t="str">
        <f t="shared" si="43"/>
        <v>Dindori</v>
      </c>
      <c r="C586" s="180">
        <f t="shared" si="44"/>
        <v>2582.2182330685673</v>
      </c>
      <c r="D586" s="180">
        <f t="shared" si="44"/>
        <v>413.71700000000055</v>
      </c>
      <c r="E586" s="180">
        <v>2009.0452774999999</v>
      </c>
      <c r="F586" s="180">
        <f t="shared" si="45"/>
        <v>2422.7622775000004</v>
      </c>
      <c r="G586" s="143">
        <f t="shared" si="46"/>
        <v>0.9382484588147773</v>
      </c>
      <c r="H586" s="33"/>
    </row>
    <row r="587" spans="1:8" ht="15" customHeight="1">
      <c r="A587" s="179">
        <v>18</v>
      </c>
      <c r="B587" s="160" t="str">
        <f t="shared" si="43"/>
        <v>Guna</v>
      </c>
      <c r="C587" s="180">
        <f t="shared" si="44"/>
        <v>2483.4583389862128</v>
      </c>
      <c r="D587" s="180">
        <f t="shared" si="44"/>
        <v>874.2970000000005</v>
      </c>
      <c r="E587" s="180">
        <v>1937.6960000000001</v>
      </c>
      <c r="F587" s="180">
        <f t="shared" si="45"/>
        <v>2811.9930000000004</v>
      </c>
      <c r="G587" s="143">
        <f t="shared" si="46"/>
        <v>1.1322891774974977</v>
      </c>
      <c r="H587" s="33"/>
    </row>
    <row r="588" spans="1:8" ht="15" customHeight="1">
      <c r="A588" s="179">
        <v>19</v>
      </c>
      <c r="B588" s="160" t="str">
        <f t="shared" si="43"/>
        <v>Gwalior</v>
      </c>
      <c r="C588" s="180">
        <f t="shared" si="44"/>
        <v>2225.3416322332337</v>
      </c>
      <c r="D588" s="180">
        <f t="shared" si="44"/>
        <v>-1837.5551999999998</v>
      </c>
      <c r="E588" s="180">
        <v>1949.355</v>
      </c>
      <c r="F588" s="180">
        <f t="shared" si="45"/>
        <v>111.79980000000023</v>
      </c>
      <c r="G588" s="143">
        <f t="shared" si="46"/>
        <v>0.05023938723862544</v>
      </c>
      <c r="H588" s="33"/>
    </row>
    <row r="589" spans="1:8" ht="15" customHeight="1">
      <c r="A589" s="179">
        <v>20</v>
      </c>
      <c r="B589" s="160" t="str">
        <f t="shared" si="43"/>
        <v>Harda</v>
      </c>
      <c r="C589" s="180">
        <f t="shared" si="44"/>
        <v>1087.2215225453947</v>
      </c>
      <c r="D589" s="180">
        <f t="shared" si="44"/>
        <v>624.7000000000003</v>
      </c>
      <c r="E589" s="180">
        <v>964.96</v>
      </c>
      <c r="F589" s="180">
        <f t="shared" si="45"/>
        <v>1589.6600000000003</v>
      </c>
      <c r="G589" s="143">
        <f t="shared" si="46"/>
        <v>1.4621307314431198</v>
      </c>
      <c r="H589" s="33"/>
    </row>
    <row r="590" spans="1:8" ht="15" customHeight="1">
      <c r="A590" s="179">
        <v>21</v>
      </c>
      <c r="B590" s="160" t="str">
        <f t="shared" si="43"/>
        <v>Hoshangabad</v>
      </c>
      <c r="C590" s="180">
        <f t="shared" si="44"/>
        <v>2482.0741126717803</v>
      </c>
      <c r="D590" s="180">
        <f t="shared" si="44"/>
        <v>768.5300000000003</v>
      </c>
      <c r="E590" s="180">
        <v>1556.62</v>
      </c>
      <c r="F590" s="180">
        <f t="shared" si="45"/>
        <v>2325.15</v>
      </c>
      <c r="G590" s="143">
        <f t="shared" si="46"/>
        <v>0.9367770237517757</v>
      </c>
      <c r="H590" s="33"/>
    </row>
    <row r="591" spans="1:8" ht="15" customHeight="1">
      <c r="A591" s="179">
        <v>22</v>
      </c>
      <c r="B591" s="160" t="str">
        <f t="shared" si="43"/>
        <v>Indore</v>
      </c>
      <c r="C591" s="180">
        <f t="shared" si="44"/>
        <v>2791.403292819659</v>
      </c>
      <c r="D591" s="180">
        <f t="shared" si="44"/>
        <v>-172.92500000000024</v>
      </c>
      <c r="E591" s="180">
        <v>2306.48</v>
      </c>
      <c r="F591" s="180">
        <f t="shared" si="45"/>
        <v>2133.555</v>
      </c>
      <c r="G591" s="143">
        <f t="shared" si="46"/>
        <v>0.7643306166071218</v>
      </c>
      <c r="H591" s="33"/>
    </row>
    <row r="592" spans="1:8" ht="15" customHeight="1">
      <c r="A592" s="179">
        <v>23</v>
      </c>
      <c r="B592" s="160" t="str">
        <f t="shared" si="43"/>
        <v>Jabalpur</v>
      </c>
      <c r="C592" s="180">
        <f t="shared" si="44"/>
        <v>4063.521621591106</v>
      </c>
      <c r="D592" s="180">
        <f t="shared" si="44"/>
        <v>171.61999999999995</v>
      </c>
      <c r="E592" s="180">
        <v>2803.74</v>
      </c>
      <c r="F592" s="180">
        <f t="shared" si="45"/>
        <v>2975.3599999999997</v>
      </c>
      <c r="G592" s="143">
        <f t="shared" si="46"/>
        <v>0.7322121738421986</v>
      </c>
      <c r="H592" s="33"/>
    </row>
    <row r="593" spans="1:8" ht="15" customHeight="1">
      <c r="A593" s="179">
        <v>24</v>
      </c>
      <c r="B593" s="160" t="str">
        <f t="shared" si="43"/>
        <v>Jhabua</v>
      </c>
      <c r="C593" s="180">
        <f t="shared" si="44"/>
        <v>4505.199100994461</v>
      </c>
      <c r="D593" s="180">
        <f t="shared" si="44"/>
        <v>205.70000000000016</v>
      </c>
      <c r="E593" s="180">
        <v>2834.18</v>
      </c>
      <c r="F593" s="180">
        <f t="shared" si="45"/>
        <v>3039.88</v>
      </c>
      <c r="G593" s="143">
        <f t="shared" si="46"/>
        <v>0.6747493133719635</v>
      </c>
      <c r="H593" s="33"/>
    </row>
    <row r="594" spans="1:8" ht="15" customHeight="1">
      <c r="A594" s="179">
        <v>25</v>
      </c>
      <c r="B594" s="160" t="str">
        <f t="shared" si="43"/>
        <v>Katni</v>
      </c>
      <c r="C594" s="180">
        <f t="shared" si="44"/>
        <v>3670.9636855733165</v>
      </c>
      <c r="D594" s="180">
        <f t="shared" si="44"/>
        <v>494.85</v>
      </c>
      <c r="E594" s="180">
        <v>2292.38</v>
      </c>
      <c r="F594" s="180">
        <f t="shared" si="45"/>
        <v>2787.23</v>
      </c>
      <c r="G594" s="143">
        <f t="shared" si="46"/>
        <v>0.7592638442471276</v>
      </c>
      <c r="H594" s="33"/>
    </row>
    <row r="595" spans="1:8" ht="15" customHeight="1">
      <c r="A595" s="179">
        <v>26</v>
      </c>
      <c r="B595" s="160" t="str">
        <f t="shared" si="43"/>
        <v>Khandwa</v>
      </c>
      <c r="C595" s="180">
        <f t="shared" si="44"/>
        <v>3854.5200145070366</v>
      </c>
      <c r="D595" s="180">
        <f t="shared" si="44"/>
        <v>6722.259999999999</v>
      </c>
      <c r="E595" s="180">
        <v>2813.89</v>
      </c>
      <c r="F595" s="180">
        <f t="shared" si="45"/>
        <v>9536.15</v>
      </c>
      <c r="G595" s="143">
        <f t="shared" si="46"/>
        <v>2.4740175077854927</v>
      </c>
      <c r="H595" s="33"/>
    </row>
    <row r="596" spans="1:8" ht="15" customHeight="1">
      <c r="A596" s="179">
        <v>27</v>
      </c>
      <c r="B596" s="160" t="str">
        <f t="shared" si="43"/>
        <v>Khargone</v>
      </c>
      <c r="C596" s="180">
        <f t="shared" si="44"/>
        <v>4256.389086727787</v>
      </c>
      <c r="D596" s="180">
        <f t="shared" si="44"/>
        <v>534.9003999999994</v>
      </c>
      <c r="E596" s="180">
        <v>3431.6981665</v>
      </c>
      <c r="F596" s="180">
        <f t="shared" si="45"/>
        <v>3966.5985664999994</v>
      </c>
      <c r="G596" s="143">
        <f t="shared" si="46"/>
        <v>0.9319163463858583</v>
      </c>
      <c r="H596" s="33"/>
    </row>
    <row r="597" spans="1:8" ht="15" customHeight="1">
      <c r="A597" s="179">
        <v>28</v>
      </c>
      <c r="B597" s="160" t="str">
        <f t="shared" si="43"/>
        <v>Mandla</v>
      </c>
      <c r="C597" s="180">
        <f t="shared" si="44"/>
        <v>1210.72600751453</v>
      </c>
      <c r="D597" s="180">
        <f t="shared" si="44"/>
        <v>507.7999999999997</v>
      </c>
      <c r="E597" s="180">
        <v>1204.47</v>
      </c>
      <c r="F597" s="180">
        <f t="shared" si="45"/>
        <v>1712.2699999999998</v>
      </c>
      <c r="G597" s="143">
        <f t="shared" si="46"/>
        <v>1.4142506144020786</v>
      </c>
      <c r="H597" s="33"/>
    </row>
    <row r="598" spans="1:8" ht="15" customHeight="1">
      <c r="A598" s="179">
        <v>29</v>
      </c>
      <c r="B598" s="160" t="str">
        <f t="shared" si="43"/>
        <v>Mandsaur</v>
      </c>
      <c r="C598" s="180">
        <f t="shared" si="44"/>
        <v>2374.386889343942</v>
      </c>
      <c r="D598" s="180">
        <f t="shared" si="44"/>
        <v>647.8449499999998</v>
      </c>
      <c r="E598" s="180">
        <v>1913.4859999999999</v>
      </c>
      <c r="F598" s="180">
        <f t="shared" si="45"/>
        <v>2561.3309499999996</v>
      </c>
      <c r="G598" s="143">
        <f t="shared" si="46"/>
        <v>1.0787336139257875</v>
      </c>
      <c r="H598" s="33"/>
    </row>
    <row r="599" spans="1:8" ht="15" customHeight="1">
      <c r="A599" s="179">
        <v>30</v>
      </c>
      <c r="B599" s="160" t="str">
        <f t="shared" si="43"/>
        <v>Morena</v>
      </c>
      <c r="C599" s="180">
        <f t="shared" si="44"/>
        <v>3612.5043218333503</v>
      </c>
      <c r="D599" s="180">
        <f t="shared" si="44"/>
        <v>562.5040000000002</v>
      </c>
      <c r="E599" s="180">
        <v>3733.1099999999997</v>
      </c>
      <c r="F599" s="180">
        <f t="shared" si="45"/>
        <v>4295.614</v>
      </c>
      <c r="G599" s="143">
        <f t="shared" si="46"/>
        <v>1.189095878456962</v>
      </c>
      <c r="H599" s="33"/>
    </row>
    <row r="600" spans="1:8" ht="15" customHeight="1">
      <c r="A600" s="179">
        <v>31</v>
      </c>
      <c r="B600" s="160" t="str">
        <f t="shared" si="43"/>
        <v>Narsinghpur</v>
      </c>
      <c r="C600" s="180">
        <f t="shared" si="44"/>
        <v>2127.427377542238</v>
      </c>
      <c r="D600" s="180">
        <f t="shared" si="44"/>
        <v>1137.6600000000005</v>
      </c>
      <c r="E600" s="180">
        <v>1331.5900000000001</v>
      </c>
      <c r="F600" s="180">
        <f t="shared" si="45"/>
        <v>2469.250000000001</v>
      </c>
      <c r="G600" s="143">
        <f t="shared" si="46"/>
        <v>1.1606741673375764</v>
      </c>
      <c r="H600" s="33"/>
    </row>
    <row r="601" spans="1:8" ht="15" customHeight="1">
      <c r="A601" s="179">
        <v>32</v>
      </c>
      <c r="B601" s="160" t="str">
        <f t="shared" si="43"/>
        <v>Neemuch</v>
      </c>
      <c r="C601" s="180">
        <f t="shared" si="44"/>
        <v>1940.918039520643</v>
      </c>
      <c r="D601" s="180">
        <f t="shared" si="44"/>
        <v>176.87404999999967</v>
      </c>
      <c r="E601" s="180">
        <v>1344.84</v>
      </c>
      <c r="F601" s="180">
        <f t="shared" si="45"/>
        <v>1521.7140499999996</v>
      </c>
      <c r="G601" s="143">
        <f t="shared" si="46"/>
        <v>0.7840176756643592</v>
      </c>
      <c r="H601" s="33"/>
    </row>
    <row r="602" spans="1:8" ht="15" customHeight="1">
      <c r="A602" s="179">
        <v>33</v>
      </c>
      <c r="B602" s="160" t="str">
        <f aca="true" t="shared" si="47" ref="B602:B620">B75</f>
        <v>Panna</v>
      </c>
      <c r="C602" s="180">
        <f aca="true" t="shared" si="48" ref="C602:D620">C484</f>
        <v>3241.2400031894517</v>
      </c>
      <c r="D602" s="180">
        <f t="shared" si="48"/>
        <v>986.2049999999996</v>
      </c>
      <c r="E602" s="180">
        <v>2442.3499999999995</v>
      </c>
      <c r="F602" s="180">
        <f t="shared" si="45"/>
        <v>3428.554999999999</v>
      </c>
      <c r="G602" s="143">
        <f t="shared" si="46"/>
        <v>1.0577911529618989</v>
      </c>
      <c r="H602" s="33"/>
    </row>
    <row r="603" spans="1:8" ht="15" customHeight="1">
      <c r="A603" s="179">
        <v>34</v>
      </c>
      <c r="B603" s="160" t="str">
        <f t="shared" si="47"/>
        <v>Raisen</v>
      </c>
      <c r="C603" s="180">
        <f t="shared" si="48"/>
        <v>3206.9312064036835</v>
      </c>
      <c r="D603" s="180">
        <f t="shared" si="48"/>
        <v>99.22999999999894</v>
      </c>
      <c r="E603" s="180">
        <v>2532.91</v>
      </c>
      <c r="F603" s="180">
        <f t="shared" si="45"/>
        <v>2632.139999999999</v>
      </c>
      <c r="G603" s="143">
        <f t="shared" si="46"/>
        <v>0.8207659692680883</v>
      </c>
      <c r="H603" s="33"/>
    </row>
    <row r="604" spans="1:8" ht="15" customHeight="1">
      <c r="A604" s="179">
        <v>35</v>
      </c>
      <c r="B604" s="160" t="str">
        <f t="shared" si="47"/>
        <v>Rajgarh</v>
      </c>
      <c r="C604" s="180">
        <f t="shared" si="48"/>
        <v>3641.7117099876004</v>
      </c>
      <c r="D604" s="180">
        <f t="shared" si="48"/>
        <v>569.2230000000008</v>
      </c>
      <c r="E604" s="180">
        <v>2606.36</v>
      </c>
      <c r="F604" s="180">
        <f t="shared" si="45"/>
        <v>3175.583000000001</v>
      </c>
      <c r="G604" s="143">
        <f t="shared" si="46"/>
        <v>0.8720028527493774</v>
      </c>
      <c r="H604" s="33"/>
    </row>
    <row r="605" spans="1:8" ht="15" customHeight="1">
      <c r="A605" s="179">
        <v>36</v>
      </c>
      <c r="B605" s="160" t="str">
        <f t="shared" si="47"/>
        <v>Ratlam</v>
      </c>
      <c r="C605" s="180">
        <f t="shared" si="48"/>
        <v>4237.925693600898</v>
      </c>
      <c r="D605" s="180">
        <f t="shared" si="48"/>
        <v>-1090.21</v>
      </c>
      <c r="E605" s="180">
        <v>2499.5699999999997</v>
      </c>
      <c r="F605" s="180">
        <f t="shared" si="45"/>
        <v>1409.3599999999997</v>
      </c>
      <c r="G605" s="143">
        <f t="shared" si="46"/>
        <v>0.33255892195752235</v>
      </c>
      <c r="H605" s="33"/>
    </row>
    <row r="606" spans="1:8" ht="15" customHeight="1">
      <c r="A606" s="179">
        <v>37</v>
      </c>
      <c r="B606" s="160" t="str">
        <f t="shared" si="47"/>
        <v>Rewa</v>
      </c>
      <c r="C606" s="180">
        <f t="shared" si="48"/>
        <v>4351.730194954204</v>
      </c>
      <c r="D606" s="180">
        <f t="shared" si="48"/>
        <v>233.79999999999978</v>
      </c>
      <c r="E606" s="180">
        <v>3902.9500000000003</v>
      </c>
      <c r="F606" s="180">
        <f t="shared" si="45"/>
        <v>4136.75</v>
      </c>
      <c r="G606" s="143">
        <f t="shared" si="46"/>
        <v>0.9505989146102228</v>
      </c>
      <c r="H606" s="33"/>
    </row>
    <row r="607" spans="1:8" ht="15" customHeight="1">
      <c r="A607" s="179">
        <v>38</v>
      </c>
      <c r="B607" s="160" t="str">
        <f t="shared" si="47"/>
        <v>Sagar</v>
      </c>
      <c r="C607" s="180">
        <f t="shared" si="48"/>
        <v>6161.0156919160945</v>
      </c>
      <c r="D607" s="180">
        <f t="shared" si="48"/>
        <v>1881.3950000000004</v>
      </c>
      <c r="E607" s="180">
        <v>4514.72</v>
      </c>
      <c r="F607" s="180">
        <f t="shared" si="45"/>
        <v>6396.115000000001</v>
      </c>
      <c r="G607" s="143">
        <f t="shared" si="46"/>
        <v>1.0381591802131556</v>
      </c>
      <c r="H607" s="33"/>
    </row>
    <row r="608" spans="1:8" ht="15" customHeight="1">
      <c r="A608" s="179">
        <v>39</v>
      </c>
      <c r="B608" s="160" t="str">
        <f t="shared" si="47"/>
        <v>Satna</v>
      </c>
      <c r="C608" s="180">
        <f t="shared" si="48"/>
        <v>1660.3745867637926</v>
      </c>
      <c r="D608" s="180">
        <f t="shared" si="48"/>
        <v>383.43100000000095</v>
      </c>
      <c r="E608" s="180">
        <v>1637.76</v>
      </c>
      <c r="F608" s="180">
        <f t="shared" si="45"/>
        <v>2021.191000000001</v>
      </c>
      <c r="G608" s="143">
        <f t="shared" si="46"/>
        <v>1.2173102480082336</v>
      </c>
      <c r="H608" s="33"/>
    </row>
    <row r="609" spans="1:8" ht="15" customHeight="1">
      <c r="A609" s="179">
        <v>40</v>
      </c>
      <c r="B609" s="160" t="str">
        <f t="shared" si="47"/>
        <v>Sehore</v>
      </c>
      <c r="C609" s="180">
        <f t="shared" si="48"/>
        <v>2822.458946423479</v>
      </c>
      <c r="D609" s="180">
        <f t="shared" si="48"/>
        <v>4.510999999999285</v>
      </c>
      <c r="E609" s="180">
        <v>2087.2599999999998</v>
      </c>
      <c r="F609" s="180">
        <f t="shared" si="45"/>
        <v>2091.770999999999</v>
      </c>
      <c r="G609" s="143">
        <f t="shared" si="46"/>
        <v>0.7411165369298347</v>
      </c>
      <c r="H609" s="33"/>
    </row>
    <row r="610" spans="1:8" ht="15" customHeight="1">
      <c r="A610" s="179">
        <v>41</v>
      </c>
      <c r="B610" s="160" t="str">
        <f t="shared" si="47"/>
        <v>Seoni</v>
      </c>
      <c r="C610" s="180">
        <f t="shared" si="48"/>
        <v>4114.897301149592</v>
      </c>
      <c r="D610" s="180">
        <f t="shared" si="48"/>
        <v>423.9100000000006</v>
      </c>
      <c r="E610" s="180">
        <v>2787.0200000000004</v>
      </c>
      <c r="F610" s="180">
        <f t="shared" si="45"/>
        <v>3210.930000000001</v>
      </c>
      <c r="G610" s="143">
        <f t="shared" si="46"/>
        <v>0.7803183809965205</v>
      </c>
      <c r="H610" s="33"/>
    </row>
    <row r="611" spans="1:8" ht="15" customHeight="1">
      <c r="A611" s="179">
        <v>42</v>
      </c>
      <c r="B611" s="160" t="str">
        <f t="shared" si="47"/>
        <v>Shahdol</v>
      </c>
      <c r="C611" s="180">
        <f t="shared" si="48"/>
        <v>3140.66418942885</v>
      </c>
      <c r="D611" s="180">
        <f t="shared" si="48"/>
        <v>396.2779999999992</v>
      </c>
      <c r="E611" s="180">
        <v>2410.53</v>
      </c>
      <c r="F611" s="180">
        <f t="shared" si="45"/>
        <v>2806.8079999999995</v>
      </c>
      <c r="G611" s="143">
        <f t="shared" si="46"/>
        <v>0.8936988581738297</v>
      </c>
      <c r="H611" s="33"/>
    </row>
    <row r="612" spans="1:8" ht="15" customHeight="1">
      <c r="A612" s="179">
        <v>43</v>
      </c>
      <c r="B612" s="160" t="str">
        <f t="shared" si="47"/>
        <v>Shajapur</v>
      </c>
      <c r="C612" s="180">
        <f t="shared" si="48"/>
        <v>1653.1398152678084</v>
      </c>
      <c r="D612" s="180">
        <f t="shared" si="48"/>
        <v>222.3</v>
      </c>
      <c r="E612" s="180">
        <v>1028.27</v>
      </c>
      <c r="F612" s="180">
        <f t="shared" si="45"/>
        <v>1250.57</v>
      </c>
      <c r="G612" s="143">
        <f t="shared" si="46"/>
        <v>0.7564816892377658</v>
      </c>
      <c r="H612" s="33"/>
    </row>
    <row r="613" spans="1:8" ht="15" customHeight="1">
      <c r="A613" s="179">
        <v>44</v>
      </c>
      <c r="B613" s="160" t="str">
        <f t="shared" si="47"/>
        <v>Sheopur</v>
      </c>
      <c r="C613" s="180">
        <f t="shared" si="48"/>
        <v>1780.4487477223233</v>
      </c>
      <c r="D613" s="180">
        <f t="shared" si="48"/>
        <v>119.82699999999991</v>
      </c>
      <c r="E613" s="180">
        <v>1467.03</v>
      </c>
      <c r="F613" s="180">
        <f t="shared" si="45"/>
        <v>1586.857</v>
      </c>
      <c r="G613" s="143">
        <f t="shared" si="46"/>
        <v>0.8912680030975451</v>
      </c>
      <c r="H613" s="33"/>
    </row>
    <row r="614" spans="1:8" ht="15" customHeight="1">
      <c r="A614" s="179">
        <v>45</v>
      </c>
      <c r="B614" s="160" t="str">
        <f t="shared" si="47"/>
        <v>Shivpuri</v>
      </c>
      <c r="C614" s="180">
        <f t="shared" si="48"/>
        <v>3792.162757843625</v>
      </c>
      <c r="D614" s="180">
        <f t="shared" si="48"/>
        <v>-536.0290000000005</v>
      </c>
      <c r="E614" s="180">
        <v>2971.9</v>
      </c>
      <c r="F614" s="180">
        <f t="shared" si="45"/>
        <v>2435.8709999999996</v>
      </c>
      <c r="G614" s="143">
        <f t="shared" si="46"/>
        <v>0.6423434740404267</v>
      </c>
      <c r="H614" s="33"/>
    </row>
    <row r="615" spans="1:8" ht="15" customHeight="1">
      <c r="A615" s="179">
        <v>46</v>
      </c>
      <c r="B615" s="160" t="str">
        <f t="shared" si="47"/>
        <v>Sidhi</v>
      </c>
      <c r="C615" s="180">
        <f t="shared" si="48"/>
        <v>1368.1966715922763</v>
      </c>
      <c r="D615" s="180">
        <f t="shared" si="48"/>
        <v>927.816</v>
      </c>
      <c r="E615" s="180">
        <v>764.54</v>
      </c>
      <c r="F615" s="180">
        <f t="shared" si="45"/>
        <v>1692.356</v>
      </c>
      <c r="G615" s="143">
        <f t="shared" si="46"/>
        <v>1.2369245117593177</v>
      </c>
      <c r="H615" s="33"/>
    </row>
    <row r="616" spans="1:8" ht="15" customHeight="1">
      <c r="A616" s="179">
        <v>47</v>
      </c>
      <c r="B616" s="160" t="str">
        <f t="shared" si="47"/>
        <v>Singroli</v>
      </c>
      <c r="C616" s="180">
        <f t="shared" si="48"/>
        <v>1436.3321195928424</v>
      </c>
      <c r="D616" s="180">
        <f t="shared" si="48"/>
        <v>-289.9609999999991</v>
      </c>
      <c r="E616" s="180">
        <v>941.9200000000001</v>
      </c>
      <c r="F616" s="180">
        <f t="shared" si="45"/>
        <v>651.959000000001</v>
      </c>
      <c r="G616" s="143">
        <f t="shared" si="46"/>
        <v>0.45390546594809283</v>
      </c>
      <c r="H616" s="33"/>
    </row>
    <row r="617" spans="1:8" ht="15" customHeight="1">
      <c r="A617" s="179">
        <v>48</v>
      </c>
      <c r="B617" s="160" t="str">
        <f t="shared" si="47"/>
        <v>Tikamgarh</v>
      </c>
      <c r="C617" s="180">
        <f t="shared" si="48"/>
        <v>5481.850564481716</v>
      </c>
      <c r="D617" s="180">
        <f t="shared" si="48"/>
        <v>-784.5800000000002</v>
      </c>
      <c r="E617" s="180">
        <v>3543.69</v>
      </c>
      <c r="F617" s="180">
        <f t="shared" si="45"/>
        <v>2759.1099999999997</v>
      </c>
      <c r="G617" s="143">
        <f t="shared" si="46"/>
        <v>0.5033172589338654</v>
      </c>
      <c r="H617" s="33"/>
    </row>
    <row r="618" spans="1:8" ht="15" customHeight="1">
      <c r="A618" s="179">
        <v>49</v>
      </c>
      <c r="B618" s="160" t="str">
        <f t="shared" si="47"/>
        <v>Ujjain</v>
      </c>
      <c r="C618" s="180">
        <f t="shared" si="48"/>
        <v>3102.1922120119348</v>
      </c>
      <c r="D618" s="180">
        <f t="shared" si="48"/>
        <v>315.05900000000014</v>
      </c>
      <c r="E618" s="180">
        <v>2085.27</v>
      </c>
      <c r="F618" s="180">
        <f t="shared" si="45"/>
        <v>2400.329</v>
      </c>
      <c r="G618" s="143">
        <f t="shared" si="46"/>
        <v>0.7737525066002473</v>
      </c>
      <c r="H618" s="33"/>
    </row>
    <row r="619" spans="1:8" ht="15" customHeight="1">
      <c r="A619" s="179">
        <v>50</v>
      </c>
      <c r="B619" s="160" t="str">
        <f t="shared" si="47"/>
        <v>Umaria</v>
      </c>
      <c r="C619" s="180">
        <f t="shared" si="48"/>
        <v>1840.1538203691377</v>
      </c>
      <c r="D619" s="180">
        <f t="shared" si="48"/>
        <v>-61.03949999999952</v>
      </c>
      <c r="E619" s="180">
        <v>1603.31</v>
      </c>
      <c r="F619" s="180">
        <f>SUM(D619:E619)</f>
        <v>1542.2705000000005</v>
      </c>
      <c r="G619" s="143">
        <f>F619/C619</f>
        <v>0.8381204239168543</v>
      </c>
      <c r="H619" s="33"/>
    </row>
    <row r="620" spans="1:8" ht="15" customHeight="1">
      <c r="A620" s="179">
        <v>51</v>
      </c>
      <c r="B620" s="160" t="str">
        <f t="shared" si="47"/>
        <v>Vidisha</v>
      </c>
      <c r="C620" s="180">
        <f t="shared" si="48"/>
        <v>3806.5633118024134</v>
      </c>
      <c r="D620" s="180">
        <f t="shared" si="48"/>
        <v>1057.8560000000004</v>
      </c>
      <c r="E620" s="180">
        <v>2950.785</v>
      </c>
      <c r="F620" s="180">
        <f>SUM(D620:E620)</f>
        <v>4008.6410000000005</v>
      </c>
      <c r="G620" s="143">
        <f>F620/C620</f>
        <v>1.0530866484135537</v>
      </c>
      <c r="H620" s="33"/>
    </row>
    <row r="621" spans="1:9" ht="12.75">
      <c r="A621" s="306"/>
      <c r="B621" s="312" t="s">
        <v>3</v>
      </c>
      <c r="C621" s="313">
        <f>SUM(C570:C620)</f>
        <v>158291.94995563023</v>
      </c>
      <c r="D621" s="313">
        <f>SUM(D570:D620)</f>
        <v>22749.93169999999</v>
      </c>
      <c r="E621" s="313">
        <f>SUM(E570:E620)</f>
        <v>117421.91844400001</v>
      </c>
      <c r="F621" s="313">
        <f>SUM(F570:F620)</f>
        <v>140171.85014400005</v>
      </c>
      <c r="G621" s="292">
        <f>F621/C621</f>
        <v>0.8855273447783713</v>
      </c>
      <c r="H621" s="27"/>
      <c r="I621" s="3">
        <f>F621-D683</f>
        <v>17129.121966500083</v>
      </c>
    </row>
    <row r="622" spans="1:8" ht="5.25" customHeight="1">
      <c r="A622" s="56"/>
      <c r="B622" s="15"/>
      <c r="C622" s="15"/>
      <c r="D622" s="15"/>
      <c r="E622" s="15"/>
      <c r="F622" s="15"/>
      <c r="G622" s="15"/>
      <c r="H622" s="15"/>
    </row>
    <row r="623" spans="1:8" ht="12.75">
      <c r="A623" s="137" t="s">
        <v>116</v>
      </c>
      <c r="B623" s="121"/>
      <c r="C623" s="121"/>
      <c r="D623" s="121"/>
      <c r="E623" s="121"/>
      <c r="F623" s="15"/>
      <c r="G623" s="15"/>
      <c r="H623" s="23"/>
    </row>
    <row r="624" spans="1:8" ht="6.75" customHeight="1">
      <c r="A624" s="137"/>
      <c r="B624" s="121"/>
      <c r="C624" s="121"/>
      <c r="D624" s="121"/>
      <c r="E624" s="121"/>
      <c r="F624" s="15"/>
      <c r="G624" s="15"/>
      <c r="H624" s="15"/>
    </row>
    <row r="625" spans="1:8" ht="12.75">
      <c r="A625" s="158" t="s">
        <v>31</v>
      </c>
      <c r="B625" s="158" t="s">
        <v>98</v>
      </c>
      <c r="C625" s="158" t="s">
        <v>99</v>
      </c>
      <c r="D625" s="158" t="s">
        <v>37</v>
      </c>
      <c r="E625" s="158" t="s">
        <v>36</v>
      </c>
      <c r="F625" s="15"/>
      <c r="G625" s="15"/>
      <c r="H625" s="15"/>
    </row>
    <row r="626" spans="1:8" ht="18.75" customHeight="1">
      <c r="A626" s="194">
        <f>$C$621</f>
        <v>158291.94995563023</v>
      </c>
      <c r="B626" s="194">
        <f>D563</f>
        <v>140171.850144</v>
      </c>
      <c r="C626" s="195">
        <f>B626/A626</f>
        <v>0.8855273447783708</v>
      </c>
      <c r="D626" s="194">
        <f>D683</f>
        <v>123042.72817749997</v>
      </c>
      <c r="E626" s="195">
        <f>D626/A626</f>
        <v>0.7773151332837157</v>
      </c>
      <c r="F626" s="15"/>
      <c r="G626" s="15"/>
      <c r="H626" s="15"/>
    </row>
    <row r="627" spans="1:8" ht="7.5" customHeight="1">
      <c r="A627" s="14"/>
      <c r="B627" s="15"/>
      <c r="C627" s="15"/>
      <c r="D627" s="15"/>
      <c r="E627" s="15"/>
      <c r="F627" s="15"/>
      <c r="G627" s="15"/>
      <c r="H627" s="15"/>
    </row>
    <row r="628" spans="1:8" ht="12.75">
      <c r="A628" s="137" t="s">
        <v>259</v>
      </c>
      <c r="B628" s="121"/>
      <c r="C628" s="121"/>
      <c r="D628" s="121"/>
      <c r="E628" s="121"/>
      <c r="F628" s="15"/>
      <c r="G628" s="15"/>
      <c r="H628" s="15"/>
    </row>
    <row r="629" spans="1:8" ht="6.75" customHeight="1">
      <c r="A629" s="137"/>
      <c r="B629" s="121"/>
      <c r="C629" s="121"/>
      <c r="D629" s="121"/>
      <c r="E629" s="121"/>
      <c r="F629" s="15"/>
      <c r="G629" s="15"/>
      <c r="H629" s="15"/>
    </row>
    <row r="630" spans="1:8" ht="17.25" customHeight="1">
      <c r="A630" s="294" t="s">
        <v>30</v>
      </c>
      <c r="B630" s="294" t="s">
        <v>2</v>
      </c>
      <c r="C630" s="294" t="s">
        <v>34</v>
      </c>
      <c r="D630" s="294" t="s">
        <v>37</v>
      </c>
      <c r="E630" s="314" t="s">
        <v>36</v>
      </c>
      <c r="F630" s="15"/>
      <c r="G630" s="15"/>
      <c r="H630" s="15"/>
    </row>
    <row r="631" spans="1:8" ht="12.75">
      <c r="A631" s="196">
        <v>1</v>
      </c>
      <c r="B631" s="196">
        <v>2</v>
      </c>
      <c r="C631" s="197">
        <v>3</v>
      </c>
      <c r="D631" s="196">
        <v>4</v>
      </c>
      <c r="E631" s="198">
        <v>5</v>
      </c>
      <c r="F631" s="15"/>
      <c r="G631" s="15"/>
      <c r="H631" s="15"/>
    </row>
    <row r="632" spans="1:8" ht="15" customHeight="1">
      <c r="A632" s="179">
        <v>1</v>
      </c>
      <c r="B632" s="160" t="str">
        <f aca="true" t="shared" si="49" ref="B632:B663">B43</f>
        <v>Agar Malwa</v>
      </c>
      <c r="C632" s="180">
        <f aca="true" t="shared" si="50" ref="C632:C663">C452</f>
        <v>1336.585070225034</v>
      </c>
      <c r="D632" s="180">
        <v>820.3</v>
      </c>
      <c r="E632" s="199">
        <f>D632/C632</f>
        <v>0.6137282379354201</v>
      </c>
      <c r="F632" s="15"/>
      <c r="G632" s="15"/>
      <c r="H632" s="15"/>
    </row>
    <row r="633" spans="1:8" ht="15" customHeight="1">
      <c r="A633" s="179">
        <v>2</v>
      </c>
      <c r="B633" s="160" t="str">
        <f t="shared" si="49"/>
        <v>Alirajpur</v>
      </c>
      <c r="C633" s="180">
        <f t="shared" si="50"/>
        <v>2930.4912393104705</v>
      </c>
      <c r="D633" s="180">
        <v>1970.96</v>
      </c>
      <c r="E633" s="199">
        <f aca="true" t="shared" si="51" ref="E633:E683">D633/C633</f>
        <v>0.6725698318292044</v>
      </c>
      <c r="F633" s="15"/>
      <c r="G633" s="15"/>
      <c r="H633" s="15"/>
    </row>
    <row r="634" spans="1:8" ht="15" customHeight="1">
      <c r="A634" s="179">
        <v>3</v>
      </c>
      <c r="B634" s="160" t="str">
        <f t="shared" si="49"/>
        <v>Anooppur</v>
      </c>
      <c r="C634" s="180">
        <f t="shared" si="50"/>
        <v>1772.8881005936369</v>
      </c>
      <c r="D634" s="180">
        <v>1735.6085999999998</v>
      </c>
      <c r="E634" s="199">
        <f t="shared" si="51"/>
        <v>0.9789724458181234</v>
      </c>
      <c r="F634" s="15"/>
      <c r="G634" s="15"/>
      <c r="H634" s="15"/>
    </row>
    <row r="635" spans="1:8" ht="15" customHeight="1">
      <c r="A635" s="179">
        <v>4</v>
      </c>
      <c r="B635" s="160" t="str">
        <f t="shared" si="49"/>
        <v>Ashoknagar</v>
      </c>
      <c r="C635" s="180">
        <f t="shared" si="50"/>
        <v>1988.1907112073468</v>
      </c>
      <c r="D635" s="180">
        <v>1771.65</v>
      </c>
      <c r="E635" s="199">
        <f t="shared" si="51"/>
        <v>0.8910865491993721</v>
      </c>
      <c r="F635" s="15"/>
      <c r="G635" s="15"/>
      <c r="H635" s="15"/>
    </row>
    <row r="636" spans="1:8" ht="15" customHeight="1">
      <c r="A636" s="179">
        <v>5</v>
      </c>
      <c r="B636" s="160" t="str">
        <f t="shared" si="49"/>
        <v>Badwani</v>
      </c>
      <c r="C636" s="180">
        <f t="shared" si="50"/>
        <v>4049.7428610012735</v>
      </c>
      <c r="D636" s="180">
        <v>3016.8500000000004</v>
      </c>
      <c r="E636" s="199">
        <f t="shared" si="51"/>
        <v>0.7449485321776956</v>
      </c>
      <c r="F636" s="15"/>
      <c r="G636" s="15"/>
      <c r="H636" s="15"/>
    </row>
    <row r="637" spans="1:8" ht="15" customHeight="1">
      <c r="A637" s="179">
        <v>6</v>
      </c>
      <c r="B637" s="160" t="str">
        <f t="shared" si="49"/>
        <v>Balaghat</v>
      </c>
      <c r="C637" s="180">
        <f t="shared" si="50"/>
        <v>4493.785668436894</v>
      </c>
      <c r="D637" s="180">
        <v>2728.06</v>
      </c>
      <c r="E637" s="199">
        <f t="shared" si="51"/>
        <v>0.6070739018910354</v>
      </c>
      <c r="F637" s="15"/>
      <c r="G637" s="15"/>
      <c r="H637" s="15"/>
    </row>
    <row r="638" spans="1:8" ht="15" customHeight="1">
      <c r="A638" s="179">
        <v>7</v>
      </c>
      <c r="B638" s="160" t="str">
        <f t="shared" si="49"/>
        <v>Betul</v>
      </c>
      <c r="C638" s="180">
        <f t="shared" si="50"/>
        <v>4137.296767519199</v>
      </c>
      <c r="D638" s="180">
        <v>3778.38</v>
      </c>
      <c r="E638" s="199">
        <f t="shared" si="51"/>
        <v>0.9132484838078433</v>
      </c>
      <c r="F638" s="15"/>
      <c r="G638" s="15"/>
      <c r="H638" s="15"/>
    </row>
    <row r="639" spans="1:8" ht="15" customHeight="1">
      <c r="A639" s="179">
        <v>8</v>
      </c>
      <c r="B639" s="160" t="str">
        <f t="shared" si="49"/>
        <v>Bhind</v>
      </c>
      <c r="C639" s="180">
        <f t="shared" si="50"/>
        <v>2590.814617801464</v>
      </c>
      <c r="D639" s="180">
        <v>2013.66</v>
      </c>
      <c r="E639" s="199">
        <f t="shared" si="51"/>
        <v>0.7772304456537185</v>
      </c>
      <c r="F639" s="15"/>
      <c r="G639" s="15"/>
      <c r="H639" s="15"/>
    </row>
    <row r="640" spans="1:8" ht="15" customHeight="1">
      <c r="A640" s="179">
        <v>9</v>
      </c>
      <c r="B640" s="160" t="str">
        <f t="shared" si="49"/>
        <v>Bhopal</v>
      </c>
      <c r="C640" s="180">
        <f t="shared" si="50"/>
        <v>2874.983449129346</v>
      </c>
      <c r="D640" s="180">
        <v>2013.3700000000001</v>
      </c>
      <c r="E640" s="199">
        <f t="shared" si="51"/>
        <v>0.700306640238129</v>
      </c>
      <c r="F640" s="15"/>
      <c r="G640" s="15"/>
      <c r="H640" s="15"/>
    </row>
    <row r="641" spans="1:8" ht="15" customHeight="1">
      <c r="A641" s="179">
        <v>10</v>
      </c>
      <c r="B641" s="160" t="str">
        <f t="shared" si="49"/>
        <v>Burhanpur</v>
      </c>
      <c r="C641" s="180">
        <f t="shared" si="50"/>
        <v>1844.0883138017966</v>
      </c>
      <c r="D641" s="180">
        <v>1702.3400000000001</v>
      </c>
      <c r="E641" s="199">
        <f t="shared" si="51"/>
        <v>0.9231336629916783</v>
      </c>
      <c r="F641" s="15"/>
      <c r="G641" s="15"/>
      <c r="H641" s="15"/>
    </row>
    <row r="642" spans="1:8" ht="15" customHeight="1">
      <c r="A642" s="179">
        <v>11</v>
      </c>
      <c r="B642" s="160" t="str">
        <f t="shared" si="49"/>
        <v>Chhatarpur</v>
      </c>
      <c r="C642" s="180">
        <f t="shared" si="50"/>
        <v>5848.611227835048</v>
      </c>
      <c r="D642" s="180">
        <v>3352.1900000000005</v>
      </c>
      <c r="E642" s="199">
        <f t="shared" si="51"/>
        <v>0.5731599980600632</v>
      </c>
      <c r="F642" s="15"/>
      <c r="G642" s="15"/>
      <c r="H642" s="15"/>
    </row>
    <row r="643" spans="1:8" ht="15" customHeight="1">
      <c r="A643" s="179">
        <v>12</v>
      </c>
      <c r="B643" s="160" t="str">
        <f t="shared" si="49"/>
        <v>Chhindwara</v>
      </c>
      <c r="C643" s="180">
        <f t="shared" si="50"/>
        <v>5301.483498395283</v>
      </c>
      <c r="D643" s="180">
        <v>4743.65</v>
      </c>
      <c r="E643" s="199">
        <f t="shared" si="51"/>
        <v>0.8947778487730584</v>
      </c>
      <c r="F643" s="15"/>
      <c r="G643" s="15"/>
      <c r="H643" s="15"/>
    </row>
    <row r="644" spans="1:8" ht="15" customHeight="1">
      <c r="A644" s="179">
        <v>13</v>
      </c>
      <c r="B644" s="160" t="str">
        <f t="shared" si="49"/>
        <v>Damoh</v>
      </c>
      <c r="C644" s="180">
        <f t="shared" si="50"/>
        <v>3925.8812371224853</v>
      </c>
      <c r="D644" s="180">
        <v>2954.4700000000003</v>
      </c>
      <c r="E644" s="199">
        <f t="shared" si="51"/>
        <v>0.7525622456591451</v>
      </c>
      <c r="F644" s="15"/>
      <c r="G644" s="15"/>
      <c r="H644" s="15"/>
    </row>
    <row r="645" spans="1:8" ht="15" customHeight="1">
      <c r="A645" s="179">
        <v>14</v>
      </c>
      <c r="B645" s="160" t="str">
        <f t="shared" si="49"/>
        <v>Datia</v>
      </c>
      <c r="C645" s="180">
        <f t="shared" si="50"/>
        <v>1654.41673949092</v>
      </c>
      <c r="D645" s="180">
        <v>1287.71</v>
      </c>
      <c r="E645" s="199">
        <f t="shared" si="51"/>
        <v>0.7783468150813324</v>
      </c>
      <c r="F645" s="15"/>
      <c r="G645" s="15"/>
      <c r="H645" s="15"/>
    </row>
    <row r="646" spans="1:8" ht="15" customHeight="1">
      <c r="A646" s="179">
        <v>15</v>
      </c>
      <c r="B646" s="160" t="str">
        <f t="shared" si="49"/>
        <v>Dewas</v>
      </c>
      <c r="C646" s="180">
        <f t="shared" si="50"/>
        <v>3034.0549674777917</v>
      </c>
      <c r="D646" s="180">
        <v>2809.9399999999996</v>
      </c>
      <c r="E646" s="199">
        <f t="shared" si="51"/>
        <v>0.9261335177245985</v>
      </c>
      <c r="F646" s="15"/>
      <c r="G646" s="15"/>
      <c r="H646" s="15"/>
    </row>
    <row r="647" spans="1:8" ht="15" customHeight="1">
      <c r="A647" s="179">
        <v>16</v>
      </c>
      <c r="B647" s="160" t="str">
        <f t="shared" si="49"/>
        <v>Dhar</v>
      </c>
      <c r="C647" s="180">
        <f t="shared" si="50"/>
        <v>4400.372664307271</v>
      </c>
      <c r="D647" s="180">
        <v>4179.441500000001</v>
      </c>
      <c r="E647" s="199">
        <f t="shared" si="51"/>
        <v>0.9497926241340173</v>
      </c>
      <c r="F647" s="15"/>
      <c r="G647" s="15"/>
      <c r="H647" s="15"/>
    </row>
    <row r="648" spans="1:8" ht="15" customHeight="1">
      <c r="A648" s="179">
        <v>17</v>
      </c>
      <c r="B648" s="160" t="str">
        <f t="shared" si="49"/>
        <v>Dindori</v>
      </c>
      <c r="C648" s="180">
        <f t="shared" si="50"/>
        <v>2582.2182330685673</v>
      </c>
      <c r="D648" s="180">
        <v>2009.0452774999999</v>
      </c>
      <c r="E648" s="199">
        <f t="shared" si="51"/>
        <v>0.7780307844517697</v>
      </c>
      <c r="F648" s="15"/>
      <c r="G648" s="15"/>
      <c r="H648" s="15"/>
    </row>
    <row r="649" spans="1:8" ht="15" customHeight="1">
      <c r="A649" s="179">
        <v>18</v>
      </c>
      <c r="B649" s="160" t="str">
        <f t="shared" si="49"/>
        <v>Guna</v>
      </c>
      <c r="C649" s="180">
        <f t="shared" si="50"/>
        <v>2483.4583389862128</v>
      </c>
      <c r="D649" s="180">
        <v>2313.5</v>
      </c>
      <c r="E649" s="199">
        <f t="shared" si="51"/>
        <v>0.9315638453369053</v>
      </c>
      <c r="F649" s="15"/>
      <c r="G649" s="15"/>
      <c r="H649" s="15"/>
    </row>
    <row r="650" spans="1:8" ht="15" customHeight="1">
      <c r="A650" s="179">
        <v>19</v>
      </c>
      <c r="B650" s="160" t="str">
        <f t="shared" si="49"/>
        <v>Gwalior</v>
      </c>
      <c r="C650" s="180">
        <f t="shared" si="50"/>
        <v>2225.3416322332337</v>
      </c>
      <c r="D650" s="180">
        <v>1914.2069999999999</v>
      </c>
      <c r="E650" s="199">
        <f t="shared" si="51"/>
        <v>0.8601856776835672</v>
      </c>
      <c r="F650" s="15"/>
      <c r="G650" s="15"/>
      <c r="H650" s="15"/>
    </row>
    <row r="651" spans="1:8" ht="15" customHeight="1">
      <c r="A651" s="179">
        <v>20</v>
      </c>
      <c r="B651" s="160" t="str">
        <f t="shared" si="49"/>
        <v>Harda</v>
      </c>
      <c r="C651" s="180">
        <f t="shared" si="50"/>
        <v>1087.2215225453947</v>
      </c>
      <c r="D651" s="180">
        <v>1062.82</v>
      </c>
      <c r="E651" s="199">
        <f t="shared" si="51"/>
        <v>0.9775560711047495</v>
      </c>
      <c r="F651" s="15"/>
      <c r="G651" s="15"/>
      <c r="H651" s="15"/>
    </row>
    <row r="652" spans="1:8" ht="15" customHeight="1">
      <c r="A652" s="179">
        <v>21</v>
      </c>
      <c r="B652" s="160" t="str">
        <f t="shared" si="49"/>
        <v>Hoshangabad</v>
      </c>
      <c r="C652" s="180">
        <f t="shared" si="50"/>
        <v>2482.0741126717803</v>
      </c>
      <c r="D652" s="180">
        <v>1556.62</v>
      </c>
      <c r="E652" s="199">
        <f t="shared" si="51"/>
        <v>0.6271448511762635</v>
      </c>
      <c r="F652" s="15"/>
      <c r="G652" s="15"/>
      <c r="H652" s="15"/>
    </row>
    <row r="653" spans="1:8" ht="15" customHeight="1">
      <c r="A653" s="179">
        <v>22</v>
      </c>
      <c r="B653" s="160" t="str">
        <f t="shared" si="49"/>
        <v>Indore</v>
      </c>
      <c r="C653" s="180">
        <f t="shared" si="50"/>
        <v>2791.403292819659</v>
      </c>
      <c r="D653" s="180">
        <v>2612.47</v>
      </c>
      <c r="E653" s="199">
        <f t="shared" si="51"/>
        <v>0.9358984445995567</v>
      </c>
      <c r="F653" s="15"/>
      <c r="G653" s="15"/>
      <c r="H653" s="15"/>
    </row>
    <row r="654" spans="1:8" ht="15" customHeight="1">
      <c r="A654" s="179">
        <v>23</v>
      </c>
      <c r="B654" s="160" t="str">
        <f t="shared" si="49"/>
        <v>Jabalpur</v>
      </c>
      <c r="C654" s="180">
        <f t="shared" si="50"/>
        <v>4063.521621591106</v>
      </c>
      <c r="D654" s="180">
        <v>3487.44</v>
      </c>
      <c r="E654" s="199">
        <f t="shared" si="51"/>
        <v>0.8582309446736656</v>
      </c>
      <c r="F654" s="15"/>
      <c r="G654" s="15"/>
      <c r="H654" s="15"/>
    </row>
    <row r="655" spans="1:8" ht="15" customHeight="1">
      <c r="A655" s="179">
        <v>24</v>
      </c>
      <c r="B655" s="160" t="str">
        <f t="shared" si="49"/>
        <v>Jhabua</v>
      </c>
      <c r="C655" s="180">
        <f t="shared" si="50"/>
        <v>4505.199100994461</v>
      </c>
      <c r="D655" s="180">
        <v>2718.5999999999995</v>
      </c>
      <c r="E655" s="199">
        <f t="shared" si="51"/>
        <v>0.6034361498917785</v>
      </c>
      <c r="F655" s="15"/>
      <c r="G655" s="15"/>
      <c r="H655" s="15"/>
    </row>
    <row r="656" spans="1:8" ht="15" customHeight="1">
      <c r="A656" s="179">
        <v>25</v>
      </c>
      <c r="B656" s="160" t="str">
        <f t="shared" si="49"/>
        <v>Katni</v>
      </c>
      <c r="C656" s="180">
        <f t="shared" si="50"/>
        <v>3670.9636855733165</v>
      </c>
      <c r="D656" s="180">
        <v>2014.54</v>
      </c>
      <c r="E656" s="199">
        <f t="shared" si="51"/>
        <v>0.5487768805551061</v>
      </c>
      <c r="F656" s="15"/>
      <c r="G656" s="15"/>
      <c r="H656" s="15"/>
    </row>
    <row r="657" spans="1:8" ht="15" customHeight="1">
      <c r="A657" s="179">
        <v>26</v>
      </c>
      <c r="B657" s="160" t="str">
        <f t="shared" si="49"/>
        <v>Khandwa</v>
      </c>
      <c r="C657" s="180">
        <f t="shared" si="50"/>
        <v>3854.5200145070366</v>
      </c>
      <c r="D657" s="180">
        <v>2813.89</v>
      </c>
      <c r="E657" s="199">
        <f t="shared" si="51"/>
        <v>0.7300234502375194</v>
      </c>
      <c r="F657" s="15"/>
      <c r="G657" s="15"/>
      <c r="H657" s="15"/>
    </row>
    <row r="658" spans="1:8" ht="15" customHeight="1">
      <c r="A658" s="179">
        <v>27</v>
      </c>
      <c r="B658" s="160" t="str">
        <f t="shared" si="49"/>
        <v>Khargone</v>
      </c>
      <c r="C658" s="180">
        <f t="shared" si="50"/>
        <v>4256.389086727787</v>
      </c>
      <c r="D658" s="180">
        <v>3438.8458</v>
      </c>
      <c r="E658" s="199">
        <f t="shared" si="51"/>
        <v>0.8079256219134103</v>
      </c>
      <c r="F658" s="15"/>
      <c r="G658" s="15"/>
      <c r="H658" s="15"/>
    </row>
    <row r="659" spans="1:8" ht="15" customHeight="1">
      <c r="A659" s="179">
        <v>28</v>
      </c>
      <c r="B659" s="160" t="str">
        <f t="shared" si="49"/>
        <v>Mandla</v>
      </c>
      <c r="C659" s="180">
        <f t="shared" si="50"/>
        <v>1210.72600751453</v>
      </c>
      <c r="D659" s="180">
        <v>1184.98</v>
      </c>
      <c r="E659" s="199">
        <f t="shared" si="51"/>
        <v>0.9787350669311355</v>
      </c>
      <c r="F659" s="15"/>
      <c r="G659" s="15"/>
      <c r="H659" s="15"/>
    </row>
    <row r="660" spans="1:8" ht="15" customHeight="1">
      <c r="A660" s="179">
        <v>29</v>
      </c>
      <c r="B660" s="160" t="str">
        <f t="shared" si="49"/>
        <v>Mandsaur</v>
      </c>
      <c r="C660" s="180">
        <f t="shared" si="50"/>
        <v>2374.386889343942</v>
      </c>
      <c r="D660" s="180">
        <v>1911.17</v>
      </c>
      <c r="E660" s="199">
        <f t="shared" si="51"/>
        <v>0.8049109471489999</v>
      </c>
      <c r="F660" s="15"/>
      <c r="G660" s="15"/>
      <c r="H660" s="15"/>
    </row>
    <row r="661" spans="1:8" ht="15" customHeight="1">
      <c r="A661" s="179">
        <v>30</v>
      </c>
      <c r="B661" s="160" t="str">
        <f t="shared" si="49"/>
        <v>Morena</v>
      </c>
      <c r="C661" s="180">
        <f t="shared" si="50"/>
        <v>3612.5043218333503</v>
      </c>
      <c r="D661" s="180">
        <v>3578.9300000000003</v>
      </c>
      <c r="E661" s="199">
        <f t="shared" si="51"/>
        <v>0.9907060811995622</v>
      </c>
      <c r="F661" s="15"/>
      <c r="G661" s="15"/>
      <c r="H661" s="15"/>
    </row>
    <row r="662" spans="1:8" ht="15" customHeight="1">
      <c r="A662" s="179">
        <v>31</v>
      </c>
      <c r="B662" s="160" t="str">
        <f t="shared" si="49"/>
        <v>Narsinghpur</v>
      </c>
      <c r="C662" s="180">
        <f t="shared" si="50"/>
        <v>2127.427377542238</v>
      </c>
      <c r="D662" s="180">
        <v>1352.31</v>
      </c>
      <c r="E662" s="199">
        <f t="shared" si="51"/>
        <v>0.6356550706620542</v>
      </c>
      <c r="F662" s="15"/>
      <c r="G662" s="15"/>
      <c r="H662" s="15"/>
    </row>
    <row r="663" spans="1:8" ht="15" customHeight="1">
      <c r="A663" s="179">
        <v>32</v>
      </c>
      <c r="B663" s="160" t="str">
        <f t="shared" si="49"/>
        <v>Neemuch</v>
      </c>
      <c r="C663" s="180">
        <f t="shared" si="50"/>
        <v>1940.918039520643</v>
      </c>
      <c r="D663" s="180">
        <v>1330.15</v>
      </c>
      <c r="E663" s="199">
        <f t="shared" si="51"/>
        <v>0.6853200253260117</v>
      </c>
      <c r="F663" s="15"/>
      <c r="G663" s="15"/>
      <c r="H663" s="15"/>
    </row>
    <row r="664" spans="1:8" ht="15" customHeight="1">
      <c r="A664" s="179">
        <v>33</v>
      </c>
      <c r="B664" s="160" t="str">
        <f aca="true" t="shared" si="52" ref="B664:B682">B75</f>
        <v>Panna</v>
      </c>
      <c r="C664" s="180">
        <f aca="true" t="shared" si="53" ref="C664:C682">C484</f>
        <v>3241.2400031894517</v>
      </c>
      <c r="D664" s="180">
        <v>2468.44</v>
      </c>
      <c r="E664" s="199">
        <f t="shared" si="51"/>
        <v>0.7615727306743717</v>
      </c>
      <c r="F664" s="15"/>
      <c r="G664" s="15"/>
      <c r="H664" s="15"/>
    </row>
    <row r="665" spans="1:8" ht="15" customHeight="1">
      <c r="A665" s="179">
        <v>34</v>
      </c>
      <c r="B665" s="160" t="str">
        <f t="shared" si="52"/>
        <v>Raisen</v>
      </c>
      <c r="C665" s="180">
        <f t="shared" si="53"/>
        <v>3206.9312064036835</v>
      </c>
      <c r="D665" s="180">
        <v>2632.14</v>
      </c>
      <c r="E665" s="199">
        <f t="shared" si="51"/>
        <v>0.8207659692680885</v>
      </c>
      <c r="F665" s="15"/>
      <c r="G665" s="15"/>
      <c r="H665" s="15"/>
    </row>
    <row r="666" spans="1:8" ht="15" customHeight="1">
      <c r="A666" s="179">
        <v>35</v>
      </c>
      <c r="B666" s="160" t="str">
        <f t="shared" si="52"/>
        <v>Rajgarh</v>
      </c>
      <c r="C666" s="180">
        <f t="shared" si="53"/>
        <v>3641.7117099876004</v>
      </c>
      <c r="D666" s="180">
        <v>2866.51</v>
      </c>
      <c r="E666" s="199">
        <f t="shared" si="51"/>
        <v>0.7871325981511481</v>
      </c>
      <c r="F666" s="15"/>
      <c r="G666" s="15"/>
      <c r="H666" s="15"/>
    </row>
    <row r="667" spans="1:8" ht="15" customHeight="1">
      <c r="A667" s="179">
        <v>36</v>
      </c>
      <c r="B667" s="160" t="str">
        <f t="shared" si="52"/>
        <v>Ratlam</v>
      </c>
      <c r="C667" s="180">
        <f t="shared" si="53"/>
        <v>4237.925693600898</v>
      </c>
      <c r="D667" s="180">
        <v>2622.6099999999997</v>
      </c>
      <c r="E667" s="199">
        <f t="shared" si="51"/>
        <v>0.6188428466218835</v>
      </c>
      <c r="F667" s="15"/>
      <c r="G667" s="15"/>
      <c r="H667" s="15"/>
    </row>
    <row r="668" spans="1:8" ht="15" customHeight="1">
      <c r="A668" s="179">
        <v>37</v>
      </c>
      <c r="B668" s="160" t="str">
        <f t="shared" si="52"/>
        <v>Rewa</v>
      </c>
      <c r="C668" s="180">
        <f t="shared" si="53"/>
        <v>4351.730194954204</v>
      </c>
      <c r="D668" s="180">
        <v>3984.26</v>
      </c>
      <c r="E668" s="199">
        <f t="shared" si="51"/>
        <v>0.9155576797062734</v>
      </c>
      <c r="F668" s="15"/>
      <c r="G668" s="15"/>
      <c r="H668" s="15"/>
    </row>
    <row r="669" spans="1:8" ht="15" customHeight="1">
      <c r="A669" s="179">
        <v>38</v>
      </c>
      <c r="B669" s="160" t="str">
        <f t="shared" si="52"/>
        <v>Sagar</v>
      </c>
      <c r="C669" s="180">
        <f t="shared" si="53"/>
        <v>6161.0156919160945</v>
      </c>
      <c r="D669" s="180">
        <v>4794.860000000001</v>
      </c>
      <c r="E669" s="199">
        <f t="shared" si="51"/>
        <v>0.7782580405194172</v>
      </c>
      <c r="F669" s="15"/>
      <c r="G669" s="15"/>
      <c r="H669" s="15"/>
    </row>
    <row r="670" spans="1:8" ht="15" customHeight="1">
      <c r="A670" s="179">
        <v>39</v>
      </c>
      <c r="B670" s="160" t="str">
        <f t="shared" si="52"/>
        <v>Satna</v>
      </c>
      <c r="C670" s="180">
        <f t="shared" si="53"/>
        <v>1660.3745867637926</v>
      </c>
      <c r="D670" s="180">
        <v>1637.76</v>
      </c>
      <c r="E670" s="199">
        <f t="shared" si="51"/>
        <v>0.9863798284169897</v>
      </c>
      <c r="F670" s="15"/>
      <c r="G670" s="15"/>
      <c r="H670" s="15"/>
    </row>
    <row r="671" spans="1:8" ht="15" customHeight="1">
      <c r="A671" s="179">
        <v>40</v>
      </c>
      <c r="B671" s="160" t="str">
        <f t="shared" si="52"/>
        <v>Sehore</v>
      </c>
      <c r="C671" s="180">
        <f t="shared" si="53"/>
        <v>2822.458946423479</v>
      </c>
      <c r="D671" s="180">
        <v>2173.17</v>
      </c>
      <c r="E671" s="199">
        <f t="shared" si="51"/>
        <v>0.7699562832450636</v>
      </c>
      <c r="F671" s="15"/>
      <c r="G671" s="15"/>
      <c r="H671" s="15"/>
    </row>
    <row r="672" spans="1:8" ht="15" customHeight="1">
      <c r="A672" s="179">
        <v>41</v>
      </c>
      <c r="B672" s="160" t="str">
        <f t="shared" si="52"/>
        <v>Seoni</v>
      </c>
      <c r="C672" s="180">
        <f t="shared" si="53"/>
        <v>4114.897301149592</v>
      </c>
      <c r="D672" s="180">
        <v>3734.0899999999997</v>
      </c>
      <c r="E672" s="199">
        <f t="shared" si="51"/>
        <v>0.907456426423278</v>
      </c>
      <c r="F672" s="15"/>
      <c r="G672" s="15"/>
      <c r="H672" s="15"/>
    </row>
    <row r="673" spans="1:8" ht="15" customHeight="1">
      <c r="A673" s="179">
        <v>42</v>
      </c>
      <c r="B673" s="160" t="str">
        <f t="shared" si="52"/>
        <v>Shahdol</v>
      </c>
      <c r="C673" s="180">
        <f t="shared" si="53"/>
        <v>3140.66418942885</v>
      </c>
      <c r="D673" s="180">
        <v>2679.2</v>
      </c>
      <c r="E673" s="199">
        <f t="shared" si="51"/>
        <v>0.8530679621902619</v>
      </c>
      <c r="F673" s="15"/>
      <c r="G673" s="15"/>
      <c r="H673" s="15"/>
    </row>
    <row r="674" spans="1:8" ht="15" customHeight="1">
      <c r="A674" s="179">
        <v>43</v>
      </c>
      <c r="B674" s="160" t="str">
        <f t="shared" si="52"/>
        <v>Shajapur</v>
      </c>
      <c r="C674" s="180">
        <f t="shared" si="53"/>
        <v>1653.1398152678084</v>
      </c>
      <c r="D674" s="180">
        <v>1090.86</v>
      </c>
      <c r="E674" s="199">
        <f t="shared" si="51"/>
        <v>0.6598715909720442</v>
      </c>
      <c r="F674" s="15"/>
      <c r="G674" s="15"/>
      <c r="H674" s="15"/>
    </row>
    <row r="675" spans="1:8" ht="15" customHeight="1">
      <c r="A675" s="179">
        <v>44</v>
      </c>
      <c r="B675" s="160" t="str">
        <f t="shared" si="52"/>
        <v>Sheopur</v>
      </c>
      <c r="C675" s="180">
        <f t="shared" si="53"/>
        <v>1780.4487477223233</v>
      </c>
      <c r="D675" s="180">
        <v>1557.54</v>
      </c>
      <c r="E675" s="199">
        <f t="shared" si="51"/>
        <v>0.8748019295655187</v>
      </c>
      <c r="F675" s="15"/>
      <c r="G675" s="15"/>
      <c r="H675" s="15"/>
    </row>
    <row r="676" spans="1:8" ht="15" customHeight="1">
      <c r="A676" s="179">
        <v>45</v>
      </c>
      <c r="B676" s="160" t="str">
        <f t="shared" si="52"/>
        <v>Shivpuri</v>
      </c>
      <c r="C676" s="180">
        <f t="shared" si="53"/>
        <v>3792.162757843625</v>
      </c>
      <c r="D676" s="180">
        <v>2971.9</v>
      </c>
      <c r="E676" s="199">
        <f t="shared" si="51"/>
        <v>0.7836952656773468</v>
      </c>
      <c r="F676" s="15"/>
      <c r="G676" s="15"/>
      <c r="H676" s="15"/>
    </row>
    <row r="677" spans="1:8" ht="15" customHeight="1">
      <c r="A677" s="179">
        <v>46</v>
      </c>
      <c r="B677" s="160" t="str">
        <f t="shared" si="52"/>
        <v>Sidhi</v>
      </c>
      <c r="C677" s="180">
        <f t="shared" si="53"/>
        <v>1368.1966715922763</v>
      </c>
      <c r="D677" s="180">
        <v>764.54</v>
      </c>
      <c r="E677" s="199">
        <f t="shared" si="51"/>
        <v>0.5587939335579918</v>
      </c>
      <c r="F677" s="15"/>
      <c r="G677" s="15"/>
      <c r="H677" s="15"/>
    </row>
    <row r="678" spans="1:8" ht="15" customHeight="1">
      <c r="A678" s="179">
        <v>47</v>
      </c>
      <c r="B678" s="160" t="str">
        <f t="shared" si="52"/>
        <v>Singroli</v>
      </c>
      <c r="C678" s="180">
        <f t="shared" si="53"/>
        <v>1436.3321195928424</v>
      </c>
      <c r="D678" s="180">
        <v>941.9200000000001</v>
      </c>
      <c r="E678" s="199">
        <f t="shared" si="51"/>
        <v>0.6557814778012528</v>
      </c>
      <c r="F678" s="15"/>
      <c r="G678" s="15"/>
      <c r="H678" s="15"/>
    </row>
    <row r="679" spans="1:8" ht="15" customHeight="1">
      <c r="A679" s="179">
        <v>48</v>
      </c>
      <c r="B679" s="160" t="str">
        <f t="shared" si="52"/>
        <v>Tikamgarh</v>
      </c>
      <c r="C679" s="180">
        <f t="shared" si="53"/>
        <v>5481.850564481716</v>
      </c>
      <c r="D679" s="180">
        <v>2783.31</v>
      </c>
      <c r="E679" s="199">
        <f t="shared" si="51"/>
        <v>0.5077318265539311</v>
      </c>
      <c r="F679" s="15"/>
      <c r="G679" s="15"/>
      <c r="H679" s="15"/>
    </row>
    <row r="680" spans="1:8" ht="15" customHeight="1">
      <c r="A680" s="179">
        <v>49</v>
      </c>
      <c r="B680" s="160" t="str">
        <f t="shared" si="52"/>
        <v>Ujjain</v>
      </c>
      <c r="C680" s="180">
        <f t="shared" si="53"/>
        <v>3102.1922120119348</v>
      </c>
      <c r="D680" s="180">
        <v>2536.27</v>
      </c>
      <c r="E680" s="199">
        <f t="shared" si="51"/>
        <v>0.8175734534370117</v>
      </c>
      <c r="F680" s="15"/>
      <c r="G680" s="15"/>
      <c r="H680" s="15"/>
    </row>
    <row r="681" spans="1:8" ht="15" customHeight="1">
      <c r="A681" s="179">
        <v>50</v>
      </c>
      <c r="B681" s="160" t="str">
        <f t="shared" si="52"/>
        <v>Umaria</v>
      </c>
      <c r="C681" s="180">
        <f t="shared" si="53"/>
        <v>1840.1538203691377</v>
      </c>
      <c r="D681" s="180">
        <v>1541.63</v>
      </c>
      <c r="E681" s="199">
        <f t="shared" si="51"/>
        <v>0.8377723551886259</v>
      </c>
      <c r="F681" s="15"/>
      <c r="G681" s="15"/>
      <c r="H681" s="15"/>
    </row>
    <row r="682" spans="1:8" ht="15" customHeight="1">
      <c r="A682" s="179">
        <v>51</v>
      </c>
      <c r="B682" s="160" t="str">
        <f t="shared" si="52"/>
        <v>Vidisha</v>
      </c>
      <c r="C682" s="180">
        <f t="shared" si="53"/>
        <v>3806.5633118024134</v>
      </c>
      <c r="D682" s="180">
        <v>3083.62</v>
      </c>
      <c r="E682" s="199">
        <f>D682/C682</f>
        <v>0.8100797878335829</v>
      </c>
      <c r="F682" s="15"/>
      <c r="G682" s="15"/>
      <c r="H682" s="15"/>
    </row>
    <row r="683" spans="1:8" ht="15" customHeight="1">
      <c r="A683" s="192"/>
      <c r="B683" s="160" t="s">
        <v>135</v>
      </c>
      <c r="C683" s="193">
        <f>SUM(C632:C682)</f>
        <v>158291.94995563023</v>
      </c>
      <c r="D683" s="193">
        <f>SUM(D632:D682)</f>
        <v>123042.72817749997</v>
      </c>
      <c r="E683" s="275">
        <f t="shared" si="51"/>
        <v>0.7773151332837157</v>
      </c>
      <c r="F683" s="8"/>
      <c r="G683" s="8"/>
      <c r="H683" s="15"/>
    </row>
    <row r="684" spans="1:8" s="5" customFormat="1" ht="15">
      <c r="A684" s="215" t="s">
        <v>117</v>
      </c>
      <c r="B684" s="219"/>
      <c r="C684" s="219"/>
      <c r="D684" s="57"/>
      <c r="E684" s="57"/>
      <c r="F684" s="57"/>
      <c r="G684" s="57"/>
      <c r="H684" s="57"/>
    </row>
    <row r="685" spans="1:8" s="5" customFormat="1" ht="15">
      <c r="A685" s="219"/>
      <c r="B685" s="219"/>
      <c r="C685" s="219"/>
      <c r="D685" s="57"/>
      <c r="E685" s="57"/>
      <c r="F685" s="407" t="s">
        <v>118</v>
      </c>
      <c r="G685" s="407"/>
      <c r="H685" s="407"/>
    </row>
    <row r="686" spans="1:10" s="5" customFormat="1" ht="54" customHeight="1">
      <c r="A686" s="294" t="s">
        <v>24</v>
      </c>
      <c r="B686" s="315" t="s">
        <v>31</v>
      </c>
      <c r="C686" s="315" t="s">
        <v>287</v>
      </c>
      <c r="D686" s="315" t="s">
        <v>202</v>
      </c>
      <c r="E686" s="315" t="s">
        <v>203</v>
      </c>
      <c r="F686" s="315" t="s">
        <v>119</v>
      </c>
      <c r="G686" s="315" t="s">
        <v>120</v>
      </c>
      <c r="H686" s="315" t="s">
        <v>121</v>
      </c>
      <c r="I686" s="408"/>
      <c r="J686" s="408"/>
    </row>
    <row r="687" spans="1:10" s="5" customFormat="1" ht="15.75">
      <c r="A687" s="160" t="str">
        <f aca="true" t="shared" si="54" ref="A687:A718">B43</f>
        <v>Agar Malwa</v>
      </c>
      <c r="B687" s="221">
        <v>29.992137371752403</v>
      </c>
      <c r="C687" s="200">
        <v>25.753752226439865</v>
      </c>
      <c r="D687" s="200">
        <v>17.886200000000002</v>
      </c>
      <c r="E687" s="200">
        <v>17.886200000000002</v>
      </c>
      <c r="F687" s="200">
        <f>D687-E687</f>
        <v>0</v>
      </c>
      <c r="G687" s="200">
        <f>C687-E687</f>
        <v>7.867552226439862</v>
      </c>
      <c r="H687" s="201">
        <f>E687/D687</f>
        <v>1</v>
      </c>
      <c r="I687" s="12">
        <f>E687/D687</f>
        <v>1</v>
      </c>
      <c r="J687" s="6"/>
    </row>
    <row r="688" spans="1:10" s="5" customFormat="1" ht="15.75">
      <c r="A688" s="160" t="str">
        <f t="shared" si="54"/>
        <v>Alirajpur</v>
      </c>
      <c r="B688" s="221">
        <v>65.77400430056224</v>
      </c>
      <c r="C688" s="200">
        <v>57.22464768920288</v>
      </c>
      <c r="D688" s="200">
        <v>42.430099999999996</v>
      </c>
      <c r="E688" s="200">
        <v>42.430099999999996</v>
      </c>
      <c r="F688" s="200">
        <f aca="true" t="shared" si="55" ref="F688:F736">D688-E688</f>
        <v>0</v>
      </c>
      <c r="G688" s="200">
        <f aca="true" t="shared" si="56" ref="G688:G736">C688-E688</f>
        <v>14.794547689202886</v>
      </c>
      <c r="H688" s="201">
        <f aca="true" t="shared" si="57" ref="H688:H736">E688/D688</f>
        <v>1</v>
      </c>
      <c r="I688" s="12">
        <f aca="true" t="shared" si="58" ref="I688:I736">E688/D688</f>
        <v>1</v>
      </c>
      <c r="J688" s="6"/>
    </row>
    <row r="689" spans="1:10" s="5" customFormat="1" ht="15.75">
      <c r="A689" s="160" t="str">
        <f t="shared" si="54"/>
        <v>Anooppur</v>
      </c>
      <c r="B689" s="221">
        <v>39.78323886195726</v>
      </c>
      <c r="C689" s="200">
        <v>34.19623086064377</v>
      </c>
      <c r="D689" s="200">
        <v>40.446740000000005</v>
      </c>
      <c r="E689" s="200">
        <v>40.446740000000005</v>
      </c>
      <c r="F689" s="200">
        <f t="shared" si="55"/>
        <v>0</v>
      </c>
      <c r="G689" s="200">
        <f t="shared" si="56"/>
        <v>-6.250509139356232</v>
      </c>
      <c r="H689" s="201">
        <f t="shared" si="57"/>
        <v>1</v>
      </c>
      <c r="I689" s="12">
        <f t="shared" si="58"/>
        <v>1</v>
      </c>
      <c r="J689" s="6"/>
    </row>
    <row r="690" spans="1:10" s="5" customFormat="1" ht="15.75">
      <c r="A690" s="160" t="str">
        <f t="shared" si="54"/>
        <v>Ashoknagar</v>
      </c>
      <c r="B690" s="221">
        <v>44.616782267447434</v>
      </c>
      <c r="C690" s="200">
        <v>38.45598137844255</v>
      </c>
      <c r="D690" s="200">
        <v>38.1414</v>
      </c>
      <c r="E690" s="200">
        <v>38.1414</v>
      </c>
      <c r="F690" s="200">
        <f t="shared" si="55"/>
        <v>0</v>
      </c>
      <c r="G690" s="200">
        <f t="shared" si="56"/>
        <v>0.3145813784425542</v>
      </c>
      <c r="H690" s="201">
        <f t="shared" si="57"/>
        <v>1</v>
      </c>
      <c r="I690" s="12">
        <f t="shared" si="58"/>
        <v>1</v>
      </c>
      <c r="J690" s="6"/>
    </row>
    <row r="691" spans="1:10" s="5" customFormat="1" ht="15.75">
      <c r="A691" s="160" t="str">
        <f t="shared" si="54"/>
        <v>Badwani</v>
      </c>
      <c r="B691" s="221">
        <v>90.88557581280267</v>
      </c>
      <c r="C691" s="200">
        <v>78.60890631888108</v>
      </c>
      <c r="D691" s="200">
        <v>59.6458</v>
      </c>
      <c r="E691" s="200">
        <v>59.6458</v>
      </c>
      <c r="F691" s="200">
        <f t="shared" si="55"/>
        <v>0</v>
      </c>
      <c r="G691" s="200">
        <f t="shared" si="56"/>
        <v>18.96310631888108</v>
      </c>
      <c r="H691" s="201">
        <f t="shared" si="57"/>
        <v>1</v>
      </c>
      <c r="I691" s="12">
        <f t="shared" si="58"/>
        <v>1</v>
      </c>
      <c r="J691" s="6"/>
    </row>
    <row r="692" spans="1:10" s="5" customFormat="1" ht="15.75">
      <c r="A692" s="160" t="str">
        <f t="shared" si="54"/>
        <v>Balaghat</v>
      </c>
      <c r="B692" s="221">
        <v>100.83277901827643</v>
      </c>
      <c r="C692" s="200">
        <v>86.34570472534831</v>
      </c>
      <c r="D692" s="200">
        <v>81.83959999999999</v>
      </c>
      <c r="E692" s="200">
        <v>81.83959999999999</v>
      </c>
      <c r="F692" s="200">
        <f t="shared" si="55"/>
        <v>0</v>
      </c>
      <c r="G692" s="200">
        <f t="shared" si="56"/>
        <v>4.506104725348322</v>
      </c>
      <c r="H692" s="201">
        <f t="shared" si="57"/>
        <v>1</v>
      </c>
      <c r="I692" s="12">
        <f t="shared" si="58"/>
        <v>1</v>
      </c>
      <c r="J692" s="6"/>
    </row>
    <row r="693" spans="1:10" s="5" customFormat="1" ht="15.75">
      <c r="A693" s="160" t="str">
        <f t="shared" si="54"/>
        <v>Betul</v>
      </c>
      <c r="B693" s="221">
        <v>92.83435482390709</v>
      </c>
      <c r="C693" s="200">
        <v>79.52369683864498</v>
      </c>
      <c r="D693" s="200">
        <v>69.9727</v>
      </c>
      <c r="E693" s="200">
        <v>69.9727</v>
      </c>
      <c r="F693" s="200">
        <f t="shared" si="55"/>
        <v>0</v>
      </c>
      <c r="G693" s="200">
        <f t="shared" si="56"/>
        <v>9.550996838644977</v>
      </c>
      <c r="H693" s="201">
        <f t="shared" si="57"/>
        <v>1</v>
      </c>
      <c r="I693" s="12">
        <f t="shared" si="58"/>
        <v>1</v>
      </c>
      <c r="J693" s="6"/>
    </row>
    <row r="694" spans="1:10" s="5" customFormat="1" ht="15.75">
      <c r="A694" s="160" t="str">
        <f t="shared" si="54"/>
        <v>Bhind</v>
      </c>
      <c r="B694" s="221">
        <v>58.13794821331925</v>
      </c>
      <c r="C694" s="200">
        <v>50.00237551740639</v>
      </c>
      <c r="D694" s="200">
        <v>54.8708</v>
      </c>
      <c r="E694" s="200">
        <v>54.8708</v>
      </c>
      <c r="F694" s="200">
        <f t="shared" si="55"/>
        <v>0</v>
      </c>
      <c r="G694" s="200">
        <f t="shared" si="56"/>
        <v>-4.8684244825936105</v>
      </c>
      <c r="H694" s="201">
        <f t="shared" si="57"/>
        <v>1</v>
      </c>
      <c r="I694" s="12">
        <f t="shared" si="58"/>
        <v>1</v>
      </c>
      <c r="J694" s="6"/>
    </row>
    <row r="695" spans="1:10" s="5" customFormat="1" ht="15.75">
      <c r="A695" s="160" t="str">
        <f t="shared" si="54"/>
        <v>Bhopal</v>
      </c>
      <c r="B695" s="221">
        <v>64.51691145213645</v>
      </c>
      <c r="C695" s="200">
        <v>55.59415467615967</v>
      </c>
      <c r="D695" s="200">
        <v>40.4614</v>
      </c>
      <c r="E695" s="200">
        <v>40.4614</v>
      </c>
      <c r="F695" s="200">
        <f t="shared" si="55"/>
        <v>0</v>
      </c>
      <c r="G695" s="200">
        <f t="shared" si="56"/>
        <v>15.13275467615967</v>
      </c>
      <c r="H695" s="201">
        <f t="shared" si="57"/>
        <v>1</v>
      </c>
      <c r="I695" s="12">
        <f t="shared" si="58"/>
        <v>1</v>
      </c>
      <c r="J695" s="6"/>
    </row>
    <row r="696" spans="1:10" s="5" customFormat="1" ht="15.75">
      <c r="A696" s="160" t="str">
        <f t="shared" si="54"/>
        <v>Burhanpur</v>
      </c>
      <c r="B696" s="221">
        <v>41.3835260903217</v>
      </c>
      <c r="C696" s="200">
        <v>35.69454392930978</v>
      </c>
      <c r="D696" s="200">
        <v>31.4661</v>
      </c>
      <c r="E696" s="200">
        <v>31.4661</v>
      </c>
      <c r="F696" s="200">
        <f t="shared" si="55"/>
        <v>0</v>
      </c>
      <c r="G696" s="200">
        <f t="shared" si="56"/>
        <v>4.22844392930978</v>
      </c>
      <c r="H696" s="201">
        <f t="shared" si="57"/>
        <v>1</v>
      </c>
      <c r="I696" s="12">
        <f t="shared" si="58"/>
        <v>1</v>
      </c>
      <c r="J696" s="6"/>
    </row>
    <row r="697" spans="1:10" s="5" customFormat="1" ht="15.75">
      <c r="A697" s="160" t="str">
        <f t="shared" si="54"/>
        <v>Chhatarpur</v>
      </c>
      <c r="B697" s="221">
        <v>131.24180365589072</v>
      </c>
      <c r="C697" s="200">
        <v>112.8197152783928</v>
      </c>
      <c r="D697" s="200">
        <v>77.449</v>
      </c>
      <c r="E697" s="200">
        <v>77.449</v>
      </c>
      <c r="F697" s="200">
        <f t="shared" si="55"/>
        <v>0</v>
      </c>
      <c r="G697" s="200">
        <f t="shared" si="56"/>
        <v>35.37071527839281</v>
      </c>
      <c r="H697" s="201">
        <f t="shared" si="57"/>
        <v>1</v>
      </c>
      <c r="I697" s="12">
        <f t="shared" si="58"/>
        <v>1</v>
      </c>
      <c r="J697" s="6"/>
    </row>
    <row r="698" spans="1:10" s="5" customFormat="1" ht="15.75">
      <c r="A698" s="160" t="str">
        <f t="shared" si="54"/>
        <v>Chhindwara</v>
      </c>
      <c r="B698" s="221">
        <v>118.95608649229416</v>
      </c>
      <c r="C698" s="200">
        <v>101.86348571205787</v>
      </c>
      <c r="D698" s="200">
        <v>85.0992</v>
      </c>
      <c r="E698" s="200">
        <v>85.0992</v>
      </c>
      <c r="F698" s="200">
        <f t="shared" si="55"/>
        <v>0</v>
      </c>
      <c r="G698" s="200">
        <f t="shared" si="56"/>
        <v>16.76428571205787</v>
      </c>
      <c r="H698" s="201">
        <f t="shared" si="57"/>
        <v>1</v>
      </c>
      <c r="I698" s="12">
        <f t="shared" si="58"/>
        <v>1</v>
      </c>
      <c r="J698" s="6"/>
    </row>
    <row r="699" spans="1:10" s="5" customFormat="1" ht="15.75">
      <c r="A699" s="160" t="str">
        <f t="shared" si="54"/>
        <v>Damoh</v>
      </c>
      <c r="B699" s="221">
        <v>88.09372442274217</v>
      </c>
      <c r="C699" s="200">
        <v>75.61557675377298</v>
      </c>
      <c r="D699" s="200">
        <v>63.956300000000006</v>
      </c>
      <c r="E699" s="200">
        <v>63.956300000000006</v>
      </c>
      <c r="F699" s="200">
        <f t="shared" si="55"/>
        <v>0</v>
      </c>
      <c r="G699" s="200">
        <f t="shared" si="56"/>
        <v>11.659276753772978</v>
      </c>
      <c r="H699" s="201">
        <f t="shared" si="57"/>
        <v>1</v>
      </c>
      <c r="I699" s="12">
        <f t="shared" si="58"/>
        <v>1</v>
      </c>
      <c r="J699" s="6"/>
    </row>
    <row r="700" spans="1:10" s="5" customFormat="1" ht="15.75">
      <c r="A700" s="160" t="str">
        <f t="shared" si="54"/>
        <v>Datia</v>
      </c>
      <c r="B700" s="221">
        <v>37.124087981373265</v>
      </c>
      <c r="C700" s="200">
        <v>31.87811267075341</v>
      </c>
      <c r="D700" s="200">
        <v>29.4341</v>
      </c>
      <c r="E700" s="200">
        <v>29.4341</v>
      </c>
      <c r="F700" s="200">
        <f t="shared" si="55"/>
        <v>0</v>
      </c>
      <c r="G700" s="200">
        <f t="shared" si="56"/>
        <v>2.444012670753409</v>
      </c>
      <c r="H700" s="201">
        <f t="shared" si="57"/>
        <v>1</v>
      </c>
      <c r="I700" s="12">
        <f t="shared" si="58"/>
        <v>1</v>
      </c>
      <c r="J700" s="6"/>
    </row>
    <row r="701" spans="1:10" s="5" customFormat="1" ht="15.75">
      <c r="A701" s="160" t="str">
        <f t="shared" si="54"/>
        <v>Dewas</v>
      </c>
      <c r="B701" s="221">
        <v>68.08004511949929</v>
      </c>
      <c r="C701" s="200">
        <v>58.351192557812865</v>
      </c>
      <c r="D701" s="200">
        <v>46.7221</v>
      </c>
      <c r="E701" s="200">
        <v>46.7221</v>
      </c>
      <c r="F701" s="200">
        <f t="shared" si="55"/>
        <v>0</v>
      </c>
      <c r="G701" s="200">
        <f t="shared" si="56"/>
        <v>11.629092557812868</v>
      </c>
      <c r="H701" s="201">
        <f t="shared" si="57"/>
        <v>1</v>
      </c>
      <c r="I701" s="12">
        <f t="shared" si="58"/>
        <v>1</v>
      </c>
      <c r="J701" s="6"/>
    </row>
    <row r="702" spans="1:10" s="5" customFormat="1" ht="15.75">
      <c r="A702" s="160" t="str">
        <f t="shared" si="54"/>
        <v>Dhar</v>
      </c>
      <c r="B702" s="221">
        <v>98.7516998098732</v>
      </c>
      <c r="C702" s="200">
        <v>85.27785707068969</v>
      </c>
      <c r="D702" s="200">
        <v>79.0908</v>
      </c>
      <c r="E702" s="200">
        <v>79.0908</v>
      </c>
      <c r="F702" s="200">
        <f t="shared" si="55"/>
        <v>0</v>
      </c>
      <c r="G702" s="200">
        <f t="shared" si="56"/>
        <v>6.18705707068969</v>
      </c>
      <c r="H702" s="201">
        <f t="shared" si="57"/>
        <v>1</v>
      </c>
      <c r="I702" s="12">
        <f t="shared" si="58"/>
        <v>1</v>
      </c>
      <c r="J702" s="6"/>
    </row>
    <row r="703" spans="1:10" s="5" customFormat="1" ht="15.75">
      <c r="A703" s="160" t="str">
        <f t="shared" si="54"/>
        <v>Dindori</v>
      </c>
      <c r="B703" s="221">
        <v>57.943315542236036</v>
      </c>
      <c r="C703" s="200">
        <v>49.75233908902358</v>
      </c>
      <c r="D703" s="200">
        <v>57.706075775</v>
      </c>
      <c r="E703" s="200">
        <v>57.706075775</v>
      </c>
      <c r="F703" s="200">
        <f t="shared" si="55"/>
        <v>0</v>
      </c>
      <c r="G703" s="200">
        <f t="shared" si="56"/>
        <v>-7.953736685976423</v>
      </c>
      <c r="H703" s="201">
        <f t="shared" si="57"/>
        <v>1</v>
      </c>
      <c r="I703" s="12">
        <f t="shared" si="58"/>
        <v>1</v>
      </c>
      <c r="J703" s="6"/>
    </row>
    <row r="704" spans="1:10" s="5" customFormat="1" ht="15.75">
      <c r="A704" s="160" t="str">
        <f t="shared" si="54"/>
        <v>Guna</v>
      </c>
      <c r="B704" s="221">
        <v>55.73183522048017</v>
      </c>
      <c r="C704" s="200">
        <v>48.07461984823125</v>
      </c>
      <c r="D704" s="200">
        <v>40.26138</v>
      </c>
      <c r="E704" s="200">
        <v>40.26138</v>
      </c>
      <c r="F704" s="200">
        <f t="shared" si="55"/>
        <v>0</v>
      </c>
      <c r="G704" s="200">
        <f t="shared" si="56"/>
        <v>7.813239848231248</v>
      </c>
      <c r="H704" s="201">
        <f t="shared" si="57"/>
        <v>1</v>
      </c>
      <c r="I704" s="12">
        <f t="shared" si="58"/>
        <v>1</v>
      </c>
      <c r="J704" s="6"/>
    </row>
    <row r="705" spans="1:10" s="5" customFormat="1" ht="15.75">
      <c r="A705" s="160" t="str">
        <f t="shared" si="54"/>
        <v>Gwalior</v>
      </c>
      <c r="B705" s="221">
        <v>49.937631226819576</v>
      </c>
      <c r="C705" s="200">
        <v>42.99288501259487</v>
      </c>
      <c r="D705" s="200">
        <v>43.96785</v>
      </c>
      <c r="E705" s="200">
        <v>43.96785</v>
      </c>
      <c r="F705" s="200">
        <f t="shared" si="55"/>
        <v>0</v>
      </c>
      <c r="G705" s="200">
        <f t="shared" si="56"/>
        <v>-0.97496498740513</v>
      </c>
      <c r="H705" s="201">
        <f t="shared" si="57"/>
        <v>1</v>
      </c>
      <c r="I705" s="12">
        <f t="shared" si="58"/>
        <v>1</v>
      </c>
      <c r="J705" s="6"/>
    </row>
    <row r="706" spans="1:10" s="5" customFormat="1" ht="15.75">
      <c r="A706" s="160" t="str">
        <f t="shared" si="54"/>
        <v>Harda</v>
      </c>
      <c r="B706" s="221">
        <v>24.396914863610366</v>
      </c>
      <c r="C706" s="200">
        <v>20.965489848407834</v>
      </c>
      <c r="D706" s="200">
        <v>20.7302</v>
      </c>
      <c r="E706" s="200">
        <v>20.7302</v>
      </c>
      <c r="F706" s="200">
        <f t="shared" si="55"/>
        <v>0</v>
      </c>
      <c r="G706" s="200">
        <f t="shared" si="56"/>
        <v>0.2352898484078345</v>
      </c>
      <c r="H706" s="201">
        <f t="shared" si="57"/>
        <v>1</v>
      </c>
      <c r="I706" s="12">
        <f t="shared" si="58"/>
        <v>1</v>
      </c>
      <c r="J706" s="6"/>
    </row>
    <row r="707" spans="1:10" s="5" customFormat="1" ht="15.75">
      <c r="A707" s="160" t="str">
        <f t="shared" si="54"/>
        <v>Hoshangabad</v>
      </c>
      <c r="B707" s="221">
        <v>55.69341488250406</v>
      </c>
      <c r="C707" s="200">
        <v>47.689994300158034</v>
      </c>
      <c r="D707" s="200">
        <v>33.5338</v>
      </c>
      <c r="E707" s="200">
        <v>33.5338</v>
      </c>
      <c r="F707" s="200">
        <f t="shared" si="55"/>
        <v>0</v>
      </c>
      <c r="G707" s="200">
        <f t="shared" si="56"/>
        <v>14.156194300158035</v>
      </c>
      <c r="H707" s="201">
        <f t="shared" si="57"/>
        <v>1</v>
      </c>
      <c r="I707" s="12">
        <f t="shared" si="58"/>
        <v>1</v>
      </c>
      <c r="J707" s="6"/>
    </row>
    <row r="708" spans="1:10" s="5" customFormat="1" ht="15.75">
      <c r="A708" s="160" t="str">
        <f t="shared" si="54"/>
        <v>Indore</v>
      </c>
      <c r="B708" s="221">
        <v>62.63888697384927</v>
      </c>
      <c r="C708" s="200">
        <v>53.86026651861128</v>
      </c>
      <c r="D708" s="200">
        <v>53.1926</v>
      </c>
      <c r="E708" s="200">
        <v>53.1926</v>
      </c>
      <c r="F708" s="200">
        <f t="shared" si="55"/>
        <v>0</v>
      </c>
      <c r="G708" s="200">
        <f t="shared" si="56"/>
        <v>0.6676665186112842</v>
      </c>
      <c r="H708" s="201">
        <f t="shared" si="57"/>
        <v>1</v>
      </c>
      <c r="I708" s="12">
        <f t="shared" si="58"/>
        <v>1</v>
      </c>
      <c r="J708" s="6"/>
    </row>
    <row r="709" spans="1:10" s="5" customFormat="1" ht="15.75">
      <c r="A709" s="160" t="str">
        <f t="shared" si="54"/>
        <v>Jabalpur</v>
      </c>
      <c r="B709" s="221">
        <v>91.18031126001142</v>
      </c>
      <c r="C709" s="200">
        <v>78.17147705950342</v>
      </c>
      <c r="D709" s="200">
        <v>62.241099999999996</v>
      </c>
      <c r="E709" s="200">
        <v>62.241099999999996</v>
      </c>
      <c r="F709" s="200">
        <f t="shared" si="55"/>
        <v>0</v>
      </c>
      <c r="G709" s="200">
        <f t="shared" si="56"/>
        <v>15.93037705950342</v>
      </c>
      <c r="H709" s="201">
        <f t="shared" si="57"/>
        <v>1</v>
      </c>
      <c r="I709" s="12">
        <f t="shared" si="58"/>
        <v>1</v>
      </c>
      <c r="J709" s="6"/>
    </row>
    <row r="710" spans="1:10" s="5" customFormat="1" ht="15.75">
      <c r="A710" s="160" t="str">
        <f t="shared" si="54"/>
        <v>Jhabua</v>
      </c>
      <c r="B710" s="221">
        <v>101.11973270639794</v>
      </c>
      <c r="C710" s="200">
        <v>88.06586140960223</v>
      </c>
      <c r="D710" s="200">
        <v>62.124500000000005</v>
      </c>
      <c r="E710" s="200">
        <v>62.124500000000005</v>
      </c>
      <c r="F710" s="200">
        <f t="shared" si="55"/>
        <v>0</v>
      </c>
      <c r="G710" s="200">
        <f t="shared" si="56"/>
        <v>25.94136140960223</v>
      </c>
      <c r="H710" s="201">
        <f t="shared" si="57"/>
        <v>1</v>
      </c>
      <c r="I710" s="12">
        <f t="shared" si="58"/>
        <v>1</v>
      </c>
      <c r="J710" s="6"/>
    </row>
    <row r="711" spans="1:10" s="5" customFormat="1" ht="15.75">
      <c r="A711" s="160" t="str">
        <f t="shared" si="54"/>
        <v>Katni</v>
      </c>
      <c r="B711" s="221">
        <v>82.36777861985463</v>
      </c>
      <c r="C711" s="200">
        <v>70.42383840895943</v>
      </c>
      <c r="D711" s="200">
        <v>52.4306</v>
      </c>
      <c r="E711" s="200">
        <v>52.4306</v>
      </c>
      <c r="F711" s="200">
        <f t="shared" si="55"/>
        <v>0</v>
      </c>
      <c r="G711" s="200">
        <f t="shared" si="56"/>
        <v>17.993238408959428</v>
      </c>
      <c r="H711" s="201">
        <f t="shared" si="57"/>
        <v>1</v>
      </c>
      <c r="I711" s="12">
        <f t="shared" si="58"/>
        <v>1</v>
      </c>
      <c r="J711" s="6"/>
    </row>
    <row r="712" spans="1:10" s="5" customFormat="1" ht="15.75">
      <c r="A712" s="160" t="str">
        <f t="shared" si="54"/>
        <v>Khandwa</v>
      </c>
      <c r="B712" s="221">
        <v>86.49068625354853</v>
      </c>
      <c r="C712" s="200">
        <v>74.15608997279179</v>
      </c>
      <c r="D712" s="200">
        <v>61.167500000000004</v>
      </c>
      <c r="E712" s="200">
        <v>61.167500000000004</v>
      </c>
      <c r="F712" s="200">
        <f t="shared" si="55"/>
        <v>0</v>
      </c>
      <c r="G712" s="200">
        <f t="shared" si="56"/>
        <v>12.988589972791786</v>
      </c>
      <c r="H712" s="201">
        <f t="shared" si="57"/>
        <v>1</v>
      </c>
      <c r="I712" s="12">
        <f t="shared" si="58"/>
        <v>1</v>
      </c>
      <c r="J712" s="6"/>
    </row>
    <row r="713" spans="1:10" s="5" customFormat="1" ht="15.75">
      <c r="A713" s="160" t="str">
        <f t="shared" si="54"/>
        <v>Khargone</v>
      </c>
      <c r="B713" s="221">
        <v>95.51569286371489</v>
      </c>
      <c r="C713" s="200">
        <v>82.25522248721185</v>
      </c>
      <c r="D713" s="200">
        <v>73.792366805</v>
      </c>
      <c r="E713" s="200">
        <v>73.792366805</v>
      </c>
      <c r="F713" s="200">
        <f t="shared" si="55"/>
        <v>0</v>
      </c>
      <c r="G713" s="200">
        <f t="shared" si="56"/>
        <v>8.462855682211853</v>
      </c>
      <c r="H713" s="201">
        <f t="shared" si="57"/>
        <v>1</v>
      </c>
      <c r="I713" s="12">
        <f t="shared" si="58"/>
        <v>1</v>
      </c>
      <c r="J713" s="6"/>
    </row>
    <row r="714" spans="1:10" s="5" customFormat="1" ht="15.75">
      <c r="A714" s="160" t="str">
        <f t="shared" si="54"/>
        <v>Mandla</v>
      </c>
      <c r="B714" s="221">
        <v>78.39225925692188</v>
      </c>
      <c r="C714" s="200">
        <v>67.155006637155</v>
      </c>
      <c r="D714" s="200">
        <v>36.134100000000004</v>
      </c>
      <c r="E714" s="200">
        <v>36.134100000000004</v>
      </c>
      <c r="F714" s="200">
        <f t="shared" si="55"/>
        <v>0</v>
      </c>
      <c r="G714" s="200">
        <f t="shared" si="56"/>
        <v>31.020906637154994</v>
      </c>
      <c r="H714" s="201">
        <f t="shared" si="57"/>
        <v>1</v>
      </c>
      <c r="I714" s="12">
        <f t="shared" si="58"/>
        <v>1</v>
      </c>
      <c r="J714" s="6"/>
    </row>
    <row r="715" spans="1:10" s="5" customFormat="1" ht="15.75">
      <c r="A715" s="160" t="str">
        <f t="shared" si="54"/>
        <v>Mandsaur</v>
      </c>
      <c r="B715" s="221">
        <v>53.27783832940621</v>
      </c>
      <c r="C715" s="200">
        <v>45.65676296812755</v>
      </c>
      <c r="D715" s="200">
        <v>40.9412</v>
      </c>
      <c r="E715" s="200">
        <v>40.9412</v>
      </c>
      <c r="F715" s="200">
        <f t="shared" si="55"/>
        <v>0</v>
      </c>
      <c r="G715" s="200">
        <f t="shared" si="56"/>
        <v>4.71556296812755</v>
      </c>
      <c r="H715" s="201">
        <f t="shared" si="57"/>
        <v>1</v>
      </c>
      <c r="I715" s="12">
        <f t="shared" si="58"/>
        <v>1</v>
      </c>
      <c r="J715" s="6"/>
    </row>
    <row r="716" spans="1:10" s="5" customFormat="1" ht="15.75">
      <c r="A716" s="160" t="str">
        <f t="shared" si="54"/>
        <v>Morena</v>
      </c>
      <c r="B716" s="221">
        <v>81.07008702579353</v>
      </c>
      <c r="C716" s="200">
        <v>69.98326425125325</v>
      </c>
      <c r="D716" s="200">
        <v>80.9699</v>
      </c>
      <c r="E716" s="200">
        <v>80.9699</v>
      </c>
      <c r="F716" s="200">
        <f t="shared" si="55"/>
        <v>0</v>
      </c>
      <c r="G716" s="200">
        <f t="shared" si="56"/>
        <v>-10.98663574874675</v>
      </c>
      <c r="H716" s="201">
        <f t="shared" si="57"/>
        <v>1</v>
      </c>
      <c r="I716" s="12">
        <f t="shared" si="58"/>
        <v>1</v>
      </c>
      <c r="J716" s="6"/>
    </row>
    <row r="717" spans="1:14" s="5" customFormat="1" ht="15.75">
      <c r="A717" s="160" t="str">
        <f t="shared" si="54"/>
        <v>Narsinghpur</v>
      </c>
      <c r="B717" s="221">
        <v>47.734583495201434</v>
      </c>
      <c r="C717" s="200">
        <v>40.81864067387167</v>
      </c>
      <c r="D717" s="200">
        <v>28.7349</v>
      </c>
      <c r="E717" s="200">
        <v>28.7349</v>
      </c>
      <c r="F717" s="200">
        <f t="shared" si="55"/>
        <v>0</v>
      </c>
      <c r="G717" s="200">
        <f t="shared" si="56"/>
        <v>12.08374067387167</v>
      </c>
      <c r="H717" s="201">
        <f t="shared" si="57"/>
        <v>1</v>
      </c>
      <c r="I717" s="12">
        <f t="shared" si="58"/>
        <v>1</v>
      </c>
      <c r="J717" s="6"/>
      <c r="L717" s="5">
        <v>220.663575</v>
      </c>
      <c r="M717" s="5">
        <v>201.28836900000002</v>
      </c>
      <c r="N717" s="5">
        <f>L717+M717</f>
        <v>421.951944</v>
      </c>
    </row>
    <row r="718" spans="1:14" s="5" customFormat="1" ht="15.75">
      <c r="A718" s="160" t="str">
        <f t="shared" si="54"/>
        <v>Neemuch</v>
      </c>
      <c r="B718" s="221">
        <v>43.55247264148994</v>
      </c>
      <c r="C718" s="200">
        <v>37.37291475236067</v>
      </c>
      <c r="D718" s="200">
        <v>28.686899999999998</v>
      </c>
      <c r="E718" s="200">
        <v>28.686899999999998</v>
      </c>
      <c r="F718" s="200">
        <f t="shared" si="55"/>
        <v>0</v>
      </c>
      <c r="G718" s="200">
        <f t="shared" si="56"/>
        <v>8.686014752360673</v>
      </c>
      <c r="H718" s="201">
        <f t="shared" si="57"/>
        <v>1</v>
      </c>
      <c r="I718" s="12">
        <f t="shared" si="58"/>
        <v>1</v>
      </c>
      <c r="J718" s="6"/>
      <c r="L718" s="5">
        <v>136.94181849999998</v>
      </c>
      <c r="M718" s="5">
        <v>126.8570205</v>
      </c>
      <c r="N718" s="5">
        <f aca="true" t="shared" si="59" ref="N718:N736">L718+M718</f>
        <v>263.798839</v>
      </c>
    </row>
    <row r="719" spans="1:14" s="5" customFormat="1" ht="15.75">
      <c r="A719" s="160" t="str">
        <f aca="true" t="shared" si="60" ref="A719:A737">B75</f>
        <v>Panna</v>
      </c>
      <c r="B719" s="221">
        <v>72.73274301888608</v>
      </c>
      <c r="C719" s="200">
        <v>62.51814434198467</v>
      </c>
      <c r="D719" s="200">
        <v>52.7043</v>
      </c>
      <c r="E719" s="200">
        <v>52.7043</v>
      </c>
      <c r="F719" s="200">
        <f t="shared" si="55"/>
        <v>0</v>
      </c>
      <c r="G719" s="200">
        <f t="shared" si="56"/>
        <v>9.81384434198467</v>
      </c>
      <c r="H719" s="201">
        <f t="shared" si="57"/>
        <v>1</v>
      </c>
      <c r="I719" s="12">
        <f t="shared" si="58"/>
        <v>1</v>
      </c>
      <c r="J719" s="6"/>
      <c r="L719" s="5">
        <v>137.920455</v>
      </c>
      <c r="M719" s="5">
        <v>124.524192</v>
      </c>
      <c r="N719" s="5">
        <f t="shared" si="59"/>
        <v>262.44464700000003</v>
      </c>
    </row>
    <row r="720" spans="1:14" s="5" customFormat="1" ht="15.75">
      <c r="A720" s="160" t="str">
        <f t="shared" si="60"/>
        <v>Raisen</v>
      </c>
      <c r="B720" s="221">
        <v>71.96272608091891</v>
      </c>
      <c r="C720" s="200">
        <v>61.84982954990718</v>
      </c>
      <c r="D720" s="200">
        <v>54.4894</v>
      </c>
      <c r="E720" s="200">
        <v>54.4894</v>
      </c>
      <c r="F720" s="200">
        <f t="shared" si="55"/>
        <v>0</v>
      </c>
      <c r="G720" s="200">
        <f t="shared" si="56"/>
        <v>7.360429549907174</v>
      </c>
      <c r="H720" s="201">
        <f t="shared" si="57"/>
        <v>1</v>
      </c>
      <c r="I720" s="12">
        <f t="shared" si="58"/>
        <v>1</v>
      </c>
      <c r="J720" s="6"/>
      <c r="L720" s="5">
        <v>116.32197400000003</v>
      </c>
      <c r="M720" s="5">
        <v>118.01217150000002</v>
      </c>
      <c r="N720" s="5">
        <f t="shared" si="59"/>
        <v>234.33414550000003</v>
      </c>
    </row>
    <row r="721" spans="1:14" s="5" customFormat="1" ht="15.75">
      <c r="A721" s="160" t="str">
        <f t="shared" si="60"/>
        <v>Rajgarh</v>
      </c>
      <c r="B721" s="221">
        <v>81.71874091883193</v>
      </c>
      <c r="C721" s="200">
        <v>70.21812024139491</v>
      </c>
      <c r="D721" s="200">
        <v>55.9539</v>
      </c>
      <c r="E721" s="200">
        <v>55.9539</v>
      </c>
      <c r="F721" s="200">
        <f t="shared" si="55"/>
        <v>0</v>
      </c>
      <c r="G721" s="200">
        <f t="shared" si="56"/>
        <v>14.264220241394916</v>
      </c>
      <c r="H721" s="201">
        <f t="shared" si="57"/>
        <v>1</v>
      </c>
      <c r="I721" s="12">
        <f t="shared" si="58"/>
        <v>1</v>
      </c>
      <c r="J721" s="6"/>
      <c r="L721" s="5">
        <v>56.384175</v>
      </c>
      <c r="M721" s="5">
        <v>57.3925305</v>
      </c>
      <c r="N721" s="5">
        <f t="shared" si="59"/>
        <v>113.77670549999999</v>
      </c>
    </row>
    <row r="722" spans="1:14" s="5" customFormat="1" ht="15.75">
      <c r="A722" s="160" t="str">
        <f t="shared" si="60"/>
        <v>Ratlam</v>
      </c>
      <c r="B722" s="221">
        <v>95.10333420146206</v>
      </c>
      <c r="C722" s="200">
        <v>81.99423477879621</v>
      </c>
      <c r="D722" s="200">
        <v>53.7641</v>
      </c>
      <c r="E722" s="200">
        <v>53.7641</v>
      </c>
      <c r="F722" s="200">
        <f t="shared" si="55"/>
        <v>0</v>
      </c>
      <c r="G722" s="200">
        <f t="shared" si="56"/>
        <v>28.230134778796213</v>
      </c>
      <c r="H722" s="201">
        <f t="shared" si="57"/>
        <v>1</v>
      </c>
      <c r="I722" s="12">
        <f t="shared" si="58"/>
        <v>1</v>
      </c>
      <c r="J722" s="6"/>
      <c r="L722" s="5">
        <v>67.471396</v>
      </c>
      <c r="M722" s="5">
        <v>66.929222</v>
      </c>
      <c r="N722" s="5">
        <f t="shared" si="59"/>
        <v>134.400618</v>
      </c>
    </row>
    <row r="723" spans="1:14" s="5" customFormat="1" ht="15.75">
      <c r="A723" s="160" t="str">
        <f t="shared" si="60"/>
        <v>Rewa</v>
      </c>
      <c r="B723" s="221">
        <v>97.64864685602143</v>
      </c>
      <c r="C723" s="200">
        <v>83.77898414191222</v>
      </c>
      <c r="D723" s="200">
        <v>116.84300000000002</v>
      </c>
      <c r="E723" s="200">
        <v>116.84300000000002</v>
      </c>
      <c r="F723" s="200">
        <f t="shared" si="55"/>
        <v>0</v>
      </c>
      <c r="G723" s="200">
        <f t="shared" si="56"/>
        <v>-33.0640158580878</v>
      </c>
      <c r="H723" s="201">
        <f t="shared" si="57"/>
        <v>1</v>
      </c>
      <c r="I723" s="12">
        <f t="shared" si="58"/>
        <v>1</v>
      </c>
      <c r="J723" s="6"/>
      <c r="L723" s="5">
        <v>103.826321</v>
      </c>
      <c r="M723" s="5">
        <v>97.874724</v>
      </c>
      <c r="N723" s="5">
        <f t="shared" si="59"/>
        <v>201.701045</v>
      </c>
    </row>
    <row r="724" spans="1:14" s="5" customFormat="1" ht="15.75">
      <c r="A724" s="160" t="str">
        <f t="shared" si="60"/>
        <v>Sagar</v>
      </c>
      <c r="B724" s="221">
        <v>138.24318646981683</v>
      </c>
      <c r="C724" s="200">
        <v>118.41221027994104</v>
      </c>
      <c r="D724" s="200">
        <v>97.21950000000001</v>
      </c>
      <c r="E724" s="200">
        <v>97.21950000000001</v>
      </c>
      <c r="F724" s="200">
        <f t="shared" si="55"/>
        <v>0</v>
      </c>
      <c r="G724" s="200">
        <f t="shared" si="56"/>
        <v>21.192710279941025</v>
      </c>
      <c r="H724" s="201">
        <f t="shared" si="57"/>
        <v>1</v>
      </c>
      <c r="I724" s="12">
        <f t="shared" si="58"/>
        <v>1</v>
      </c>
      <c r="J724" s="6"/>
      <c r="L724" s="5">
        <v>84.8083645</v>
      </c>
      <c r="M724" s="5">
        <v>80.12242400000001</v>
      </c>
      <c r="N724" s="5">
        <f t="shared" si="59"/>
        <v>164.9307885</v>
      </c>
    </row>
    <row r="725" spans="1:14" s="5" customFormat="1" ht="15.75">
      <c r="A725" s="160" t="str">
        <f t="shared" si="60"/>
        <v>Satna</v>
      </c>
      <c r="B725" s="221">
        <v>107.50616606063166</v>
      </c>
      <c r="C725" s="200">
        <v>92.1720361988242</v>
      </c>
      <c r="D725" s="200">
        <v>49.1328</v>
      </c>
      <c r="E725" s="200">
        <v>49.1328</v>
      </c>
      <c r="F725" s="200">
        <f t="shared" si="55"/>
        <v>0</v>
      </c>
      <c r="G725" s="200">
        <f t="shared" si="56"/>
        <v>43.0392361988242</v>
      </c>
      <c r="H725" s="201">
        <f t="shared" si="57"/>
        <v>1</v>
      </c>
      <c r="I725" s="12">
        <f t="shared" si="58"/>
        <v>1</v>
      </c>
      <c r="J725" s="6"/>
      <c r="L725" s="5">
        <v>177.1301555</v>
      </c>
      <c r="M725" s="5">
        <v>177.14286800000002</v>
      </c>
      <c r="N725" s="5">
        <f t="shared" si="59"/>
        <v>354.2730235</v>
      </c>
    </row>
    <row r="726" spans="1:14" s="5" customFormat="1" ht="15.75">
      <c r="A726" s="160" t="str">
        <f t="shared" si="60"/>
        <v>Sehore</v>
      </c>
      <c r="B726" s="221">
        <v>63.33579669644099</v>
      </c>
      <c r="C726" s="200">
        <v>54.46061115497798</v>
      </c>
      <c r="D726" s="200">
        <v>44.836</v>
      </c>
      <c r="E726" s="200">
        <v>44.836</v>
      </c>
      <c r="F726" s="200">
        <f t="shared" si="55"/>
        <v>0</v>
      </c>
      <c r="G726" s="200">
        <f t="shared" si="56"/>
        <v>9.624611154977984</v>
      </c>
      <c r="H726" s="201">
        <f t="shared" si="57"/>
        <v>1</v>
      </c>
      <c r="I726" s="12">
        <f t="shared" si="58"/>
        <v>1</v>
      </c>
      <c r="J726" s="6"/>
      <c r="L726" s="5">
        <v>158.8091265</v>
      </c>
      <c r="M726" s="5">
        <v>150.48238249999997</v>
      </c>
      <c r="N726" s="5">
        <f t="shared" si="59"/>
        <v>309.29150899999996</v>
      </c>
    </row>
    <row r="727" spans="1:14" s="5" customFormat="1" ht="15.75">
      <c r="A727" s="160" t="str">
        <f t="shared" si="60"/>
        <v>Seoni</v>
      </c>
      <c r="B727" s="221">
        <v>92.32980644433394</v>
      </c>
      <c r="C727" s="200">
        <v>78.99878992014605</v>
      </c>
      <c r="D727" s="200">
        <v>79.1442</v>
      </c>
      <c r="E727" s="200">
        <v>79.1442</v>
      </c>
      <c r="F727" s="200">
        <f t="shared" si="55"/>
        <v>0</v>
      </c>
      <c r="G727" s="200">
        <f t="shared" si="56"/>
        <v>-0.14541007985394572</v>
      </c>
      <c r="H727" s="201">
        <f t="shared" si="57"/>
        <v>1</v>
      </c>
      <c r="I727" s="12">
        <f>E727/D727</f>
        <v>1</v>
      </c>
      <c r="J727" s="5" t="e">
        <f>#REF!+I727</f>
        <v>#REF!</v>
      </c>
      <c r="L727" s="5">
        <v>106.63521850000002</v>
      </c>
      <c r="M727" s="5">
        <v>109.78763599999999</v>
      </c>
      <c r="N727" s="5">
        <f t="shared" si="59"/>
        <v>216.42285450000003</v>
      </c>
    </row>
    <row r="728" spans="1:14" s="5" customFormat="1" ht="15.75">
      <c r="A728" s="160" t="str">
        <f t="shared" si="60"/>
        <v>Shahdol</v>
      </c>
      <c r="B728" s="221">
        <v>70.47443343774607</v>
      </c>
      <c r="C728" s="200">
        <v>60.50964464621027</v>
      </c>
      <c r="D728" s="200">
        <v>68.7584</v>
      </c>
      <c r="E728" s="200">
        <v>68.7584</v>
      </c>
      <c r="F728" s="200">
        <f t="shared" si="55"/>
        <v>0</v>
      </c>
      <c r="G728" s="200">
        <f t="shared" si="56"/>
        <v>-8.248755353789726</v>
      </c>
      <c r="H728" s="201">
        <f t="shared" si="57"/>
        <v>1</v>
      </c>
      <c r="I728" s="12">
        <f t="shared" si="58"/>
        <v>1</v>
      </c>
      <c r="J728" s="5" t="e">
        <f>#REF!+I728</f>
        <v>#REF!</v>
      </c>
      <c r="L728" s="5">
        <v>58.7234445</v>
      </c>
      <c r="M728" s="5">
        <v>55.379943999999995</v>
      </c>
      <c r="N728" s="5">
        <f t="shared" si="59"/>
        <v>114.1033885</v>
      </c>
    </row>
    <row r="729" spans="1:14" s="5" customFormat="1" ht="15.75">
      <c r="A729" s="160" t="str">
        <f t="shared" si="60"/>
        <v>Shajapur</v>
      </c>
      <c r="B729" s="221">
        <v>37.09384724067189</v>
      </c>
      <c r="C729" s="200">
        <v>31.776298588686654</v>
      </c>
      <c r="D729" s="200">
        <v>22.2328</v>
      </c>
      <c r="E729" s="200">
        <v>22.2328</v>
      </c>
      <c r="F729" s="200">
        <f t="shared" si="55"/>
        <v>0</v>
      </c>
      <c r="G729" s="200">
        <f t="shared" si="56"/>
        <v>9.543498588686653</v>
      </c>
      <c r="H729" s="201">
        <f t="shared" si="57"/>
        <v>1</v>
      </c>
      <c r="I729" s="12">
        <f t="shared" si="58"/>
        <v>1</v>
      </c>
      <c r="J729" s="5" t="e">
        <f>#REF!+I729</f>
        <v>#REF!</v>
      </c>
      <c r="L729" s="5">
        <v>35.647997</v>
      </c>
      <c r="M729" s="5">
        <v>35.9293105</v>
      </c>
      <c r="N729" s="5">
        <f t="shared" si="59"/>
        <v>71.57730749999999</v>
      </c>
    </row>
    <row r="730" spans="1:14" s="5" customFormat="1" ht="15.75">
      <c r="A730" s="160" t="str">
        <f t="shared" si="60"/>
        <v>Sheopur</v>
      </c>
      <c r="B730" s="221">
        <v>39.95606276282026</v>
      </c>
      <c r="C730" s="200">
        <v>34.495989799632696</v>
      </c>
      <c r="D730" s="200">
        <v>31.7321</v>
      </c>
      <c r="E730" s="200">
        <v>31.7321</v>
      </c>
      <c r="F730" s="200">
        <f t="shared" si="55"/>
        <v>0</v>
      </c>
      <c r="G730" s="200">
        <f t="shared" si="56"/>
        <v>2.7638897996326968</v>
      </c>
      <c r="H730" s="201">
        <f t="shared" si="57"/>
        <v>1</v>
      </c>
      <c r="I730" s="12">
        <f t="shared" si="58"/>
        <v>1</v>
      </c>
      <c r="J730" s="5" t="e">
        <f>#REF!+I730</f>
        <v>#REF!</v>
      </c>
      <c r="L730" s="5">
        <v>112.29324150000001</v>
      </c>
      <c r="M730" s="5">
        <v>114.37391050000001</v>
      </c>
      <c r="N730" s="5">
        <f t="shared" si="59"/>
        <v>226.66715200000002</v>
      </c>
    </row>
    <row r="731" spans="1:14" s="5" customFormat="1" ht="15.75">
      <c r="A731" s="160" t="str">
        <f t="shared" si="60"/>
        <v>Shivpuri</v>
      </c>
      <c r="B731" s="221">
        <v>85.09558374308212</v>
      </c>
      <c r="C731" s="200">
        <v>73.15669768056804</v>
      </c>
      <c r="D731" s="200">
        <v>66.12219999999999</v>
      </c>
      <c r="E731" s="200">
        <v>66.12219999999999</v>
      </c>
      <c r="F731" s="200">
        <f t="shared" si="55"/>
        <v>0</v>
      </c>
      <c r="G731" s="200">
        <f t="shared" si="56"/>
        <v>7.034497680568052</v>
      </c>
      <c r="H731" s="201">
        <f t="shared" si="57"/>
        <v>1</v>
      </c>
      <c r="I731" s="12">
        <f t="shared" si="58"/>
        <v>1</v>
      </c>
      <c r="J731" s="5" t="e">
        <f>#REF!+I731</f>
        <v>#REF!</v>
      </c>
      <c r="L731" s="5">
        <v>74.19777749999999</v>
      </c>
      <c r="M731" s="5">
        <v>75.28348150000001</v>
      </c>
      <c r="N731" s="5">
        <f t="shared" si="59"/>
        <v>149.481259</v>
      </c>
    </row>
    <row r="732" spans="1:14" s="5" customFormat="1" ht="15.75">
      <c r="A732" s="160" t="str">
        <f t="shared" si="60"/>
        <v>Sidhi</v>
      </c>
      <c r="B732" s="221">
        <v>88.58816843531949</v>
      </c>
      <c r="C732" s="200">
        <v>76.4596410990598</v>
      </c>
      <c r="D732" s="200">
        <v>22.9362</v>
      </c>
      <c r="E732" s="200">
        <v>22.9362</v>
      </c>
      <c r="F732" s="200">
        <f t="shared" si="55"/>
        <v>0</v>
      </c>
      <c r="G732" s="200">
        <f t="shared" si="56"/>
        <v>53.523441099059795</v>
      </c>
      <c r="H732" s="201">
        <f t="shared" si="57"/>
        <v>1</v>
      </c>
      <c r="I732" s="12">
        <f t="shared" si="58"/>
        <v>1</v>
      </c>
      <c r="J732" s="5" t="e">
        <f>#REF!+I732</f>
        <v>#REF!</v>
      </c>
      <c r="L732" s="5">
        <v>132.561317</v>
      </c>
      <c r="M732" s="5">
        <v>142.680128</v>
      </c>
      <c r="N732" s="5">
        <f t="shared" si="59"/>
        <v>275.241445</v>
      </c>
    </row>
    <row r="733" spans="1:14" s="5" customFormat="1" ht="15.75">
      <c r="A733" s="160" t="str">
        <f t="shared" si="60"/>
        <v>Singroli</v>
      </c>
      <c r="B733" s="221">
        <v>92.99982159042278</v>
      </c>
      <c r="C733" s="200">
        <v>80.01034757422138</v>
      </c>
      <c r="D733" s="200">
        <v>28.2576</v>
      </c>
      <c r="E733" s="200">
        <v>28.2576</v>
      </c>
      <c r="F733" s="200">
        <f t="shared" si="55"/>
        <v>0</v>
      </c>
      <c r="G733" s="200">
        <f t="shared" si="56"/>
        <v>51.75274757422139</v>
      </c>
      <c r="H733" s="201">
        <f t="shared" si="57"/>
        <v>1</v>
      </c>
      <c r="I733" s="12">
        <f t="shared" si="58"/>
        <v>1</v>
      </c>
      <c r="J733" s="5" t="e">
        <f>#REF!+I733</f>
        <v>#REF!</v>
      </c>
      <c r="L733" s="5">
        <v>65.578081</v>
      </c>
      <c r="M733" s="5">
        <v>69.2352695</v>
      </c>
      <c r="N733" s="5">
        <f t="shared" si="59"/>
        <v>134.8133505</v>
      </c>
    </row>
    <row r="734" spans="1:14" s="5" customFormat="1" ht="15.75">
      <c r="A734" s="160" t="str">
        <f t="shared" si="60"/>
        <v>Tikamgarh</v>
      </c>
      <c r="B734" s="221">
        <v>123.01236753915</v>
      </c>
      <c r="C734" s="200">
        <v>105.77449639814995</v>
      </c>
      <c r="D734" s="200">
        <v>85.7421</v>
      </c>
      <c r="E734" s="200">
        <v>85.7421</v>
      </c>
      <c r="F734" s="200">
        <f t="shared" si="55"/>
        <v>0</v>
      </c>
      <c r="G734" s="200">
        <f t="shared" si="56"/>
        <v>20.032396398149956</v>
      </c>
      <c r="H734" s="201">
        <f t="shared" si="57"/>
        <v>1</v>
      </c>
      <c r="I734" s="12">
        <f t="shared" si="58"/>
        <v>1</v>
      </c>
      <c r="J734" s="5" t="e">
        <f>#REF!+I734</f>
        <v>#REF!</v>
      </c>
      <c r="L734" s="5">
        <v>120.82033449999999</v>
      </c>
      <c r="M734" s="5">
        <v>111.1995145</v>
      </c>
      <c r="N734" s="5">
        <f t="shared" si="59"/>
        <v>232.019849</v>
      </c>
    </row>
    <row r="735" spans="1:14" s="5" customFormat="1" ht="15.75">
      <c r="A735" s="160" t="str">
        <f t="shared" si="60"/>
        <v>Ujjain</v>
      </c>
      <c r="B735" s="221">
        <v>69.6115554409007</v>
      </c>
      <c r="C735" s="200">
        <v>59.78825983112411</v>
      </c>
      <c r="D735" s="200">
        <v>45.680600000000005</v>
      </c>
      <c r="E735" s="200">
        <v>45.680600000000005</v>
      </c>
      <c r="F735" s="200">
        <f t="shared" si="55"/>
        <v>0</v>
      </c>
      <c r="G735" s="200">
        <f t="shared" si="56"/>
        <v>14.107659831124103</v>
      </c>
      <c r="H735" s="201">
        <f t="shared" si="57"/>
        <v>1</v>
      </c>
      <c r="I735" s="12">
        <f t="shared" si="58"/>
        <v>1</v>
      </c>
      <c r="J735" s="5" t="e">
        <f>#REF!+I735</f>
        <v>#REF!</v>
      </c>
      <c r="L735" s="5">
        <v>103.998872</v>
      </c>
      <c r="M735" s="5">
        <v>98.0387435</v>
      </c>
      <c r="N735" s="5">
        <f t="shared" si="59"/>
        <v>202.03761550000002</v>
      </c>
    </row>
    <row r="736" spans="1:14" s="5" customFormat="1" ht="15.75">
      <c r="A736" s="160" t="str">
        <f t="shared" si="60"/>
        <v>Umaria</v>
      </c>
      <c r="B736" s="221">
        <v>41.29109725677738</v>
      </c>
      <c r="C736" s="200">
        <v>35.41730010196639</v>
      </c>
      <c r="D736" s="200">
        <v>45.4504</v>
      </c>
      <c r="E736" s="200">
        <v>45.4504</v>
      </c>
      <c r="F736" s="200">
        <f t="shared" si="55"/>
        <v>0</v>
      </c>
      <c r="G736" s="200">
        <f t="shared" si="56"/>
        <v>-10.033099898033612</v>
      </c>
      <c r="H736" s="201">
        <f t="shared" si="57"/>
        <v>1</v>
      </c>
      <c r="I736" s="12">
        <f t="shared" si="58"/>
        <v>1</v>
      </c>
      <c r="J736" s="5" t="e">
        <f>#REF!+I736</f>
        <v>#REF!</v>
      </c>
      <c r="L736" s="5">
        <v>134.1386275</v>
      </c>
      <c r="M736" s="5">
        <v>120.59676400000001</v>
      </c>
      <c r="N736" s="5">
        <f t="shared" si="59"/>
        <v>254.73539150000002</v>
      </c>
    </row>
    <row r="737" spans="1:9" s="5" customFormat="1" ht="15.75">
      <c r="A737" s="160" t="str">
        <f t="shared" si="60"/>
        <v>Vidisha</v>
      </c>
      <c r="B737" s="221">
        <v>85.41776894976968</v>
      </c>
      <c r="C737" s="200">
        <v>73.38775623067342</v>
      </c>
      <c r="D737" s="200">
        <v>63.731489999999994</v>
      </c>
      <c r="E737" s="200">
        <v>63.731489999999994</v>
      </c>
      <c r="F737" s="200">
        <f>D737-E737</f>
        <v>0</v>
      </c>
      <c r="G737" s="200">
        <f>C737-E737</f>
        <v>9.656266230673424</v>
      </c>
      <c r="H737" s="201">
        <f>E737/D737</f>
        <v>1</v>
      </c>
      <c r="I737" s="12"/>
    </row>
    <row r="738" spans="1:8" s="5" customFormat="1" ht="15">
      <c r="A738" s="316" t="s">
        <v>135</v>
      </c>
      <c r="B738" s="317">
        <f aca="true" t="shared" si="61" ref="B738:G738">SUM(B687:B737)</f>
        <v>3792.1699999999996</v>
      </c>
      <c r="C738" s="317">
        <f t="shared" si="61"/>
        <v>3259.7799999999984</v>
      </c>
      <c r="D738" s="317">
        <f t="shared" si="61"/>
        <v>2720.2584025800006</v>
      </c>
      <c r="E738" s="317">
        <f t="shared" si="61"/>
        <v>2720.2584025800006</v>
      </c>
      <c r="F738" s="317">
        <f t="shared" si="61"/>
        <v>0</v>
      </c>
      <c r="G738" s="317">
        <f t="shared" si="61"/>
        <v>539.5215974199997</v>
      </c>
      <c r="H738" s="318">
        <f>E738/D738</f>
        <v>1</v>
      </c>
    </row>
    <row r="739" spans="1:10" ht="12.75">
      <c r="A739" s="8"/>
      <c r="B739" s="9"/>
      <c r="C739" s="9"/>
      <c r="D739" s="9"/>
      <c r="E739" s="9"/>
      <c r="F739" s="15"/>
      <c r="G739" s="15"/>
      <c r="H739" s="15"/>
      <c r="J739" s="2" t="e">
        <f>SUM(J727:J736)</f>
        <v>#REF!</v>
      </c>
    </row>
    <row r="740" spans="1:8" ht="12.75">
      <c r="A740" s="8"/>
      <c r="B740" s="9"/>
      <c r="C740" s="9"/>
      <c r="D740" s="9"/>
      <c r="E740" s="9"/>
      <c r="F740" s="15"/>
      <c r="G740" s="15"/>
      <c r="H740" s="15"/>
    </row>
    <row r="741" spans="1:8" ht="15" customHeight="1">
      <c r="A741" s="58"/>
      <c r="B741" s="59"/>
      <c r="C741" s="60"/>
      <c r="D741" s="60"/>
      <c r="E741" s="61"/>
      <c r="F741" s="8"/>
      <c r="G741" s="8"/>
      <c r="H741" s="15"/>
    </row>
    <row r="742" spans="1:8" ht="12.75">
      <c r="A742" s="2" t="s">
        <v>95</v>
      </c>
      <c r="E742" s="15"/>
      <c r="F742" s="15"/>
      <c r="G742" s="15"/>
      <c r="H742" s="15"/>
    </row>
    <row r="743" spans="1:8" ht="11.25" customHeight="1">
      <c r="A743" s="97"/>
      <c r="E743" s="15"/>
      <c r="F743" s="15"/>
      <c r="G743" s="15"/>
      <c r="H743" s="15"/>
    </row>
    <row r="744" spans="1:8" ht="12.75" hidden="1">
      <c r="A744" s="97"/>
      <c r="E744" s="15"/>
      <c r="F744" s="15"/>
      <c r="G744" s="15"/>
      <c r="H744" s="15"/>
    </row>
    <row r="745" spans="1:8" ht="12.75" hidden="1">
      <c r="A745" s="98"/>
      <c r="B745" s="98" t="s">
        <v>38</v>
      </c>
      <c r="C745" s="98"/>
      <c r="D745" s="98"/>
      <c r="E745" s="45"/>
      <c r="F745" s="45"/>
      <c r="G745" s="45"/>
      <c r="H745" s="15"/>
    </row>
    <row r="746" spans="1:8" ht="12.75" hidden="1">
      <c r="A746" s="98"/>
      <c r="B746" s="98"/>
      <c r="C746" s="98"/>
      <c r="D746" s="98"/>
      <c r="E746" s="45"/>
      <c r="F746" s="45"/>
      <c r="G746" s="45"/>
      <c r="H746" s="15"/>
    </row>
    <row r="747" spans="1:8" ht="12.75" hidden="1">
      <c r="A747" s="98"/>
      <c r="B747" s="98" t="s">
        <v>39</v>
      </c>
      <c r="E747" s="46">
        <f>8581264*220*1.5/10000000</f>
        <v>283.181712</v>
      </c>
      <c r="F747" s="45"/>
      <c r="G747" s="45"/>
      <c r="H747" s="15"/>
    </row>
    <row r="748" spans="1:8" ht="12.75" hidden="1">
      <c r="A748" s="98"/>
      <c r="B748" s="98" t="s">
        <v>40</v>
      </c>
      <c r="E748" s="46">
        <f>8581264*220*1/10000000</f>
        <v>188.787808</v>
      </c>
      <c r="F748" s="45"/>
      <c r="G748" s="45"/>
      <c r="H748" s="15"/>
    </row>
    <row r="749" spans="1:8" ht="12.75" hidden="1">
      <c r="A749" s="98"/>
      <c r="B749" s="99" t="s">
        <v>3</v>
      </c>
      <c r="E749" s="62">
        <f>E748+E747</f>
        <v>471.96952</v>
      </c>
      <c r="F749" s="45"/>
      <c r="G749" s="45"/>
      <c r="H749" s="15"/>
    </row>
    <row r="750" spans="1:8" ht="12.75" hidden="1">
      <c r="A750" s="98"/>
      <c r="B750" s="98" t="s">
        <v>41</v>
      </c>
      <c r="E750" s="46">
        <v>477.18</v>
      </c>
      <c r="F750" s="45"/>
      <c r="G750" s="45"/>
      <c r="H750" s="15"/>
    </row>
    <row r="751" spans="1:8" ht="12.75" hidden="1">
      <c r="A751" s="98"/>
      <c r="B751" s="99" t="s">
        <v>42</v>
      </c>
      <c r="E751" s="62">
        <f>E750-E749</f>
        <v>5.210480000000018</v>
      </c>
      <c r="F751" s="45"/>
      <c r="G751" s="45"/>
      <c r="H751" s="15"/>
    </row>
    <row r="752" spans="1:8" ht="12.75" hidden="1">
      <c r="A752" s="98"/>
      <c r="B752" s="98"/>
      <c r="C752" s="100"/>
      <c r="D752" s="98"/>
      <c r="E752" s="45"/>
      <c r="F752" s="45"/>
      <c r="G752" s="45"/>
      <c r="H752" s="15"/>
    </row>
    <row r="753" spans="1:8" ht="12.75" hidden="1">
      <c r="A753" s="98"/>
      <c r="B753" s="98"/>
      <c r="C753" s="100"/>
      <c r="D753" s="98"/>
      <c r="E753" s="45"/>
      <c r="F753" s="45"/>
      <c r="G753" s="45"/>
      <c r="H753" s="15"/>
    </row>
    <row r="754" spans="1:8" ht="12.75" hidden="1">
      <c r="A754" s="98"/>
      <c r="B754" s="98"/>
      <c r="C754" s="100"/>
      <c r="D754" s="98"/>
      <c r="E754" s="45"/>
      <c r="F754" s="45"/>
      <c r="G754" s="45"/>
      <c r="H754" s="15"/>
    </row>
    <row r="755" spans="1:8" ht="8.25" customHeight="1">
      <c r="A755" s="45"/>
      <c r="B755" s="45"/>
      <c r="C755" s="46"/>
      <c r="D755" s="45"/>
      <c r="E755" s="45"/>
      <c r="F755" s="45"/>
      <c r="G755" s="45"/>
      <c r="H755" s="15"/>
    </row>
    <row r="756" spans="1:8" ht="12.75">
      <c r="A756" s="171" t="s">
        <v>201</v>
      </c>
      <c r="B756" s="172"/>
      <c r="C756" s="172"/>
      <c r="D756" s="172"/>
      <c r="E756" s="173"/>
      <c r="F756" s="172"/>
      <c r="G756" s="15"/>
      <c r="H756" s="15"/>
    </row>
    <row r="757" spans="1:8" ht="9" customHeight="1">
      <c r="A757" s="172"/>
      <c r="B757" s="172"/>
      <c r="C757" s="172"/>
      <c r="D757" s="172"/>
      <c r="E757" s="173"/>
      <c r="F757" s="172"/>
      <c r="G757" s="15"/>
      <c r="H757" s="15"/>
    </row>
    <row r="758" spans="1:8" ht="11.25" customHeight="1">
      <c r="A758" s="137" t="s">
        <v>260</v>
      </c>
      <c r="B758" s="174"/>
      <c r="C758" s="175"/>
      <c r="D758" s="174"/>
      <c r="E758" s="174"/>
      <c r="F758" s="174"/>
      <c r="G758" s="45"/>
      <c r="H758" s="15"/>
    </row>
    <row r="759" spans="1:8" ht="6.75" customHeight="1">
      <c r="A759" s="137"/>
      <c r="B759" s="174"/>
      <c r="C759" s="175"/>
      <c r="D759" s="174"/>
      <c r="E759" s="174"/>
      <c r="F759" s="174"/>
      <c r="G759" s="45"/>
      <c r="H759" s="15"/>
    </row>
    <row r="760" spans="1:8" ht="12.75">
      <c r="A760" s="174"/>
      <c r="B760" s="174"/>
      <c r="C760" s="174"/>
      <c r="D760" s="174"/>
      <c r="E760" s="174" t="s">
        <v>8</v>
      </c>
      <c r="F760" s="121"/>
      <c r="G760" s="15"/>
      <c r="H760" s="15"/>
    </row>
    <row r="761" spans="1:8" ht="39.75" customHeight="1">
      <c r="A761" s="305" t="s">
        <v>23</v>
      </c>
      <c r="B761" s="305" t="s">
        <v>24</v>
      </c>
      <c r="C761" s="351" t="s">
        <v>246</v>
      </c>
      <c r="D761" s="351" t="s">
        <v>261</v>
      </c>
      <c r="E761" s="351" t="s">
        <v>262</v>
      </c>
      <c r="F761" s="182"/>
      <c r="G761" s="48"/>
      <c r="H761" s="15"/>
    </row>
    <row r="762" spans="1:8" ht="14.25" customHeight="1">
      <c r="A762" s="177">
        <v>1</v>
      </c>
      <c r="B762" s="177">
        <v>2</v>
      </c>
      <c r="C762" s="178">
        <v>3</v>
      </c>
      <c r="D762" s="178">
        <v>4</v>
      </c>
      <c r="E762" s="178">
        <v>5</v>
      </c>
      <c r="F762" s="182"/>
      <c r="G762" s="48"/>
      <c r="H762" s="15"/>
    </row>
    <row r="763" spans="1:8" ht="15">
      <c r="A763" s="179">
        <v>1</v>
      </c>
      <c r="B763" s="160" t="str">
        <f aca="true" t="shared" si="62" ref="B763:B794">B43</f>
        <v>Agar Malwa</v>
      </c>
      <c r="C763" s="202">
        <v>516.0827649126711</v>
      </c>
      <c r="D763" s="203">
        <v>115.41</v>
      </c>
      <c r="E763" s="181">
        <f aca="true" t="shared" si="63" ref="E763:E814">D763/C763</f>
        <v>0.22362692158403913</v>
      </c>
      <c r="F763" s="204"/>
      <c r="G763" s="66"/>
      <c r="H763" s="15"/>
    </row>
    <row r="764" spans="1:8" ht="15">
      <c r="A764" s="179">
        <v>2</v>
      </c>
      <c r="B764" s="160" t="str">
        <f t="shared" si="62"/>
        <v>Alirajpur</v>
      </c>
      <c r="C764" s="202">
        <v>1132.5948798553422</v>
      </c>
      <c r="D764" s="203">
        <v>245.49</v>
      </c>
      <c r="E764" s="181">
        <f t="shared" si="63"/>
        <v>0.21675005279147525</v>
      </c>
      <c r="F764" s="204"/>
      <c r="G764" s="66"/>
      <c r="H764" s="15"/>
    </row>
    <row r="765" spans="1:8" ht="15">
      <c r="A765" s="179">
        <v>3</v>
      </c>
      <c r="B765" s="160" t="str">
        <f t="shared" si="62"/>
        <v>Anooppur</v>
      </c>
      <c r="C765" s="202">
        <v>684.5986396748814</v>
      </c>
      <c r="D765" s="203">
        <v>139.92000000000002</v>
      </c>
      <c r="E765" s="181">
        <f t="shared" si="63"/>
        <v>0.2043825270620587</v>
      </c>
      <c r="F765" s="204"/>
      <c r="G765" s="66"/>
      <c r="H765" s="15"/>
    </row>
    <row r="766" spans="1:8" ht="15">
      <c r="A766" s="179">
        <v>4</v>
      </c>
      <c r="B766" s="160" t="str">
        <f t="shared" si="62"/>
        <v>Ashoknagar</v>
      </c>
      <c r="C766" s="202">
        <v>767.8885330342728</v>
      </c>
      <c r="D766" s="203">
        <v>-91.91</v>
      </c>
      <c r="E766" s="181">
        <f t="shared" si="63"/>
        <v>-0.11969185115556065</v>
      </c>
      <c r="F766" s="204"/>
      <c r="G766" s="66"/>
      <c r="H766" s="15"/>
    </row>
    <row r="767" spans="1:8" ht="15">
      <c r="A767" s="179">
        <v>5</v>
      </c>
      <c r="B767" s="160" t="str">
        <f t="shared" si="62"/>
        <v>Badwani</v>
      </c>
      <c r="C767" s="202">
        <v>1572.9120059382392</v>
      </c>
      <c r="D767" s="203">
        <v>146.38</v>
      </c>
      <c r="E767" s="181">
        <f t="shared" si="63"/>
        <v>0.09306305721322572</v>
      </c>
      <c r="F767" s="204"/>
      <c r="G767" s="66"/>
      <c r="H767" s="15"/>
    </row>
    <row r="768" spans="1:8" ht="15">
      <c r="A768" s="179">
        <v>6</v>
      </c>
      <c r="B768" s="160" t="str">
        <f t="shared" si="62"/>
        <v>Balaghat</v>
      </c>
      <c r="C768" s="202">
        <v>1734.800386531494</v>
      </c>
      <c r="D768" s="203">
        <v>-318.43</v>
      </c>
      <c r="E768" s="181">
        <f t="shared" si="63"/>
        <v>-0.1835542593097175</v>
      </c>
      <c r="F768" s="204"/>
      <c r="G768" s="66"/>
      <c r="H768" s="15"/>
    </row>
    <row r="769" spans="1:8" ht="15">
      <c r="A769" s="179">
        <v>7</v>
      </c>
      <c r="B769" s="160" t="str">
        <f t="shared" si="62"/>
        <v>Betul</v>
      </c>
      <c r="C769" s="180">
        <v>1597.2190657774916</v>
      </c>
      <c r="D769" s="203">
        <v>-16.519999999999996</v>
      </c>
      <c r="E769" s="181">
        <f t="shared" si="63"/>
        <v>-0.010342976961621992</v>
      </c>
      <c r="F769" s="204"/>
      <c r="G769" s="66"/>
      <c r="H769" s="15"/>
    </row>
    <row r="770" spans="1:8" ht="15">
      <c r="A770" s="179">
        <v>8</v>
      </c>
      <c r="B770" s="160" t="str">
        <f t="shared" si="62"/>
        <v>Bhind</v>
      </c>
      <c r="C770" s="202">
        <v>1000.4818538397642</v>
      </c>
      <c r="D770" s="203">
        <v>78.75</v>
      </c>
      <c r="E770" s="181">
        <f t="shared" si="63"/>
        <v>0.07871207228573332</v>
      </c>
      <c r="F770" s="204"/>
      <c r="G770" s="66"/>
      <c r="H770" s="15"/>
    </row>
    <row r="771" spans="1:8" ht="15">
      <c r="A771" s="179">
        <v>9</v>
      </c>
      <c r="B771" s="160" t="str">
        <f t="shared" si="62"/>
        <v>Bhopal</v>
      </c>
      <c r="C771" s="202">
        <v>1110.369594897589</v>
      </c>
      <c r="D771" s="203">
        <v>-4.850000000000001</v>
      </c>
      <c r="E771" s="181">
        <f t="shared" si="63"/>
        <v>-0.004367914991807141</v>
      </c>
      <c r="F771" s="204"/>
      <c r="G771" s="66"/>
      <c r="H771" s="15"/>
    </row>
    <row r="772" spans="1:8" ht="15">
      <c r="A772" s="179">
        <v>10</v>
      </c>
      <c r="B772" s="160" t="str">
        <f t="shared" si="62"/>
        <v>Burhanpur</v>
      </c>
      <c r="C772" s="202">
        <v>712.2690974936997</v>
      </c>
      <c r="D772" s="203">
        <v>9.360000000000003</v>
      </c>
      <c r="E772" s="181">
        <f t="shared" si="63"/>
        <v>0.013141100790327065</v>
      </c>
      <c r="F772" s="204"/>
      <c r="G772" s="66"/>
      <c r="H772" s="15"/>
    </row>
    <row r="773" spans="1:8" ht="15">
      <c r="A773" s="179">
        <v>11</v>
      </c>
      <c r="B773" s="160" t="str">
        <f t="shared" si="62"/>
        <v>Chhatarpur</v>
      </c>
      <c r="C773" s="202">
        <v>2258.447264244581</v>
      </c>
      <c r="D773" s="203">
        <v>-123.87</v>
      </c>
      <c r="E773" s="181">
        <f t="shared" si="63"/>
        <v>-0.05484741749833719</v>
      </c>
      <c r="F773" s="204"/>
      <c r="G773" s="66"/>
      <c r="H773" s="15"/>
    </row>
    <row r="774" spans="1:8" ht="15">
      <c r="A774" s="179">
        <v>12</v>
      </c>
      <c r="B774" s="160" t="str">
        <f t="shared" si="62"/>
        <v>Chhindwara</v>
      </c>
      <c r="C774" s="202">
        <v>2046.6051303971672</v>
      </c>
      <c r="D774" s="203">
        <v>-86.64</v>
      </c>
      <c r="E774" s="181">
        <f t="shared" si="63"/>
        <v>-0.0423335203812308</v>
      </c>
      <c r="F774" s="204"/>
      <c r="G774" s="66"/>
      <c r="H774" s="15"/>
    </row>
    <row r="775" spans="1:8" ht="15">
      <c r="A775" s="179">
        <v>13</v>
      </c>
      <c r="B775" s="160" t="str">
        <f t="shared" si="62"/>
        <v>Damoh</v>
      </c>
      <c r="C775" s="202">
        <v>1522.9019299865236</v>
      </c>
      <c r="D775" s="203">
        <v>-77.07</v>
      </c>
      <c r="E775" s="181">
        <f t="shared" si="63"/>
        <v>-0.050607329652988225</v>
      </c>
      <c r="F775" s="204"/>
      <c r="G775" s="66"/>
      <c r="H775" s="15"/>
    </row>
    <row r="776" spans="1:8" ht="15">
      <c r="A776" s="179">
        <v>14</v>
      </c>
      <c r="B776" s="160" t="str">
        <f t="shared" si="62"/>
        <v>Datia</v>
      </c>
      <c r="C776" s="202">
        <v>638.8044487392449</v>
      </c>
      <c r="D776" s="203">
        <v>51.74</v>
      </c>
      <c r="E776" s="181">
        <f t="shared" si="63"/>
        <v>0.08099505271466867</v>
      </c>
      <c r="F776" s="204"/>
      <c r="G776" s="66"/>
      <c r="H776" s="15"/>
    </row>
    <row r="777" spans="1:8" ht="15">
      <c r="A777" s="179">
        <v>15</v>
      </c>
      <c r="B777" s="160" t="str">
        <f t="shared" si="62"/>
        <v>Dewas</v>
      </c>
      <c r="C777" s="202">
        <v>1171.3551606549097</v>
      </c>
      <c r="D777" s="203">
        <v>171.54000000000002</v>
      </c>
      <c r="E777" s="181">
        <f t="shared" si="63"/>
        <v>0.14644576278990504</v>
      </c>
      <c r="F777" s="204"/>
      <c r="G777" s="66"/>
      <c r="H777" s="15"/>
    </row>
    <row r="778" spans="1:8" ht="15">
      <c r="A778" s="179">
        <v>16</v>
      </c>
      <c r="B778" s="160" t="str">
        <f t="shared" si="62"/>
        <v>Dhar</v>
      </c>
      <c r="C778" s="202">
        <v>1699.766088610893</v>
      </c>
      <c r="D778" s="203">
        <v>31.390000000000004</v>
      </c>
      <c r="E778" s="181">
        <f t="shared" si="63"/>
        <v>0.01846724688198303</v>
      </c>
      <c r="F778" s="204"/>
      <c r="G778" s="66"/>
      <c r="H778" s="15"/>
    </row>
    <row r="779" spans="1:8" ht="15">
      <c r="A779" s="179">
        <v>17</v>
      </c>
      <c r="B779" s="160" t="str">
        <f t="shared" si="62"/>
        <v>Dindori</v>
      </c>
      <c r="C779" s="202">
        <v>997.0433635843146</v>
      </c>
      <c r="D779" s="203">
        <v>-48.80000000000001</v>
      </c>
      <c r="E779" s="181">
        <f t="shared" si="63"/>
        <v>-0.048944711717017766</v>
      </c>
      <c r="F779" s="204"/>
      <c r="G779" s="66"/>
      <c r="H779" s="15"/>
    </row>
    <row r="780" spans="1:8" ht="15">
      <c r="A780" s="179">
        <v>18</v>
      </c>
      <c r="B780" s="160" t="str">
        <f t="shared" si="62"/>
        <v>Guna</v>
      </c>
      <c r="C780" s="202">
        <v>959.228375269203</v>
      </c>
      <c r="D780" s="203">
        <v>221.13000000000002</v>
      </c>
      <c r="E780" s="181">
        <f t="shared" si="63"/>
        <v>0.2305290436575554</v>
      </c>
      <c r="F780" s="204"/>
      <c r="G780" s="66"/>
      <c r="H780" s="15"/>
    </row>
    <row r="781" spans="1:8" ht="15">
      <c r="A781" s="179">
        <v>19</v>
      </c>
      <c r="B781" s="160" t="str">
        <f t="shared" si="62"/>
        <v>Gwalior</v>
      </c>
      <c r="C781" s="202">
        <v>867.5232354440246</v>
      </c>
      <c r="D781" s="203">
        <v>94.46</v>
      </c>
      <c r="E781" s="181">
        <f t="shared" si="63"/>
        <v>0.1088846916609127</v>
      </c>
      <c r="F781" s="204"/>
      <c r="G781" s="66"/>
      <c r="H781" s="15"/>
    </row>
    <row r="782" spans="1:8" ht="15">
      <c r="A782" s="179">
        <v>20</v>
      </c>
      <c r="B782" s="160" t="str">
        <f t="shared" si="62"/>
        <v>Harda</v>
      </c>
      <c r="C782" s="202">
        <v>419.82180278081637</v>
      </c>
      <c r="D782" s="203">
        <v>20.9</v>
      </c>
      <c r="E782" s="181">
        <f t="shared" si="63"/>
        <v>0.04978302665931722</v>
      </c>
      <c r="F782" s="204"/>
      <c r="G782" s="66"/>
      <c r="H782" s="15"/>
    </row>
    <row r="783" spans="1:8" ht="15">
      <c r="A783" s="179">
        <v>21</v>
      </c>
      <c r="B783" s="160" t="str">
        <f t="shared" si="62"/>
        <v>Hoshangabad</v>
      </c>
      <c r="C783" s="202">
        <v>958.1881270494853</v>
      </c>
      <c r="D783" s="203">
        <v>32.24</v>
      </c>
      <c r="E783" s="181">
        <f t="shared" si="63"/>
        <v>0.03364683728577966</v>
      </c>
      <c r="F783" s="204"/>
      <c r="G783" s="66"/>
      <c r="H783" s="15"/>
    </row>
    <row r="784" spans="1:8" ht="15">
      <c r="A784" s="179">
        <v>22</v>
      </c>
      <c r="B784" s="160" t="str">
        <f t="shared" si="62"/>
        <v>Indore</v>
      </c>
      <c r="C784" s="202">
        <v>1077.9231787754593</v>
      </c>
      <c r="D784" s="203">
        <v>-28.750000000000007</v>
      </c>
      <c r="E784" s="181">
        <f t="shared" si="63"/>
        <v>-0.026671659507925733</v>
      </c>
      <c r="F784" s="204"/>
      <c r="G784" s="66"/>
      <c r="H784" s="15"/>
    </row>
    <row r="785" spans="1:8" ht="15">
      <c r="A785" s="179">
        <v>23</v>
      </c>
      <c r="B785" s="160" t="str">
        <f t="shared" si="62"/>
        <v>Jabalpur</v>
      </c>
      <c r="C785" s="202">
        <v>1571.035481234116</v>
      </c>
      <c r="D785" s="203">
        <v>140.72</v>
      </c>
      <c r="E785" s="181">
        <f t="shared" si="63"/>
        <v>0.08957149706730899</v>
      </c>
      <c r="F785" s="204"/>
      <c r="G785" s="66"/>
      <c r="H785" s="15"/>
    </row>
    <row r="786" spans="1:8" ht="15">
      <c r="A786" s="179">
        <v>24</v>
      </c>
      <c r="B786" s="160" t="str">
        <f t="shared" si="62"/>
        <v>Jhabua</v>
      </c>
      <c r="C786" s="202">
        <v>1741.3271055905552</v>
      </c>
      <c r="D786" s="203">
        <v>785.9100000000001</v>
      </c>
      <c r="E786" s="181">
        <f t="shared" si="63"/>
        <v>0.4513281838184365</v>
      </c>
      <c r="F786" s="204"/>
      <c r="G786" s="66"/>
      <c r="H786" s="15"/>
    </row>
    <row r="787" spans="1:8" ht="15">
      <c r="A787" s="179">
        <v>25</v>
      </c>
      <c r="B787" s="160" t="str">
        <f t="shared" si="62"/>
        <v>Katni</v>
      </c>
      <c r="C787" s="202">
        <v>1420.2608530520465</v>
      </c>
      <c r="D787" s="203">
        <v>-69.67</v>
      </c>
      <c r="E787" s="181">
        <f t="shared" si="63"/>
        <v>-0.049054369026847275</v>
      </c>
      <c r="F787" s="204"/>
      <c r="G787" s="66"/>
      <c r="H787" s="15"/>
    </row>
    <row r="788" spans="1:8" ht="15">
      <c r="A788" s="179">
        <v>26</v>
      </c>
      <c r="B788" s="160" t="str">
        <f t="shared" si="62"/>
        <v>Khandwa</v>
      </c>
      <c r="C788" s="202">
        <v>1488.1476788562895</v>
      </c>
      <c r="D788" s="203">
        <v>808.95</v>
      </c>
      <c r="E788" s="181">
        <f t="shared" si="63"/>
        <v>0.543595243599557</v>
      </c>
      <c r="F788" s="204"/>
      <c r="G788" s="66"/>
      <c r="H788" s="15"/>
    </row>
    <row r="789" spans="1:8" ht="15">
      <c r="A789" s="179">
        <v>27</v>
      </c>
      <c r="B789" s="160" t="str">
        <f t="shared" si="62"/>
        <v>Khargone</v>
      </c>
      <c r="C789" s="202">
        <v>1643.8202389366038</v>
      </c>
      <c r="D789" s="203">
        <v>41.269999999999996</v>
      </c>
      <c r="E789" s="181">
        <f t="shared" si="63"/>
        <v>0.02510615152584919</v>
      </c>
      <c r="F789" s="204"/>
      <c r="G789" s="66"/>
      <c r="H789" s="15"/>
    </row>
    <row r="790" spans="1:8" ht="15">
      <c r="A790" s="179">
        <v>28</v>
      </c>
      <c r="B790" s="160" t="str">
        <f t="shared" si="62"/>
        <v>Mandla</v>
      </c>
      <c r="C790" s="202">
        <v>1348.745087945483</v>
      </c>
      <c r="D790" s="203">
        <v>43.120000000000005</v>
      </c>
      <c r="E790" s="181">
        <f t="shared" si="63"/>
        <v>0.031970459344310836</v>
      </c>
      <c r="F790" s="204"/>
      <c r="G790" s="66"/>
      <c r="H790" s="15"/>
    </row>
    <row r="791" spans="1:8" ht="15">
      <c r="A791" s="179">
        <v>29</v>
      </c>
      <c r="B791" s="160" t="str">
        <f t="shared" si="62"/>
        <v>Mandsaur</v>
      </c>
      <c r="C791" s="202">
        <v>920.4778643367048</v>
      </c>
      <c r="D791" s="203">
        <v>-90.4</v>
      </c>
      <c r="E791" s="181">
        <f t="shared" si="63"/>
        <v>-0.09820985762122822</v>
      </c>
      <c r="F791" s="204"/>
      <c r="G791" s="66"/>
      <c r="H791" s="15"/>
    </row>
    <row r="792" spans="1:8" ht="15">
      <c r="A792" s="179">
        <v>30</v>
      </c>
      <c r="B792" s="160" t="str">
        <f t="shared" si="62"/>
        <v>Morena</v>
      </c>
      <c r="C792" s="202">
        <v>1395.3934071511094</v>
      </c>
      <c r="D792" s="203">
        <v>123.85</v>
      </c>
      <c r="E792" s="181">
        <f t="shared" si="63"/>
        <v>0.08875633163041602</v>
      </c>
      <c r="F792" s="204"/>
      <c r="G792" s="66"/>
      <c r="H792" s="15"/>
    </row>
    <row r="793" spans="1:8" ht="15">
      <c r="A793" s="179">
        <v>31</v>
      </c>
      <c r="B793" s="160" t="str">
        <f t="shared" si="62"/>
        <v>Narsinghpur</v>
      </c>
      <c r="C793" s="202">
        <v>821.1982278968471</v>
      </c>
      <c r="D793" s="203">
        <v>174.68</v>
      </c>
      <c r="E793" s="181">
        <f t="shared" si="63"/>
        <v>0.21271356180026002</v>
      </c>
      <c r="F793" s="204"/>
      <c r="G793" s="66"/>
      <c r="H793" s="15"/>
    </row>
    <row r="794" spans="1:8" ht="15">
      <c r="A794" s="179">
        <v>32</v>
      </c>
      <c r="B794" s="160" t="str">
        <f t="shared" si="62"/>
        <v>Neemuch</v>
      </c>
      <c r="C794" s="202">
        <v>749.3922781809069</v>
      </c>
      <c r="D794" s="203">
        <v>1.6800000000000015</v>
      </c>
      <c r="E794" s="181">
        <f t="shared" si="63"/>
        <v>0.0022418165344298374</v>
      </c>
      <c r="F794" s="204"/>
      <c r="G794" s="66"/>
      <c r="H794" s="15"/>
    </row>
    <row r="795" spans="1:8" ht="15">
      <c r="A795" s="179">
        <v>33</v>
      </c>
      <c r="B795" s="160" t="str">
        <f aca="true" t="shared" si="64" ref="B795:B813">B75</f>
        <v>Panna</v>
      </c>
      <c r="C795" s="202">
        <v>1251.6005750473996</v>
      </c>
      <c r="D795" s="203">
        <v>-71.08999999999999</v>
      </c>
      <c r="E795" s="181">
        <f t="shared" si="63"/>
        <v>-0.05679927080355306</v>
      </c>
      <c r="F795" s="204"/>
      <c r="G795" s="66"/>
      <c r="H795" s="15"/>
    </row>
    <row r="796" spans="1:8" ht="15">
      <c r="A796" s="179">
        <v>34</v>
      </c>
      <c r="B796" s="160" t="str">
        <f t="shared" si="64"/>
        <v>Raisen</v>
      </c>
      <c r="C796" s="202">
        <v>1238.3430163028088</v>
      </c>
      <c r="D796" s="203">
        <v>26.57</v>
      </c>
      <c r="E796" s="181">
        <f t="shared" si="63"/>
        <v>0.021456090639027682</v>
      </c>
      <c r="F796" s="204"/>
      <c r="G796" s="66"/>
      <c r="H796" s="15"/>
    </row>
    <row r="797" spans="1:8" ht="15">
      <c r="A797" s="179">
        <v>35</v>
      </c>
      <c r="B797" s="160" t="str">
        <f t="shared" si="64"/>
        <v>Rajgarh</v>
      </c>
      <c r="C797" s="202">
        <v>1410.0813241603262</v>
      </c>
      <c r="D797" s="203">
        <v>5.759999999999998</v>
      </c>
      <c r="E797" s="181">
        <f t="shared" si="63"/>
        <v>0.004084870781073537</v>
      </c>
      <c r="F797" s="204"/>
      <c r="G797" s="66"/>
      <c r="H797" s="15"/>
    </row>
    <row r="798" spans="1:8" ht="15">
      <c r="A798" s="179">
        <v>36</v>
      </c>
      <c r="B798" s="160" t="str">
        <f t="shared" si="64"/>
        <v>Ratlam</v>
      </c>
      <c r="C798" s="202">
        <v>1636.8250525311</v>
      </c>
      <c r="D798" s="203">
        <v>277.66999999999996</v>
      </c>
      <c r="E798" s="181">
        <f t="shared" si="63"/>
        <v>0.16963938789342556</v>
      </c>
      <c r="F798" s="204"/>
      <c r="G798" s="66"/>
      <c r="H798" s="15"/>
    </row>
    <row r="799" spans="1:8" ht="15">
      <c r="A799" s="179">
        <v>37</v>
      </c>
      <c r="B799" s="160" t="str">
        <f t="shared" si="64"/>
        <v>Rewa</v>
      </c>
      <c r="C799" s="202">
        <v>1684.827735284332</v>
      </c>
      <c r="D799" s="203">
        <v>-53.67</v>
      </c>
      <c r="E799" s="181">
        <f t="shared" si="63"/>
        <v>-0.031854888708217184</v>
      </c>
      <c r="F799" s="204"/>
      <c r="G799" s="66"/>
      <c r="H799" s="15"/>
    </row>
    <row r="800" spans="1:8" ht="15">
      <c r="A800" s="179">
        <v>38</v>
      </c>
      <c r="B800" s="160" t="str">
        <f t="shared" si="64"/>
        <v>Sagar</v>
      </c>
      <c r="C800" s="202">
        <v>2378.4696515559226</v>
      </c>
      <c r="D800" s="203">
        <v>-155.42</v>
      </c>
      <c r="E800" s="181">
        <f t="shared" si="63"/>
        <v>-0.06534453777803259</v>
      </c>
      <c r="F800" s="204"/>
      <c r="G800" s="66"/>
      <c r="H800" s="15"/>
    </row>
    <row r="801" spans="1:8" ht="15">
      <c r="A801" s="179">
        <v>39</v>
      </c>
      <c r="B801" s="160" t="str">
        <f t="shared" si="64"/>
        <v>Satna</v>
      </c>
      <c r="C801" s="202">
        <v>1849.7346639031903</v>
      </c>
      <c r="D801" s="203">
        <v>154.38</v>
      </c>
      <c r="E801" s="181">
        <f t="shared" si="63"/>
        <v>0.08346061898101499</v>
      </c>
      <c r="F801" s="204"/>
      <c r="G801" s="66"/>
      <c r="H801" s="15"/>
    </row>
    <row r="802" spans="1:8" ht="15">
      <c r="A802" s="179">
        <v>40</v>
      </c>
      <c r="B802" s="160" t="str">
        <f t="shared" si="64"/>
        <v>Sehore</v>
      </c>
      <c r="C802" s="202">
        <v>1089.9171615412013</v>
      </c>
      <c r="D802" s="203">
        <v>-55.32</v>
      </c>
      <c r="E802" s="181">
        <f t="shared" si="63"/>
        <v>-0.05075615097368919</v>
      </c>
      <c r="F802" s="204"/>
      <c r="G802" s="66"/>
      <c r="H802" s="15"/>
    </row>
    <row r="803" spans="1:8" ht="15">
      <c r="A803" s="179">
        <v>41</v>
      </c>
      <c r="B803" s="160" t="str">
        <f t="shared" si="64"/>
        <v>Seoni</v>
      </c>
      <c r="C803" s="202">
        <v>1588.4383371775289</v>
      </c>
      <c r="D803" s="203">
        <v>-345.87</v>
      </c>
      <c r="E803" s="181">
        <f t="shared" si="63"/>
        <v>-0.21774216342232772</v>
      </c>
      <c r="F803" s="204"/>
      <c r="G803" s="66"/>
      <c r="H803" s="15"/>
    </row>
    <row r="804" spans="1:8" ht="15">
      <c r="A804" s="179">
        <v>42</v>
      </c>
      <c r="B804" s="160" t="str">
        <f t="shared" si="64"/>
        <v>Shahdol</v>
      </c>
      <c r="C804" s="202">
        <v>1212.6664861341771</v>
      </c>
      <c r="D804" s="203">
        <v>-13.159999999999997</v>
      </c>
      <c r="E804" s="181">
        <f t="shared" si="63"/>
        <v>-0.010852118163133511</v>
      </c>
      <c r="F804" s="204"/>
      <c r="G804" s="66"/>
      <c r="H804" s="15"/>
    </row>
    <row r="805" spans="1:8" ht="15">
      <c r="A805" s="179">
        <v>43</v>
      </c>
      <c r="B805" s="160" t="str">
        <f t="shared" si="64"/>
        <v>Shajapur</v>
      </c>
      <c r="C805" s="202">
        <v>638.2023086677609</v>
      </c>
      <c r="D805" s="203">
        <v>77.55</v>
      </c>
      <c r="E805" s="181">
        <f t="shared" si="63"/>
        <v>0.12151319252022862</v>
      </c>
      <c r="F805" s="204"/>
      <c r="G805" s="66"/>
      <c r="H805" s="15"/>
    </row>
    <row r="806" spans="1:8" ht="15">
      <c r="A806" s="179">
        <v>44</v>
      </c>
      <c r="B806" s="160" t="str">
        <f t="shared" si="64"/>
        <v>Sheopur</v>
      </c>
      <c r="C806" s="202">
        <v>687.7356639409617</v>
      </c>
      <c r="D806" s="203">
        <v>8.720000000000002</v>
      </c>
      <c r="E806" s="181">
        <f t="shared" si="63"/>
        <v>0.012679290106945169</v>
      </c>
      <c r="F806" s="204"/>
      <c r="G806" s="66"/>
      <c r="H806" s="15"/>
    </row>
    <row r="807" spans="1:8" ht="15">
      <c r="A807" s="179">
        <v>45</v>
      </c>
      <c r="B807" s="160" t="str">
        <f t="shared" si="64"/>
        <v>Shivpuri</v>
      </c>
      <c r="C807" s="202">
        <v>1464.355865425598</v>
      </c>
      <c r="D807" s="203">
        <v>828.23</v>
      </c>
      <c r="E807" s="181">
        <f t="shared" si="63"/>
        <v>0.5655933913026562</v>
      </c>
      <c r="F807" s="204"/>
      <c r="G807" s="66"/>
      <c r="H807" s="15"/>
    </row>
    <row r="808" spans="1:8" ht="15">
      <c r="A808" s="179">
        <v>46</v>
      </c>
      <c r="B808" s="160" t="str">
        <f t="shared" si="64"/>
        <v>Sidhi</v>
      </c>
      <c r="C808" s="202">
        <v>1524.7813994117412</v>
      </c>
      <c r="D808" s="203">
        <v>555.4200000000001</v>
      </c>
      <c r="E808" s="181">
        <f t="shared" si="63"/>
        <v>0.36426205108107984</v>
      </c>
      <c r="F808" s="204"/>
      <c r="G808" s="66"/>
      <c r="H808" s="15"/>
    </row>
    <row r="809" spans="1:8" ht="15">
      <c r="A809" s="179">
        <v>47</v>
      </c>
      <c r="B809" s="160" t="str">
        <f t="shared" si="64"/>
        <v>Singroli</v>
      </c>
      <c r="C809" s="202">
        <v>1600.4378157330584</v>
      </c>
      <c r="D809" s="203">
        <v>22.840000000000003</v>
      </c>
      <c r="E809" s="181">
        <f t="shared" si="63"/>
        <v>0.014271094931319438</v>
      </c>
      <c r="F809" s="204"/>
      <c r="G809" s="66"/>
      <c r="H809" s="15"/>
    </row>
    <row r="810" spans="1:8" ht="15">
      <c r="A810" s="179">
        <v>48</v>
      </c>
      <c r="B810" s="160" t="str">
        <f t="shared" si="64"/>
        <v>Tikamgarh</v>
      </c>
      <c r="C810" s="202">
        <v>2116.864071064526</v>
      </c>
      <c r="D810" s="203">
        <v>-288.08</v>
      </c>
      <c r="E810" s="181">
        <f t="shared" si="63"/>
        <v>-0.1360880955644595</v>
      </c>
      <c r="F810" s="204"/>
      <c r="G810" s="66"/>
      <c r="H810" s="15"/>
    </row>
    <row r="811" spans="1:8" ht="15">
      <c r="A811" s="179">
        <v>49</v>
      </c>
      <c r="B811" s="160" t="str">
        <f t="shared" si="64"/>
        <v>Ujjain</v>
      </c>
      <c r="C811" s="202">
        <v>1197.8397963971488</v>
      </c>
      <c r="D811" s="203">
        <v>351.03</v>
      </c>
      <c r="E811" s="181">
        <f t="shared" si="63"/>
        <v>0.29305254430168765</v>
      </c>
      <c r="F811" s="204"/>
      <c r="G811" s="66"/>
      <c r="H811" s="15"/>
    </row>
    <row r="812" spans="1:8" ht="15">
      <c r="A812" s="179">
        <v>50</v>
      </c>
      <c r="B812" s="160" t="str">
        <f t="shared" si="64"/>
        <v>Umaria</v>
      </c>
      <c r="C812" s="202">
        <v>710.4652952923536</v>
      </c>
      <c r="D812" s="203">
        <v>156.89999999999998</v>
      </c>
      <c r="E812" s="181">
        <f t="shared" si="63"/>
        <v>0.220841188217978</v>
      </c>
      <c r="F812" s="204"/>
      <c r="G812" s="66"/>
      <c r="H812" s="15"/>
    </row>
    <row r="813" spans="1:8" ht="15">
      <c r="A813" s="179">
        <v>51</v>
      </c>
      <c r="B813" s="160" t="str">
        <f t="shared" si="64"/>
        <v>Vidisha</v>
      </c>
      <c r="C813" s="202">
        <v>1469.8506297561325</v>
      </c>
      <c r="D813" s="203">
        <v>276.85</v>
      </c>
      <c r="E813" s="181">
        <f>D813/C813</f>
        <v>0.188352472282121</v>
      </c>
      <c r="F813" s="204"/>
      <c r="G813" s="66"/>
      <c r="H813" s="15"/>
    </row>
    <row r="814" spans="1:8" ht="12.75">
      <c r="A814" s="306"/>
      <c r="B814" s="290" t="s">
        <v>3</v>
      </c>
      <c r="C814" s="307">
        <f>SUM(C763:C813)</f>
        <v>65298.05999999998</v>
      </c>
      <c r="D814" s="307">
        <f>SUM(D763:D813)</f>
        <v>4281.29</v>
      </c>
      <c r="E814" s="308">
        <f t="shared" si="63"/>
        <v>0.06556534757694181</v>
      </c>
      <c r="F814" s="184"/>
      <c r="G814" s="65"/>
      <c r="H814" s="15"/>
    </row>
    <row r="815" spans="1:8" ht="12.75">
      <c r="A815" s="67"/>
      <c r="B815" s="51"/>
      <c r="C815" s="68"/>
      <c r="D815" s="68"/>
      <c r="E815" s="69"/>
      <c r="F815" s="49"/>
      <c r="G815" s="65"/>
      <c r="H815" s="15"/>
    </row>
    <row r="816" spans="1:8" ht="12.75">
      <c r="A816" s="137" t="s">
        <v>263</v>
      </c>
      <c r="B816" s="174"/>
      <c r="C816" s="175"/>
      <c r="D816" s="174"/>
      <c r="E816" s="174"/>
      <c r="F816" s="174"/>
      <c r="G816" s="204"/>
      <c r="H816" s="15"/>
    </row>
    <row r="817" spans="1:8" ht="12.75">
      <c r="A817" s="174"/>
      <c r="B817" s="174"/>
      <c r="C817" s="174"/>
      <c r="D817" s="174"/>
      <c r="E817" s="174" t="s">
        <v>8</v>
      </c>
      <c r="F817" s="121"/>
      <c r="G817" s="121"/>
      <c r="H817" s="15"/>
    </row>
    <row r="818" spans="1:8" ht="51" customHeight="1">
      <c r="A818" s="305" t="s">
        <v>23</v>
      </c>
      <c r="B818" s="305" t="s">
        <v>24</v>
      </c>
      <c r="C818" s="294" t="str">
        <f>C761</f>
        <v>Allocation for 2017-18</v>
      </c>
      <c r="D818" s="351" t="s">
        <v>264</v>
      </c>
      <c r="E818" s="351" t="s">
        <v>253</v>
      </c>
      <c r="F818" s="182"/>
      <c r="G818" s="183"/>
      <c r="H818" s="15"/>
    </row>
    <row r="819" spans="1:8" ht="12" customHeight="1">
      <c r="A819" s="177">
        <v>1</v>
      </c>
      <c r="B819" s="177">
        <v>2</v>
      </c>
      <c r="C819" s="178">
        <v>3</v>
      </c>
      <c r="D819" s="178">
        <v>4</v>
      </c>
      <c r="E819" s="178">
        <v>5</v>
      </c>
      <c r="F819" s="182"/>
      <c r="G819" s="183"/>
      <c r="H819" s="15"/>
    </row>
    <row r="820" spans="1:8" ht="12.75" customHeight="1">
      <c r="A820" s="179">
        <v>1</v>
      </c>
      <c r="B820" s="160" t="str">
        <f aca="true" t="shared" si="65" ref="B820:B851">B43</f>
        <v>Agar Malwa</v>
      </c>
      <c r="C820" s="202">
        <f aca="true" t="shared" si="66" ref="C820:C851">C763</f>
        <v>516.0827649126711</v>
      </c>
      <c r="D820" s="180">
        <f aca="true" t="shared" si="67" ref="D820:D851">D887+E887-D950</f>
        <v>243.63306254113877</v>
      </c>
      <c r="E820" s="205">
        <f aca="true" t="shared" si="68" ref="E820:E871">D820/C820</f>
        <v>0.4720813774557364</v>
      </c>
      <c r="F820" s="204"/>
      <c r="G820" s="206"/>
      <c r="H820" s="15"/>
    </row>
    <row r="821" spans="1:8" ht="12.75" customHeight="1">
      <c r="A821" s="179">
        <v>2</v>
      </c>
      <c r="B821" s="160" t="str">
        <f t="shared" si="65"/>
        <v>Alirajpur</v>
      </c>
      <c r="C821" s="202">
        <f t="shared" si="66"/>
        <v>1132.5948798553422</v>
      </c>
      <c r="D821" s="180">
        <f t="shared" si="67"/>
        <v>446.6036230520534</v>
      </c>
      <c r="E821" s="205">
        <f t="shared" si="68"/>
        <v>0.3943189493396745</v>
      </c>
      <c r="F821" s="204"/>
      <c r="G821" s="206"/>
      <c r="H821" s="15"/>
    </row>
    <row r="822" spans="1:8" ht="12.75" customHeight="1">
      <c r="A822" s="179">
        <v>3</v>
      </c>
      <c r="B822" s="160" t="str">
        <f t="shared" si="65"/>
        <v>Anooppur</v>
      </c>
      <c r="C822" s="202">
        <f t="shared" si="66"/>
        <v>684.5986396748814</v>
      </c>
      <c r="D822" s="180">
        <f t="shared" si="67"/>
        <v>59.82271289114351</v>
      </c>
      <c r="E822" s="205">
        <f t="shared" si="68"/>
        <v>0.087383628047455</v>
      </c>
      <c r="F822" s="204"/>
      <c r="G822" s="206"/>
      <c r="H822" s="15"/>
    </row>
    <row r="823" spans="1:8" ht="12.75" customHeight="1">
      <c r="A823" s="179">
        <v>4</v>
      </c>
      <c r="B823" s="160" t="str">
        <f t="shared" si="65"/>
        <v>Ashoknagar</v>
      </c>
      <c r="C823" s="202">
        <f t="shared" si="66"/>
        <v>767.8885330342728</v>
      </c>
      <c r="D823" s="180">
        <f t="shared" si="67"/>
        <v>-173.95853577325</v>
      </c>
      <c r="E823" s="205">
        <f t="shared" si="68"/>
        <v>-0.22654139017529226</v>
      </c>
      <c r="F823" s="204"/>
      <c r="G823" s="206"/>
      <c r="H823" s="15"/>
    </row>
    <row r="824" spans="1:8" ht="12.75" customHeight="1">
      <c r="A824" s="179">
        <v>5</v>
      </c>
      <c r="B824" s="160" t="str">
        <f t="shared" si="65"/>
        <v>Badwani</v>
      </c>
      <c r="C824" s="202">
        <f t="shared" si="66"/>
        <v>1572.9120059382392</v>
      </c>
      <c r="D824" s="180">
        <f t="shared" si="67"/>
        <v>359.4212529040303</v>
      </c>
      <c r="E824" s="205">
        <f t="shared" si="68"/>
        <v>0.22850690410340926</v>
      </c>
      <c r="F824" s="204"/>
      <c r="G824" s="206"/>
      <c r="H824" s="15"/>
    </row>
    <row r="825" spans="1:8" ht="12.75" customHeight="1">
      <c r="A825" s="179">
        <v>6</v>
      </c>
      <c r="B825" s="160" t="str">
        <f t="shared" si="65"/>
        <v>Balaghat</v>
      </c>
      <c r="C825" s="180">
        <f t="shared" si="66"/>
        <v>1734.800386531494</v>
      </c>
      <c r="D825" s="180">
        <f t="shared" si="67"/>
        <v>-611.7845273562991</v>
      </c>
      <c r="E825" s="205">
        <f t="shared" si="68"/>
        <v>-0.3526541336432845</v>
      </c>
      <c r="F825" s="204"/>
      <c r="G825" s="206"/>
      <c r="H825" s="15"/>
    </row>
    <row r="826" spans="1:8" ht="12.75" customHeight="1">
      <c r="A826" s="179">
        <v>7</v>
      </c>
      <c r="B826" s="160" t="str">
        <f t="shared" si="65"/>
        <v>Betul</v>
      </c>
      <c r="C826" s="202">
        <f t="shared" si="66"/>
        <v>1597.2190657774916</v>
      </c>
      <c r="D826" s="180">
        <f t="shared" si="67"/>
        <v>-10.523437550231847</v>
      </c>
      <c r="E826" s="205">
        <f t="shared" si="68"/>
        <v>-0.006588600008421053</v>
      </c>
      <c r="F826" s="204"/>
      <c r="G826" s="206"/>
      <c r="H826" s="15"/>
    </row>
    <row r="827" spans="1:8" ht="12.75" customHeight="1">
      <c r="A827" s="179">
        <v>8</v>
      </c>
      <c r="B827" s="160" t="str">
        <f t="shared" si="65"/>
        <v>Bhind</v>
      </c>
      <c r="C827" s="202">
        <f t="shared" si="66"/>
        <v>1000.4818538397642</v>
      </c>
      <c r="D827" s="180">
        <f t="shared" si="67"/>
        <v>-0.7663904682957536</v>
      </c>
      <c r="E827" s="205">
        <f t="shared" si="68"/>
        <v>-0.0007660213579630778</v>
      </c>
      <c r="F827" s="204"/>
      <c r="G827" s="206"/>
      <c r="H827" s="15"/>
    </row>
    <row r="828" spans="1:8" ht="12.75" customHeight="1">
      <c r="A828" s="179">
        <v>9</v>
      </c>
      <c r="B828" s="160" t="str">
        <f t="shared" si="65"/>
        <v>Bhopal</v>
      </c>
      <c r="C828" s="202">
        <f t="shared" si="66"/>
        <v>1110.369594897589</v>
      </c>
      <c r="D828" s="180">
        <f t="shared" si="67"/>
        <v>188.77851593196056</v>
      </c>
      <c r="E828" s="205">
        <f t="shared" si="68"/>
        <v>0.1700141257464564</v>
      </c>
      <c r="F828" s="204"/>
      <c r="G828" s="206"/>
      <c r="H828" s="15"/>
    </row>
    <row r="829" spans="1:8" ht="12.75" customHeight="1">
      <c r="A829" s="179">
        <v>10</v>
      </c>
      <c r="B829" s="160" t="str">
        <f t="shared" si="65"/>
        <v>Burhanpur</v>
      </c>
      <c r="C829" s="202">
        <f t="shared" si="66"/>
        <v>712.2690974936997</v>
      </c>
      <c r="D829" s="180">
        <f t="shared" si="67"/>
        <v>-8.239734086512954</v>
      </c>
      <c r="E829" s="205">
        <f t="shared" si="68"/>
        <v>-0.01156828804661968</v>
      </c>
      <c r="F829" s="204"/>
      <c r="G829" s="206"/>
      <c r="H829" s="15"/>
    </row>
    <row r="830" spans="1:8" ht="12.75" customHeight="1">
      <c r="A830" s="179">
        <v>11</v>
      </c>
      <c r="B830" s="160" t="str">
        <f t="shared" si="65"/>
        <v>Chhatarpur</v>
      </c>
      <c r="C830" s="202">
        <f t="shared" si="66"/>
        <v>2258.447264244581</v>
      </c>
      <c r="D830" s="180">
        <f t="shared" si="67"/>
        <v>258.82757376345853</v>
      </c>
      <c r="E830" s="205">
        <f t="shared" si="68"/>
        <v>0.11460421408158614</v>
      </c>
      <c r="F830" s="204"/>
      <c r="G830" s="206"/>
      <c r="H830" s="15"/>
    </row>
    <row r="831" spans="1:8" ht="12.75" customHeight="1">
      <c r="A831" s="179">
        <v>12</v>
      </c>
      <c r="B831" s="160" t="str">
        <f t="shared" si="65"/>
        <v>Chhindwara</v>
      </c>
      <c r="C831" s="202">
        <f t="shared" si="66"/>
        <v>2046.6051303971672</v>
      </c>
      <c r="D831" s="180">
        <f t="shared" si="67"/>
        <v>-131.960639480056</v>
      </c>
      <c r="E831" s="205">
        <f t="shared" si="68"/>
        <v>-0.0644778211097553</v>
      </c>
      <c r="F831" s="204"/>
      <c r="G831" s="206"/>
      <c r="H831" s="15"/>
    </row>
    <row r="832" spans="1:8" ht="12.75" customHeight="1">
      <c r="A832" s="179">
        <v>13</v>
      </c>
      <c r="B832" s="160" t="str">
        <f t="shared" si="65"/>
        <v>Damoh</v>
      </c>
      <c r="C832" s="202">
        <f t="shared" si="66"/>
        <v>1522.9019299865236</v>
      </c>
      <c r="D832" s="180">
        <f t="shared" si="67"/>
        <v>71.47886184999652</v>
      </c>
      <c r="E832" s="205">
        <f t="shared" si="68"/>
        <v>0.04693595854240532</v>
      </c>
      <c r="F832" s="204"/>
      <c r="G832" s="206"/>
      <c r="H832" s="15"/>
    </row>
    <row r="833" spans="1:8" ht="12.75" customHeight="1">
      <c r="A833" s="179">
        <v>14</v>
      </c>
      <c r="B833" s="160" t="str">
        <f t="shared" si="65"/>
        <v>Datia</v>
      </c>
      <c r="C833" s="202">
        <f t="shared" si="66"/>
        <v>638.8044487392449</v>
      </c>
      <c r="D833" s="180">
        <f t="shared" si="67"/>
        <v>98.04248764003864</v>
      </c>
      <c r="E833" s="205">
        <f t="shared" si="68"/>
        <v>0.15347809150912603</v>
      </c>
      <c r="F833" s="204"/>
      <c r="G833" s="206"/>
      <c r="H833" s="15"/>
    </row>
    <row r="834" spans="1:8" ht="12.75" customHeight="1">
      <c r="A834" s="179">
        <v>15</v>
      </c>
      <c r="B834" s="160" t="str">
        <f t="shared" si="65"/>
        <v>Dewas</v>
      </c>
      <c r="C834" s="202">
        <f t="shared" si="66"/>
        <v>1171.3551606549097</v>
      </c>
      <c r="D834" s="180">
        <f t="shared" si="67"/>
        <v>108.61713199904898</v>
      </c>
      <c r="E834" s="205">
        <f t="shared" si="68"/>
        <v>0.09272775298853055</v>
      </c>
      <c r="F834" s="204"/>
      <c r="G834" s="206"/>
      <c r="H834" s="15"/>
    </row>
    <row r="835" spans="1:8" ht="12.75" customHeight="1">
      <c r="A835" s="179">
        <v>16</v>
      </c>
      <c r="B835" s="160" t="str">
        <f t="shared" si="65"/>
        <v>Dhar</v>
      </c>
      <c r="C835" s="202">
        <f t="shared" si="66"/>
        <v>1699.766088610893</v>
      </c>
      <c r="D835" s="180">
        <f t="shared" si="67"/>
        <v>22.056242778088517</v>
      </c>
      <c r="E835" s="205">
        <f t="shared" si="68"/>
        <v>0.01297604589588773</v>
      </c>
      <c r="F835" s="204"/>
      <c r="G835" s="206"/>
      <c r="H835" s="15"/>
    </row>
    <row r="836" spans="1:8" ht="12.75" customHeight="1">
      <c r="A836" s="179">
        <v>17</v>
      </c>
      <c r="B836" s="160" t="str">
        <f t="shared" si="65"/>
        <v>Dindori</v>
      </c>
      <c r="C836" s="202">
        <f t="shared" si="66"/>
        <v>997.0433635843146</v>
      </c>
      <c r="D836" s="180">
        <f t="shared" si="67"/>
        <v>31.498702327834962</v>
      </c>
      <c r="E836" s="205">
        <f t="shared" si="68"/>
        <v>0.03159210870688603</v>
      </c>
      <c r="F836" s="204"/>
      <c r="G836" s="206"/>
      <c r="H836" s="15"/>
    </row>
    <row r="837" spans="1:8" ht="12.75" customHeight="1">
      <c r="A837" s="179">
        <v>18</v>
      </c>
      <c r="B837" s="160" t="str">
        <f t="shared" si="65"/>
        <v>Guna</v>
      </c>
      <c r="C837" s="202">
        <f t="shared" si="66"/>
        <v>959.228375269203</v>
      </c>
      <c r="D837" s="180">
        <f t="shared" si="67"/>
        <v>87.12089798182888</v>
      </c>
      <c r="E837" s="205">
        <f t="shared" si="68"/>
        <v>0.09082393747722362</v>
      </c>
      <c r="F837" s="204"/>
      <c r="G837" s="206"/>
      <c r="H837" s="15"/>
    </row>
    <row r="838" spans="1:8" ht="12.75" customHeight="1">
      <c r="A838" s="179">
        <v>19</v>
      </c>
      <c r="B838" s="160" t="str">
        <f t="shared" si="65"/>
        <v>Gwalior</v>
      </c>
      <c r="C838" s="202">
        <f t="shared" si="66"/>
        <v>867.5232354440246</v>
      </c>
      <c r="D838" s="180">
        <f t="shared" si="67"/>
        <v>-43.34409419532153</v>
      </c>
      <c r="E838" s="205">
        <f t="shared" si="68"/>
        <v>-0.049963035483581844</v>
      </c>
      <c r="F838" s="204"/>
      <c r="G838" s="206"/>
      <c r="H838" s="15"/>
    </row>
    <row r="839" spans="1:8" ht="12.75" customHeight="1">
      <c r="A839" s="179">
        <v>20</v>
      </c>
      <c r="B839" s="160" t="str">
        <f t="shared" si="65"/>
        <v>Harda</v>
      </c>
      <c r="C839" s="180">
        <f t="shared" si="66"/>
        <v>419.82180278081637</v>
      </c>
      <c r="D839" s="180">
        <f t="shared" si="67"/>
        <v>-1.3581427452437538</v>
      </c>
      <c r="E839" s="205">
        <f t="shared" si="68"/>
        <v>-0.0032350457652453625</v>
      </c>
      <c r="F839" s="204"/>
      <c r="G839" s="206"/>
      <c r="H839" s="15"/>
    </row>
    <row r="840" spans="1:8" ht="12.75" customHeight="1">
      <c r="A840" s="179">
        <v>21</v>
      </c>
      <c r="B840" s="160" t="str">
        <f t="shared" si="65"/>
        <v>Hoshangabad</v>
      </c>
      <c r="C840" s="202">
        <f t="shared" si="66"/>
        <v>958.1881270494853</v>
      </c>
      <c r="D840" s="180">
        <f t="shared" si="67"/>
        <v>166.38175045384173</v>
      </c>
      <c r="E840" s="205">
        <f t="shared" si="68"/>
        <v>0.17364204977802758</v>
      </c>
      <c r="F840" s="204"/>
      <c r="G840" s="206"/>
      <c r="H840" s="15"/>
    </row>
    <row r="841" spans="1:8" ht="12.75" customHeight="1">
      <c r="A841" s="179">
        <v>22</v>
      </c>
      <c r="B841" s="160" t="str">
        <f t="shared" si="65"/>
        <v>Indore</v>
      </c>
      <c r="C841" s="202">
        <f t="shared" si="66"/>
        <v>1077.9231787754593</v>
      </c>
      <c r="D841" s="180">
        <f t="shared" si="67"/>
        <v>-116.43931260901593</v>
      </c>
      <c r="E841" s="205">
        <f t="shared" si="68"/>
        <v>-0.10802190258242071</v>
      </c>
      <c r="F841" s="204"/>
      <c r="G841" s="206"/>
      <c r="H841" s="15"/>
    </row>
    <row r="842" spans="1:8" ht="12.75" customHeight="1">
      <c r="A842" s="179">
        <v>23</v>
      </c>
      <c r="B842" s="160" t="str">
        <f t="shared" si="65"/>
        <v>Jabalpur</v>
      </c>
      <c r="C842" s="202">
        <f t="shared" si="66"/>
        <v>1571.035481234116</v>
      </c>
      <c r="D842" s="180">
        <f t="shared" si="67"/>
        <v>281.9730988815563</v>
      </c>
      <c r="E842" s="205">
        <f t="shared" si="68"/>
        <v>0.1794823237601574</v>
      </c>
      <c r="F842" s="204"/>
      <c r="G842" s="206"/>
      <c r="H842" s="15"/>
    </row>
    <row r="843" spans="1:8" ht="12.75" customHeight="1">
      <c r="A843" s="179">
        <v>24</v>
      </c>
      <c r="B843" s="160" t="str">
        <f t="shared" si="65"/>
        <v>Jhabua</v>
      </c>
      <c r="C843" s="202">
        <f t="shared" si="66"/>
        <v>1741.3271055905552</v>
      </c>
      <c r="D843" s="180">
        <f t="shared" si="67"/>
        <v>1231.5162551796363</v>
      </c>
      <c r="E843" s="205">
        <f t="shared" si="68"/>
        <v>0.7072285564417139</v>
      </c>
      <c r="F843" s="204"/>
      <c r="G843" s="206"/>
      <c r="H843" s="15"/>
    </row>
    <row r="844" spans="1:8" ht="12.75" customHeight="1">
      <c r="A844" s="179">
        <v>25</v>
      </c>
      <c r="B844" s="160" t="str">
        <f t="shared" si="65"/>
        <v>Katni</v>
      </c>
      <c r="C844" s="202">
        <f t="shared" si="66"/>
        <v>1420.2608530520465</v>
      </c>
      <c r="D844" s="180">
        <f t="shared" si="67"/>
        <v>93.29675906547868</v>
      </c>
      <c r="E844" s="205">
        <f t="shared" si="68"/>
        <v>0.06568987581752332</v>
      </c>
      <c r="F844" s="204"/>
      <c r="G844" s="206"/>
      <c r="H844" s="15"/>
    </row>
    <row r="845" spans="1:8" ht="12.75" customHeight="1">
      <c r="A845" s="179">
        <v>26</v>
      </c>
      <c r="B845" s="160" t="str">
        <f t="shared" si="65"/>
        <v>Khandwa</v>
      </c>
      <c r="C845" s="202">
        <f t="shared" si="66"/>
        <v>1488.1476788562895</v>
      </c>
      <c r="D845" s="180">
        <f t="shared" si="67"/>
        <v>1108.2405039005455</v>
      </c>
      <c r="E845" s="205">
        <f t="shared" si="68"/>
        <v>0.7447113748497594</v>
      </c>
      <c r="F845" s="204"/>
      <c r="G845" s="206"/>
      <c r="H845" s="15"/>
    </row>
    <row r="846" spans="1:8" ht="12.75" customHeight="1">
      <c r="A846" s="179">
        <v>27</v>
      </c>
      <c r="B846" s="160" t="str">
        <f t="shared" si="65"/>
        <v>Khargone</v>
      </c>
      <c r="C846" s="202">
        <f t="shared" si="66"/>
        <v>1643.8202389366038</v>
      </c>
      <c r="D846" s="180">
        <f t="shared" si="67"/>
        <v>169.73368629810693</v>
      </c>
      <c r="E846" s="205">
        <f t="shared" si="68"/>
        <v>0.10325562508459475</v>
      </c>
      <c r="F846" s="204"/>
      <c r="G846" s="206"/>
      <c r="H846" s="15"/>
    </row>
    <row r="847" spans="1:8" ht="12.75" customHeight="1">
      <c r="A847" s="179">
        <v>28</v>
      </c>
      <c r="B847" s="160" t="str">
        <f t="shared" si="65"/>
        <v>Mandla</v>
      </c>
      <c r="C847" s="202">
        <f t="shared" si="66"/>
        <v>1348.745087945483</v>
      </c>
      <c r="D847" s="180">
        <f t="shared" si="67"/>
        <v>294.66041384875814</v>
      </c>
      <c r="E847" s="205">
        <f t="shared" si="68"/>
        <v>0.21847005522563837</v>
      </c>
      <c r="F847" s="204"/>
      <c r="G847" s="206"/>
      <c r="H847" s="15"/>
    </row>
    <row r="848" spans="1:8" ht="12.75" customHeight="1">
      <c r="A848" s="179">
        <v>29</v>
      </c>
      <c r="B848" s="160" t="str">
        <f t="shared" si="65"/>
        <v>Mandsaur</v>
      </c>
      <c r="C848" s="202">
        <f t="shared" si="66"/>
        <v>920.4778643367048</v>
      </c>
      <c r="D848" s="180">
        <f t="shared" si="67"/>
        <v>94.83114687403258</v>
      </c>
      <c r="E848" s="205">
        <f t="shared" si="68"/>
        <v>0.1030238211565987</v>
      </c>
      <c r="F848" s="204"/>
      <c r="G848" s="206"/>
      <c r="H848" s="15"/>
    </row>
    <row r="849" spans="1:8" ht="12.75" customHeight="1">
      <c r="A849" s="179">
        <v>30</v>
      </c>
      <c r="B849" s="160" t="str">
        <f t="shared" si="65"/>
        <v>Morena</v>
      </c>
      <c r="C849" s="202">
        <f t="shared" si="66"/>
        <v>1395.3934071511094</v>
      </c>
      <c r="D849" s="180">
        <f t="shared" si="67"/>
        <v>-47.163576973629915</v>
      </c>
      <c r="E849" s="205">
        <f t="shared" si="68"/>
        <v>-0.03379948388169681</v>
      </c>
      <c r="F849" s="204"/>
      <c r="G849" s="206"/>
      <c r="H849" s="15"/>
    </row>
    <row r="850" spans="1:8" ht="12.75" customHeight="1">
      <c r="A850" s="179">
        <v>31</v>
      </c>
      <c r="B850" s="160" t="str">
        <f t="shared" si="65"/>
        <v>Narsinghpur</v>
      </c>
      <c r="C850" s="202">
        <f t="shared" si="66"/>
        <v>821.1982278968471</v>
      </c>
      <c r="D850" s="180">
        <f t="shared" si="67"/>
        <v>233.37750792228962</v>
      </c>
      <c r="E850" s="205">
        <f t="shared" si="68"/>
        <v>0.2841914412309287</v>
      </c>
      <c r="F850" s="204"/>
      <c r="G850" s="206"/>
      <c r="H850" s="15"/>
    </row>
    <row r="851" spans="1:8" ht="12.75" customHeight="1">
      <c r="A851" s="179">
        <v>32</v>
      </c>
      <c r="B851" s="160" t="str">
        <f t="shared" si="65"/>
        <v>Neemuch</v>
      </c>
      <c r="C851" s="202">
        <f t="shared" si="66"/>
        <v>749.3922781809069</v>
      </c>
      <c r="D851" s="180">
        <f t="shared" si="67"/>
        <v>152.4682031720771</v>
      </c>
      <c r="E851" s="205">
        <f t="shared" si="68"/>
        <v>0.20345579693212495</v>
      </c>
      <c r="F851" s="204"/>
      <c r="G851" s="206"/>
      <c r="H851" s="15"/>
    </row>
    <row r="852" spans="1:8" ht="12.75" customHeight="1">
      <c r="A852" s="179">
        <v>33</v>
      </c>
      <c r="B852" s="160" t="str">
        <f aca="true" t="shared" si="69" ref="B852:B870">B75</f>
        <v>Panna</v>
      </c>
      <c r="C852" s="202">
        <f aca="true" t="shared" si="70" ref="C852:C870">C795</f>
        <v>1251.6005750473996</v>
      </c>
      <c r="D852" s="180">
        <f aca="true" t="shared" si="71" ref="D852:D870">D919+E919-D982</f>
        <v>81.78966841406623</v>
      </c>
      <c r="E852" s="205">
        <f t="shared" si="68"/>
        <v>0.06534805915295201</v>
      </c>
      <c r="F852" s="204"/>
      <c r="G852" s="206"/>
      <c r="H852" s="15"/>
    </row>
    <row r="853" spans="1:8" ht="12.75" customHeight="1">
      <c r="A853" s="179">
        <v>34</v>
      </c>
      <c r="B853" s="160" t="str">
        <f t="shared" si="69"/>
        <v>Raisen</v>
      </c>
      <c r="C853" s="202">
        <f t="shared" si="70"/>
        <v>1238.3430163028088</v>
      </c>
      <c r="D853" s="180">
        <f t="shared" si="71"/>
        <v>132.2600397732174</v>
      </c>
      <c r="E853" s="205">
        <f t="shared" si="68"/>
        <v>0.10680404220156411</v>
      </c>
      <c r="F853" s="204"/>
      <c r="G853" s="206"/>
      <c r="H853" s="15"/>
    </row>
    <row r="854" spans="1:8" ht="12.75" customHeight="1">
      <c r="A854" s="179">
        <v>35</v>
      </c>
      <c r="B854" s="160" t="str">
        <f t="shared" si="69"/>
        <v>Rajgarh</v>
      </c>
      <c r="C854" s="202">
        <f t="shared" si="70"/>
        <v>1410.0813241603262</v>
      </c>
      <c r="D854" s="180">
        <f t="shared" si="71"/>
        <v>358.9669034320591</v>
      </c>
      <c r="E854" s="205">
        <f t="shared" si="68"/>
        <v>0.25457177347258064</v>
      </c>
      <c r="F854" s="204"/>
      <c r="G854" s="206"/>
      <c r="H854" s="15"/>
    </row>
    <row r="855" spans="1:8" ht="12.75" customHeight="1">
      <c r="A855" s="179">
        <v>36</v>
      </c>
      <c r="B855" s="160" t="str">
        <f t="shared" si="69"/>
        <v>Ratlam</v>
      </c>
      <c r="C855" s="202">
        <f t="shared" si="70"/>
        <v>1636.8250525311</v>
      </c>
      <c r="D855" s="180">
        <f t="shared" si="71"/>
        <v>39.30793062378939</v>
      </c>
      <c r="E855" s="205">
        <f t="shared" si="68"/>
        <v>0.024014741565083986</v>
      </c>
      <c r="F855" s="204"/>
      <c r="G855" s="206"/>
      <c r="H855" s="15"/>
    </row>
    <row r="856" spans="1:8" ht="12.75" customHeight="1">
      <c r="A856" s="179">
        <v>37</v>
      </c>
      <c r="B856" s="160" t="str">
        <f t="shared" si="69"/>
        <v>Rewa</v>
      </c>
      <c r="C856" s="202">
        <f t="shared" si="70"/>
        <v>1684.827735284332</v>
      </c>
      <c r="D856" s="180">
        <f t="shared" si="71"/>
        <v>-70.63777688519554</v>
      </c>
      <c r="E856" s="205">
        <f t="shared" si="68"/>
        <v>-0.04192581556314105</v>
      </c>
      <c r="F856" s="204"/>
      <c r="G856" s="206"/>
      <c r="H856" s="15"/>
    </row>
    <row r="857" spans="1:8" ht="12.75" customHeight="1">
      <c r="A857" s="179">
        <v>38</v>
      </c>
      <c r="B857" s="160" t="str">
        <f t="shared" si="69"/>
        <v>Sagar</v>
      </c>
      <c r="C857" s="202">
        <f t="shared" si="70"/>
        <v>2378.4696515559226</v>
      </c>
      <c r="D857" s="180">
        <f t="shared" si="71"/>
        <v>-386.7701248451822</v>
      </c>
      <c r="E857" s="205">
        <f t="shared" si="68"/>
        <v>-0.1626130165638939</v>
      </c>
      <c r="F857" s="204"/>
      <c r="G857" s="206"/>
      <c r="H857" s="15"/>
    </row>
    <row r="858" spans="1:8" ht="12.75" customHeight="1">
      <c r="A858" s="179">
        <v>39</v>
      </c>
      <c r="B858" s="160" t="str">
        <f t="shared" si="69"/>
        <v>Satna</v>
      </c>
      <c r="C858" s="180">
        <f t="shared" si="70"/>
        <v>1849.7346639031903</v>
      </c>
      <c r="D858" s="180">
        <f t="shared" si="71"/>
        <v>273.94459796966794</v>
      </c>
      <c r="E858" s="205">
        <f t="shared" si="68"/>
        <v>0.14809940220918377</v>
      </c>
      <c r="F858" s="204"/>
      <c r="G858" s="206"/>
      <c r="H858" s="15"/>
    </row>
    <row r="859" spans="1:8" ht="12.75" customHeight="1">
      <c r="A859" s="179">
        <v>40</v>
      </c>
      <c r="B859" s="160" t="str">
        <f t="shared" si="69"/>
        <v>Sehore</v>
      </c>
      <c r="C859" s="202">
        <f t="shared" si="70"/>
        <v>1089.9171615412013</v>
      </c>
      <c r="D859" s="180">
        <f t="shared" si="71"/>
        <v>102.20295007899688</v>
      </c>
      <c r="E859" s="205">
        <f t="shared" si="68"/>
        <v>0.0937713008706794</v>
      </c>
      <c r="F859" s="204"/>
      <c r="G859" s="206"/>
      <c r="H859" s="15"/>
    </row>
    <row r="860" spans="1:8" ht="12.75" customHeight="1">
      <c r="A860" s="179">
        <v>41</v>
      </c>
      <c r="B860" s="160" t="str">
        <f t="shared" si="69"/>
        <v>Seoni</v>
      </c>
      <c r="C860" s="202">
        <f t="shared" si="70"/>
        <v>1588.4383371775289</v>
      </c>
      <c r="D860" s="180">
        <f t="shared" si="71"/>
        <v>-399.62960487874534</v>
      </c>
      <c r="E860" s="205">
        <f t="shared" si="68"/>
        <v>-0.25158647680893986</v>
      </c>
      <c r="F860" s="204"/>
      <c r="G860" s="206"/>
      <c r="H860" s="15"/>
    </row>
    <row r="861" spans="1:8" ht="12.75" customHeight="1">
      <c r="A861" s="179">
        <v>42</v>
      </c>
      <c r="B861" s="160" t="str">
        <f t="shared" si="69"/>
        <v>Shahdol</v>
      </c>
      <c r="C861" s="202">
        <f t="shared" si="70"/>
        <v>1212.6664861341771</v>
      </c>
      <c r="D861" s="180">
        <f t="shared" si="71"/>
        <v>15.2783631750533</v>
      </c>
      <c r="E861" s="205">
        <f t="shared" si="68"/>
        <v>0.012598981954023264</v>
      </c>
      <c r="F861" s="204"/>
      <c r="G861" s="206"/>
      <c r="H861" s="15"/>
    </row>
    <row r="862" spans="1:8" ht="12.75" customHeight="1">
      <c r="A862" s="179">
        <v>43</v>
      </c>
      <c r="B862" s="160" t="str">
        <f t="shared" si="69"/>
        <v>Shajapur</v>
      </c>
      <c r="C862" s="202">
        <f t="shared" si="70"/>
        <v>638.2023086677609</v>
      </c>
      <c r="D862" s="180">
        <f t="shared" si="71"/>
        <v>175.22688179973346</v>
      </c>
      <c r="E862" s="205">
        <f t="shared" si="68"/>
        <v>0.2745632214422999</v>
      </c>
      <c r="F862" s="204"/>
      <c r="G862" s="206"/>
      <c r="H862" s="15"/>
    </row>
    <row r="863" spans="1:8" ht="12.75" customHeight="1">
      <c r="A863" s="179">
        <v>44</v>
      </c>
      <c r="B863" s="160" t="str">
        <f t="shared" si="69"/>
        <v>Sheopur</v>
      </c>
      <c r="C863" s="202">
        <f t="shared" si="70"/>
        <v>687.7356639409617</v>
      </c>
      <c r="D863" s="180">
        <f t="shared" si="71"/>
        <v>-29.80827782447011</v>
      </c>
      <c r="E863" s="205">
        <f t="shared" si="68"/>
        <v>-0.04334263785835743</v>
      </c>
      <c r="F863" s="204"/>
      <c r="G863" s="206"/>
      <c r="H863" s="15"/>
    </row>
    <row r="864" spans="1:8" ht="12.75" customHeight="1">
      <c r="A864" s="179">
        <v>45</v>
      </c>
      <c r="B864" s="160" t="str">
        <f t="shared" si="69"/>
        <v>Shivpuri</v>
      </c>
      <c r="C864" s="202">
        <f t="shared" si="70"/>
        <v>1464.355865425598</v>
      </c>
      <c r="D864" s="180">
        <f t="shared" si="71"/>
        <v>518.2207429003402</v>
      </c>
      <c r="E864" s="205">
        <f t="shared" si="68"/>
        <v>0.35388989461910975</v>
      </c>
      <c r="F864" s="204"/>
      <c r="G864" s="206"/>
      <c r="H864" s="15"/>
    </row>
    <row r="865" spans="1:8" ht="12.75" customHeight="1">
      <c r="A865" s="179">
        <v>46</v>
      </c>
      <c r="B865" s="160" t="str">
        <f t="shared" si="69"/>
        <v>Sidhi</v>
      </c>
      <c r="C865" s="202">
        <f t="shared" si="70"/>
        <v>1524.7813994117412</v>
      </c>
      <c r="D865" s="180">
        <f t="shared" si="71"/>
        <v>733.959291768969</v>
      </c>
      <c r="E865" s="205">
        <f t="shared" si="68"/>
        <v>0.4813537809761646</v>
      </c>
      <c r="F865" s="204"/>
      <c r="G865" s="206"/>
      <c r="H865" s="15"/>
    </row>
    <row r="866" spans="1:8" ht="12.75" customHeight="1">
      <c r="A866" s="179">
        <v>47</v>
      </c>
      <c r="B866" s="160" t="str">
        <f t="shared" si="69"/>
        <v>Singroli</v>
      </c>
      <c r="C866" s="180">
        <f t="shared" si="70"/>
        <v>1600.4378157330584</v>
      </c>
      <c r="D866" s="180">
        <f t="shared" si="71"/>
        <v>507.27729501422573</v>
      </c>
      <c r="E866" s="205">
        <f t="shared" si="68"/>
        <v>0.3169615776554707</v>
      </c>
      <c r="F866" s="204"/>
      <c r="G866" s="206"/>
      <c r="H866" s="15"/>
    </row>
    <row r="867" spans="1:8" ht="12.75" customHeight="1">
      <c r="A867" s="179">
        <v>48</v>
      </c>
      <c r="B867" s="160" t="str">
        <f t="shared" si="69"/>
        <v>Tikamgarh</v>
      </c>
      <c r="C867" s="202">
        <f t="shared" si="70"/>
        <v>2116.864071064526</v>
      </c>
      <c r="D867" s="180">
        <f t="shared" si="71"/>
        <v>133.60489773958216</v>
      </c>
      <c r="E867" s="205">
        <f t="shared" si="68"/>
        <v>0.06311453794593203</v>
      </c>
      <c r="F867" s="204"/>
      <c r="G867" s="206"/>
      <c r="H867" s="15"/>
    </row>
    <row r="868" spans="1:8" ht="12.75" customHeight="1">
      <c r="A868" s="179">
        <v>49</v>
      </c>
      <c r="B868" s="160" t="str">
        <f t="shared" si="69"/>
        <v>Ujjain</v>
      </c>
      <c r="C868" s="202">
        <f t="shared" si="70"/>
        <v>1197.8397963971488</v>
      </c>
      <c r="D868" s="180">
        <f t="shared" si="71"/>
        <v>547.6060380105621</v>
      </c>
      <c r="E868" s="205">
        <f t="shared" si="68"/>
        <v>0.45716133297428113</v>
      </c>
      <c r="F868" s="204"/>
      <c r="G868" s="206"/>
      <c r="H868" s="15"/>
    </row>
    <row r="869" spans="1:8" ht="12.75" customHeight="1">
      <c r="A869" s="179">
        <v>50</v>
      </c>
      <c r="B869" s="160" t="str">
        <f t="shared" si="69"/>
        <v>Umaria</v>
      </c>
      <c r="C869" s="202">
        <f t="shared" si="70"/>
        <v>710.4652952923536</v>
      </c>
      <c r="D869" s="180">
        <f t="shared" si="71"/>
        <v>177.26919487596615</v>
      </c>
      <c r="E869" s="205">
        <f t="shared" si="68"/>
        <v>0.24951140618771617</v>
      </c>
      <c r="F869" s="204"/>
      <c r="G869" s="206"/>
      <c r="H869" s="15"/>
    </row>
    <row r="870" spans="1:8" ht="12.75" customHeight="1">
      <c r="A870" s="179">
        <v>51</v>
      </c>
      <c r="B870" s="160" t="str">
        <f t="shared" si="69"/>
        <v>Vidisha</v>
      </c>
      <c r="C870" s="202">
        <f t="shared" si="70"/>
        <v>1469.8506297561325</v>
      </c>
      <c r="D870" s="180">
        <f t="shared" si="71"/>
        <v>333.22732798347715</v>
      </c>
      <c r="E870" s="205">
        <f>D870/C870</f>
        <v>0.22670829350786748</v>
      </c>
      <c r="F870" s="204"/>
      <c r="G870" s="206"/>
      <c r="H870" s="15"/>
    </row>
    <row r="871" spans="1:8" ht="12.75">
      <c r="A871" s="306"/>
      <c r="B871" s="290" t="s">
        <v>3</v>
      </c>
      <c r="C871" s="307">
        <f>SUM(C820:C870)</f>
        <v>65298.05999999998</v>
      </c>
      <c r="D871" s="307">
        <f>SUM(D820:D870)</f>
        <v>7900.138339145202</v>
      </c>
      <c r="E871" s="319">
        <f t="shared" si="68"/>
        <v>0.12098580477192131</v>
      </c>
      <c r="F871" s="184"/>
      <c r="G871" s="54"/>
      <c r="H871" s="15"/>
    </row>
    <row r="872" spans="1:9" ht="12.75">
      <c r="A872" s="207" t="s">
        <v>96</v>
      </c>
      <c r="B872" s="174"/>
      <c r="C872" s="174"/>
      <c r="D872" s="174"/>
      <c r="E872" s="174"/>
      <c r="F872" s="174"/>
      <c r="G872" s="45"/>
      <c r="H872" s="15"/>
      <c r="I872" s="3">
        <f>F938-D1001</f>
        <v>7900.138339145196</v>
      </c>
    </row>
    <row r="873" spans="1:8" ht="12.75" hidden="1">
      <c r="A873" s="174"/>
      <c r="B873" s="174"/>
      <c r="C873" s="174"/>
      <c r="D873" s="174"/>
      <c r="E873" s="174"/>
      <c r="F873" s="174"/>
      <c r="G873" s="45"/>
      <c r="H873" s="15"/>
    </row>
    <row r="874" spans="1:8" ht="12.75" hidden="1">
      <c r="A874" s="208" t="s">
        <v>31</v>
      </c>
      <c r="B874" s="208" t="s">
        <v>46</v>
      </c>
      <c r="C874" s="208" t="s">
        <v>32</v>
      </c>
      <c r="D874" s="209"/>
      <c r="E874" s="121"/>
      <c r="F874" s="121"/>
      <c r="G874" s="15"/>
      <c r="H874" s="15"/>
    </row>
    <row r="875" spans="1:8" ht="12.75" hidden="1">
      <c r="A875" s="210">
        <v>1</v>
      </c>
      <c r="B875" s="143">
        <f>B876/A876</f>
        <v>1.1043019786255908</v>
      </c>
      <c r="C875" s="143">
        <f>C876/A876</f>
        <v>0.85</v>
      </c>
      <c r="D875" s="209"/>
      <c r="E875" s="121"/>
      <c r="F875" s="121"/>
      <c r="G875" s="15"/>
      <c r="H875" s="15"/>
    </row>
    <row r="876" spans="1:8" ht="12.75" hidden="1">
      <c r="A876" s="124">
        <v>47718.17</v>
      </c>
      <c r="B876" s="180">
        <v>52695.2695473923</v>
      </c>
      <c r="C876" s="180">
        <f>A876*85/100</f>
        <v>40560.4445</v>
      </c>
      <c r="D876" s="124"/>
      <c r="E876" s="121"/>
      <c r="F876" s="121"/>
      <c r="G876" s="15"/>
      <c r="H876" s="15"/>
    </row>
    <row r="877" spans="1:8" ht="12.75" hidden="1">
      <c r="A877" s="121"/>
      <c r="B877" s="121"/>
      <c r="C877" s="121"/>
      <c r="D877" s="121"/>
      <c r="E877" s="121"/>
      <c r="F877" s="121"/>
      <c r="G877" s="15"/>
      <c r="H877" s="15"/>
    </row>
    <row r="878" spans="1:8" ht="12.75" hidden="1">
      <c r="A878" s="121"/>
      <c r="B878" s="121"/>
      <c r="C878" s="121"/>
      <c r="D878" s="121"/>
      <c r="E878" s="121"/>
      <c r="F878" s="121"/>
      <c r="G878" s="15"/>
      <c r="H878" s="15"/>
    </row>
    <row r="879" spans="1:8" ht="8.25" customHeight="1">
      <c r="A879" s="121"/>
      <c r="B879" s="121"/>
      <c r="C879" s="121"/>
      <c r="D879" s="121"/>
      <c r="E879" s="121"/>
      <c r="F879" s="121"/>
      <c r="G879" s="15"/>
      <c r="H879" s="15"/>
    </row>
    <row r="880" spans="1:8" ht="25.5">
      <c r="A880" s="196" t="s">
        <v>31</v>
      </c>
      <c r="B880" s="196" t="s">
        <v>265</v>
      </c>
      <c r="C880" s="196" t="s">
        <v>59</v>
      </c>
      <c r="D880" s="197" t="s">
        <v>33</v>
      </c>
      <c r="E880" s="196" t="s">
        <v>35</v>
      </c>
      <c r="F880" s="196" t="s">
        <v>54</v>
      </c>
      <c r="G880" s="15"/>
      <c r="H880" s="15"/>
    </row>
    <row r="881" spans="1:8" ht="12.75">
      <c r="A881" s="273">
        <f>$C$814</f>
        <v>65298.05999999998</v>
      </c>
      <c r="B881" s="273">
        <f>$D$814</f>
        <v>4281.29</v>
      </c>
      <c r="C881" s="273">
        <f>$E$938</f>
        <v>61060.950000000004</v>
      </c>
      <c r="D881" s="273">
        <f>B881+C881</f>
        <v>65342.240000000005</v>
      </c>
      <c r="E881" s="274">
        <f>D881/A881</f>
        <v>1.0006765897792373</v>
      </c>
      <c r="F881" s="273">
        <f>A881*85/100</f>
        <v>55503.35099999999</v>
      </c>
      <c r="G881" s="15"/>
      <c r="H881" s="15"/>
    </row>
    <row r="882" spans="1:8" ht="12.75">
      <c r="A882" s="67"/>
      <c r="B882" s="51"/>
      <c r="C882" s="52"/>
      <c r="D882" s="52"/>
      <c r="E882" s="53"/>
      <c r="F882" s="49"/>
      <c r="G882" s="54"/>
      <c r="H882" s="15"/>
    </row>
    <row r="883" spans="1:8" ht="12.75">
      <c r="A883" s="137" t="s">
        <v>266</v>
      </c>
      <c r="B883" s="174"/>
      <c r="C883" s="175"/>
      <c r="D883" s="174"/>
      <c r="E883" s="174"/>
      <c r="F883" s="174"/>
      <c r="G883" s="174"/>
      <c r="H883" s="15"/>
    </row>
    <row r="884" spans="1:8" ht="12.75">
      <c r="A884" s="174"/>
      <c r="B884" s="174"/>
      <c r="C884" s="174"/>
      <c r="D884" s="174"/>
      <c r="E884" s="174"/>
      <c r="F884" s="174"/>
      <c r="G884" s="174" t="s">
        <v>8</v>
      </c>
      <c r="H884" s="15"/>
    </row>
    <row r="885" spans="1:8" ht="53.25" customHeight="1">
      <c r="A885" s="305" t="s">
        <v>23</v>
      </c>
      <c r="B885" s="305" t="s">
        <v>24</v>
      </c>
      <c r="C885" s="294" t="str">
        <f>C818</f>
        <v>Allocation for 2017-18</v>
      </c>
      <c r="D885" s="351" t="s">
        <v>267</v>
      </c>
      <c r="E885" s="294" t="s">
        <v>44</v>
      </c>
      <c r="F885" s="294" t="s">
        <v>43</v>
      </c>
      <c r="G885" s="294" t="s">
        <v>45</v>
      </c>
      <c r="H885" s="15"/>
    </row>
    <row r="886" spans="1:8" ht="13.5" customHeight="1">
      <c r="A886" s="177">
        <v>1</v>
      </c>
      <c r="B886" s="177">
        <v>2</v>
      </c>
      <c r="C886" s="178">
        <v>3</v>
      </c>
      <c r="D886" s="178">
        <v>4</v>
      </c>
      <c r="E886" s="178">
        <v>5</v>
      </c>
      <c r="F886" s="178">
        <v>6</v>
      </c>
      <c r="G886" s="155">
        <v>7</v>
      </c>
      <c r="H886" s="15"/>
    </row>
    <row r="887" spans="1:8" ht="15">
      <c r="A887" s="179">
        <v>1</v>
      </c>
      <c r="B887" s="160" t="str">
        <f aca="true" t="shared" si="72" ref="B887:B918">B43</f>
        <v>Agar Malwa</v>
      </c>
      <c r="C887" s="202">
        <f aca="true" t="shared" si="73" ref="C887:D906">C763</f>
        <v>516.0827649126711</v>
      </c>
      <c r="D887" s="203">
        <f t="shared" si="73"/>
        <v>115.41</v>
      </c>
      <c r="E887" s="180">
        <v>482.91306254113886</v>
      </c>
      <c r="F887" s="211">
        <f aca="true" t="shared" si="74" ref="F887:F918">SUM(D887:E887)</f>
        <v>598.3230625411388</v>
      </c>
      <c r="G887" s="205">
        <f aca="true" t="shared" si="75" ref="G887:G918">F887/C887</f>
        <v>1.1593548617001073</v>
      </c>
      <c r="H887" s="15"/>
    </row>
    <row r="888" spans="1:8" ht="15">
      <c r="A888" s="179">
        <v>2</v>
      </c>
      <c r="B888" s="160" t="str">
        <f t="shared" si="72"/>
        <v>Alirajpur</v>
      </c>
      <c r="C888" s="202">
        <f t="shared" si="73"/>
        <v>1132.5948798553422</v>
      </c>
      <c r="D888" s="203">
        <f t="shared" si="73"/>
        <v>245.49</v>
      </c>
      <c r="E888" s="180">
        <v>1059.4736230520534</v>
      </c>
      <c r="F888" s="211">
        <f t="shared" si="74"/>
        <v>1304.9636230520534</v>
      </c>
      <c r="G888" s="205">
        <f t="shared" si="75"/>
        <v>1.1521892304675847</v>
      </c>
      <c r="H888" s="15"/>
    </row>
    <row r="889" spans="1:8" ht="15">
      <c r="A889" s="179">
        <v>3</v>
      </c>
      <c r="B889" s="160" t="str">
        <f t="shared" si="72"/>
        <v>Anooppur</v>
      </c>
      <c r="C889" s="202">
        <f t="shared" si="73"/>
        <v>684.5986396748814</v>
      </c>
      <c r="D889" s="203">
        <f t="shared" si="73"/>
        <v>139.92000000000002</v>
      </c>
      <c r="E889" s="180">
        <v>640.5827128911435</v>
      </c>
      <c r="F889" s="211">
        <f t="shared" si="74"/>
        <v>780.5027128911436</v>
      </c>
      <c r="G889" s="205">
        <f t="shared" si="75"/>
        <v>1.1400880277264462</v>
      </c>
      <c r="H889" s="15"/>
    </row>
    <row r="890" spans="1:8" ht="15">
      <c r="A890" s="179">
        <v>4</v>
      </c>
      <c r="B890" s="160" t="str">
        <f t="shared" si="72"/>
        <v>Ashoknagar</v>
      </c>
      <c r="C890" s="202">
        <f t="shared" si="73"/>
        <v>767.8885330342728</v>
      </c>
      <c r="D890" s="203">
        <f t="shared" si="73"/>
        <v>-91.91</v>
      </c>
      <c r="E890" s="180">
        <v>718.47146422675</v>
      </c>
      <c r="F890" s="211">
        <f t="shared" si="74"/>
        <v>626.56146422675</v>
      </c>
      <c r="G890" s="205">
        <f t="shared" si="75"/>
        <v>0.8159536668048994</v>
      </c>
      <c r="H890" s="15"/>
    </row>
    <row r="891" spans="1:8" ht="15">
      <c r="A891" s="179">
        <v>5</v>
      </c>
      <c r="B891" s="160" t="str">
        <f t="shared" si="72"/>
        <v>Badwani</v>
      </c>
      <c r="C891" s="202">
        <f t="shared" si="73"/>
        <v>1572.9120059382392</v>
      </c>
      <c r="D891" s="203">
        <f t="shared" si="73"/>
        <v>146.38</v>
      </c>
      <c r="E891" s="180">
        <v>1463.7012529040303</v>
      </c>
      <c r="F891" s="211">
        <f t="shared" si="74"/>
        <v>1610.0812529040304</v>
      </c>
      <c r="G891" s="205">
        <f t="shared" si="75"/>
        <v>1.0236308495487767</v>
      </c>
      <c r="H891" s="15"/>
    </row>
    <row r="892" spans="1:8" ht="15">
      <c r="A892" s="179">
        <v>6</v>
      </c>
      <c r="B892" s="160" t="str">
        <f t="shared" si="72"/>
        <v>Balaghat</v>
      </c>
      <c r="C892" s="202">
        <f t="shared" si="73"/>
        <v>1734.800386531494</v>
      </c>
      <c r="D892" s="203">
        <f t="shared" si="73"/>
        <v>-318.43</v>
      </c>
      <c r="E892" s="180">
        <v>1623.405472643701</v>
      </c>
      <c r="F892" s="211">
        <f t="shared" si="74"/>
        <v>1304.9754726437009</v>
      </c>
      <c r="G892" s="205">
        <f t="shared" si="75"/>
        <v>0.7522337917233396</v>
      </c>
      <c r="H892" s="15"/>
    </row>
    <row r="893" spans="1:8" ht="15">
      <c r="A893" s="179">
        <v>7</v>
      </c>
      <c r="B893" s="160" t="str">
        <f t="shared" si="72"/>
        <v>Betul</v>
      </c>
      <c r="C893" s="202">
        <f t="shared" si="73"/>
        <v>1597.2190657774916</v>
      </c>
      <c r="D893" s="203">
        <f t="shared" si="73"/>
        <v>-16.519999999999996</v>
      </c>
      <c r="E893" s="180">
        <v>1494.6465624497682</v>
      </c>
      <c r="F893" s="211">
        <f t="shared" si="74"/>
        <v>1478.1265624497682</v>
      </c>
      <c r="G893" s="205">
        <f t="shared" si="75"/>
        <v>0.9254375896960937</v>
      </c>
      <c r="H893" s="15"/>
    </row>
    <row r="894" spans="1:8" ht="15">
      <c r="A894" s="179">
        <v>8</v>
      </c>
      <c r="B894" s="160" t="str">
        <f t="shared" si="72"/>
        <v>Bhind</v>
      </c>
      <c r="C894" s="202">
        <f t="shared" si="73"/>
        <v>1000.4818538397642</v>
      </c>
      <c r="D894" s="203">
        <f t="shared" si="73"/>
        <v>78.75</v>
      </c>
      <c r="E894" s="180">
        <v>936.1436095317042</v>
      </c>
      <c r="F894" s="211">
        <f t="shared" si="74"/>
        <v>1014.8936095317042</v>
      </c>
      <c r="G894" s="205">
        <f t="shared" si="75"/>
        <v>1.0144048146766769</v>
      </c>
      <c r="H894" s="15"/>
    </row>
    <row r="895" spans="1:8" ht="15">
      <c r="A895" s="179">
        <v>9</v>
      </c>
      <c r="B895" s="160" t="str">
        <f t="shared" si="72"/>
        <v>Bhopal</v>
      </c>
      <c r="C895" s="202">
        <f t="shared" si="73"/>
        <v>1110.369594897589</v>
      </c>
      <c r="D895" s="203">
        <f t="shared" si="73"/>
        <v>-4.850000000000001</v>
      </c>
      <c r="E895" s="180">
        <v>1038.9185159319604</v>
      </c>
      <c r="F895" s="211">
        <f t="shared" si="74"/>
        <v>1034.0685159319605</v>
      </c>
      <c r="G895" s="205">
        <f t="shared" si="75"/>
        <v>0.9312831697515405</v>
      </c>
      <c r="H895" s="15"/>
    </row>
    <row r="896" spans="1:8" ht="15">
      <c r="A896" s="179">
        <v>10</v>
      </c>
      <c r="B896" s="160" t="str">
        <f t="shared" si="72"/>
        <v>Burhanpur</v>
      </c>
      <c r="C896" s="202">
        <f t="shared" si="73"/>
        <v>712.2690974936997</v>
      </c>
      <c r="D896" s="203">
        <f t="shared" si="73"/>
        <v>9.360000000000003</v>
      </c>
      <c r="E896" s="180">
        <v>666.420265913487</v>
      </c>
      <c r="F896" s="211">
        <f t="shared" si="74"/>
        <v>675.780265913487</v>
      </c>
      <c r="G896" s="205">
        <f t="shared" si="75"/>
        <v>0.948771002829397</v>
      </c>
      <c r="H896" s="15"/>
    </row>
    <row r="897" spans="1:8" ht="15">
      <c r="A897" s="179">
        <v>11</v>
      </c>
      <c r="B897" s="160" t="str">
        <f t="shared" si="72"/>
        <v>Chhatarpur</v>
      </c>
      <c r="C897" s="202">
        <f t="shared" si="73"/>
        <v>2258.447264244581</v>
      </c>
      <c r="D897" s="203">
        <f t="shared" si="73"/>
        <v>-123.87</v>
      </c>
      <c r="E897" s="180">
        <v>2113.2375737634584</v>
      </c>
      <c r="F897" s="211">
        <f t="shared" si="74"/>
        <v>1989.3675737634585</v>
      </c>
      <c r="G897" s="205">
        <f t="shared" si="75"/>
        <v>0.8808563322504118</v>
      </c>
      <c r="H897" s="15"/>
    </row>
    <row r="898" spans="1:8" ht="15">
      <c r="A898" s="179">
        <v>12</v>
      </c>
      <c r="B898" s="160" t="str">
        <f t="shared" si="72"/>
        <v>Chhindwara</v>
      </c>
      <c r="C898" s="202">
        <f t="shared" si="73"/>
        <v>2046.6051303971672</v>
      </c>
      <c r="D898" s="203">
        <f t="shared" si="73"/>
        <v>-86.64</v>
      </c>
      <c r="E898" s="180">
        <v>1915.189360519944</v>
      </c>
      <c r="F898" s="211">
        <f t="shared" si="74"/>
        <v>1828.549360519944</v>
      </c>
      <c r="G898" s="205">
        <f t="shared" si="75"/>
        <v>0.8934548894466482</v>
      </c>
      <c r="H898" s="15"/>
    </row>
    <row r="899" spans="1:8" ht="15">
      <c r="A899" s="179">
        <v>13</v>
      </c>
      <c r="B899" s="160" t="str">
        <f t="shared" si="72"/>
        <v>Damoh</v>
      </c>
      <c r="C899" s="202">
        <f t="shared" si="73"/>
        <v>1522.9019299865236</v>
      </c>
      <c r="D899" s="203">
        <f t="shared" si="73"/>
        <v>-77.07</v>
      </c>
      <c r="E899" s="180">
        <v>1418.4088618499966</v>
      </c>
      <c r="F899" s="211">
        <f t="shared" si="74"/>
        <v>1341.3388618499966</v>
      </c>
      <c r="G899" s="205">
        <f t="shared" si="75"/>
        <v>0.8807782270404414</v>
      </c>
      <c r="H899" s="15"/>
    </row>
    <row r="900" spans="1:8" ht="15">
      <c r="A900" s="179">
        <v>14</v>
      </c>
      <c r="B900" s="160" t="str">
        <f t="shared" si="72"/>
        <v>Datia</v>
      </c>
      <c r="C900" s="202">
        <f t="shared" si="73"/>
        <v>638.8044487392449</v>
      </c>
      <c r="D900" s="203">
        <f t="shared" si="73"/>
        <v>51.74</v>
      </c>
      <c r="E900" s="180">
        <v>597.7470514548386</v>
      </c>
      <c r="F900" s="211">
        <f t="shared" si="74"/>
        <v>649.4870514548386</v>
      </c>
      <c r="G900" s="205">
        <f t="shared" si="75"/>
        <v>1.016722805761101</v>
      </c>
      <c r="H900" s="15"/>
    </row>
    <row r="901" spans="1:8" ht="15">
      <c r="A901" s="179">
        <v>15</v>
      </c>
      <c r="B901" s="160" t="str">
        <f t="shared" si="72"/>
        <v>Dewas</v>
      </c>
      <c r="C901" s="202">
        <f t="shared" si="73"/>
        <v>1171.3551606549097</v>
      </c>
      <c r="D901" s="203">
        <f t="shared" si="73"/>
        <v>171.54000000000002</v>
      </c>
      <c r="E901" s="180">
        <v>1096.117131999049</v>
      </c>
      <c r="F901" s="211">
        <f t="shared" si="74"/>
        <v>1267.657131999049</v>
      </c>
      <c r="G901" s="205">
        <f t="shared" si="75"/>
        <v>1.082214152102507</v>
      </c>
      <c r="H901" s="15"/>
    </row>
    <row r="902" spans="1:8" ht="15">
      <c r="A902" s="179">
        <v>16</v>
      </c>
      <c r="B902" s="160" t="str">
        <f t="shared" si="72"/>
        <v>Dhar</v>
      </c>
      <c r="C902" s="202">
        <f t="shared" si="73"/>
        <v>1699.766088610893</v>
      </c>
      <c r="D902" s="203">
        <f t="shared" si="73"/>
        <v>31.390000000000004</v>
      </c>
      <c r="E902" s="180">
        <v>1590.3074557780883</v>
      </c>
      <c r="F902" s="211">
        <f t="shared" si="74"/>
        <v>1621.6974557780884</v>
      </c>
      <c r="G902" s="205">
        <f t="shared" si="75"/>
        <v>0.9540709552003095</v>
      </c>
      <c r="H902" s="15"/>
    </row>
    <row r="903" spans="1:8" ht="15">
      <c r="A903" s="179">
        <v>17</v>
      </c>
      <c r="B903" s="160" t="str">
        <f t="shared" si="72"/>
        <v>Dindori</v>
      </c>
      <c r="C903" s="202">
        <f t="shared" si="73"/>
        <v>997.0433635843146</v>
      </c>
      <c r="D903" s="203">
        <f t="shared" si="73"/>
        <v>-48.80000000000001</v>
      </c>
      <c r="E903" s="180">
        <v>932.9624853278349</v>
      </c>
      <c r="F903" s="211">
        <f t="shared" si="74"/>
        <v>884.1624853278349</v>
      </c>
      <c r="G903" s="205">
        <f t="shared" si="75"/>
        <v>0.8867843843314103</v>
      </c>
      <c r="H903" s="15"/>
    </row>
    <row r="904" spans="1:8" ht="15">
      <c r="A904" s="179">
        <v>18</v>
      </c>
      <c r="B904" s="160" t="str">
        <f t="shared" si="72"/>
        <v>Guna</v>
      </c>
      <c r="C904" s="202">
        <f t="shared" si="73"/>
        <v>959.228375269203</v>
      </c>
      <c r="D904" s="203">
        <f t="shared" si="73"/>
        <v>221.13000000000002</v>
      </c>
      <c r="E904" s="180">
        <v>897.4808979818288</v>
      </c>
      <c r="F904" s="211">
        <f t="shared" si="74"/>
        <v>1118.6108979818289</v>
      </c>
      <c r="G904" s="205">
        <f t="shared" si="75"/>
        <v>1.166157014139512</v>
      </c>
      <c r="H904" s="15"/>
    </row>
    <row r="905" spans="1:8" ht="15">
      <c r="A905" s="179">
        <v>19</v>
      </c>
      <c r="B905" s="160" t="str">
        <f t="shared" si="72"/>
        <v>Gwalior</v>
      </c>
      <c r="C905" s="202">
        <f t="shared" si="73"/>
        <v>867.5232354440246</v>
      </c>
      <c r="D905" s="203">
        <f t="shared" si="73"/>
        <v>94.46</v>
      </c>
      <c r="E905" s="180">
        <v>804.1259058046785</v>
      </c>
      <c r="F905" s="211">
        <f t="shared" si="74"/>
        <v>898.5859058046785</v>
      </c>
      <c r="G905" s="205">
        <f t="shared" si="75"/>
        <v>1.0358061537622736</v>
      </c>
      <c r="H905" s="15"/>
    </row>
    <row r="906" spans="1:8" ht="15">
      <c r="A906" s="179">
        <v>20</v>
      </c>
      <c r="B906" s="160" t="str">
        <f t="shared" si="72"/>
        <v>Harda</v>
      </c>
      <c r="C906" s="202">
        <f t="shared" si="73"/>
        <v>419.82180278081637</v>
      </c>
      <c r="D906" s="203">
        <f t="shared" si="73"/>
        <v>20.9</v>
      </c>
      <c r="E906" s="180">
        <v>392.8318572547563</v>
      </c>
      <c r="F906" s="211">
        <f t="shared" si="74"/>
        <v>413.7318572547563</v>
      </c>
      <c r="G906" s="205">
        <f t="shared" si="75"/>
        <v>0.9854939750967636</v>
      </c>
      <c r="H906" s="15"/>
    </row>
    <row r="907" spans="1:8" ht="15">
      <c r="A907" s="179">
        <v>21</v>
      </c>
      <c r="B907" s="160" t="str">
        <f t="shared" si="72"/>
        <v>Hoshangabad</v>
      </c>
      <c r="C907" s="202">
        <f aca="true" t="shared" si="76" ref="C907:D926">C783</f>
        <v>958.1881270494853</v>
      </c>
      <c r="D907" s="203">
        <f t="shared" si="76"/>
        <v>32.24</v>
      </c>
      <c r="E907" s="180">
        <v>896.6617504538417</v>
      </c>
      <c r="F907" s="211">
        <f t="shared" si="74"/>
        <v>928.9017504538417</v>
      </c>
      <c r="G907" s="205">
        <f t="shared" si="75"/>
        <v>0.9694356715879751</v>
      </c>
      <c r="H907" s="15"/>
    </row>
    <row r="908" spans="1:8" ht="15">
      <c r="A908" s="179">
        <v>22</v>
      </c>
      <c r="B908" s="160" t="str">
        <f t="shared" si="72"/>
        <v>Indore</v>
      </c>
      <c r="C908" s="202">
        <f t="shared" si="76"/>
        <v>1077.9231787754593</v>
      </c>
      <c r="D908" s="203">
        <f t="shared" si="76"/>
        <v>-28.750000000000007</v>
      </c>
      <c r="E908" s="180">
        <v>1008.6106873909843</v>
      </c>
      <c r="F908" s="211">
        <f t="shared" si="74"/>
        <v>979.8606873909843</v>
      </c>
      <c r="G908" s="205">
        <f t="shared" si="75"/>
        <v>0.9090264563232828</v>
      </c>
      <c r="H908" s="15"/>
    </row>
    <row r="909" spans="1:8" ht="15">
      <c r="A909" s="179">
        <v>23</v>
      </c>
      <c r="B909" s="160" t="str">
        <f t="shared" si="72"/>
        <v>Jabalpur</v>
      </c>
      <c r="C909" s="202">
        <f t="shared" si="76"/>
        <v>1571.035481234116</v>
      </c>
      <c r="D909" s="203">
        <f t="shared" si="76"/>
        <v>140.72</v>
      </c>
      <c r="E909" s="180">
        <v>1468.0530988815563</v>
      </c>
      <c r="F909" s="211">
        <f t="shared" si="74"/>
        <v>1608.7730988815563</v>
      </c>
      <c r="G909" s="205">
        <f t="shared" si="75"/>
        <v>1.0240208563703448</v>
      </c>
      <c r="H909" s="15"/>
    </row>
    <row r="910" spans="1:8" ht="15">
      <c r="A910" s="179">
        <v>24</v>
      </c>
      <c r="B910" s="160" t="str">
        <f t="shared" si="72"/>
        <v>Jhabua</v>
      </c>
      <c r="C910" s="202">
        <f t="shared" si="76"/>
        <v>1741.3271055905552</v>
      </c>
      <c r="D910" s="203">
        <f t="shared" si="76"/>
        <v>785.9100000000001</v>
      </c>
      <c r="E910" s="180">
        <v>1628.8662551796363</v>
      </c>
      <c r="F910" s="211">
        <f t="shared" si="74"/>
        <v>2414.7762551796363</v>
      </c>
      <c r="G910" s="205">
        <f t="shared" si="75"/>
        <v>1.3867447692205348</v>
      </c>
      <c r="H910" s="15"/>
    </row>
    <row r="911" spans="1:8" ht="15">
      <c r="A911" s="179">
        <v>25</v>
      </c>
      <c r="B911" s="160" t="str">
        <f t="shared" si="72"/>
        <v>Katni</v>
      </c>
      <c r="C911" s="202">
        <f t="shared" si="76"/>
        <v>1420.2608530520465</v>
      </c>
      <c r="D911" s="203">
        <f t="shared" si="76"/>
        <v>-69.67</v>
      </c>
      <c r="E911" s="180">
        <v>1326.0567590654787</v>
      </c>
      <c r="F911" s="211">
        <f t="shared" si="74"/>
        <v>1256.3867590654786</v>
      </c>
      <c r="G911" s="205">
        <f t="shared" si="75"/>
        <v>0.8846169042578247</v>
      </c>
      <c r="H911" s="15"/>
    </row>
    <row r="912" spans="1:8" ht="15">
      <c r="A912" s="179">
        <v>26</v>
      </c>
      <c r="B912" s="160" t="str">
        <f t="shared" si="72"/>
        <v>Khandwa</v>
      </c>
      <c r="C912" s="202">
        <f t="shared" si="76"/>
        <v>1488.1476788562895</v>
      </c>
      <c r="D912" s="203">
        <f t="shared" si="76"/>
        <v>808.95</v>
      </c>
      <c r="E912" s="180">
        <v>1392.5505039005457</v>
      </c>
      <c r="F912" s="211">
        <f t="shared" si="74"/>
        <v>2201.5005039005455</v>
      </c>
      <c r="G912" s="205">
        <f t="shared" si="75"/>
        <v>1.4793562058252852</v>
      </c>
      <c r="H912" s="15"/>
    </row>
    <row r="913" spans="1:8" ht="15">
      <c r="A913" s="179">
        <v>27</v>
      </c>
      <c r="B913" s="160" t="str">
        <f t="shared" si="72"/>
        <v>Khargone</v>
      </c>
      <c r="C913" s="202">
        <f t="shared" si="76"/>
        <v>1643.8202389366038</v>
      </c>
      <c r="D913" s="203">
        <f t="shared" si="76"/>
        <v>41.269999999999996</v>
      </c>
      <c r="E913" s="180">
        <v>1538.0643586381068</v>
      </c>
      <c r="F913" s="211">
        <f t="shared" si="74"/>
        <v>1579.3343586381068</v>
      </c>
      <c r="G913" s="205">
        <f t="shared" si="75"/>
        <v>0.9607707225090419</v>
      </c>
      <c r="H913" s="15"/>
    </row>
    <row r="914" spans="1:8" ht="15">
      <c r="A914" s="179">
        <v>28</v>
      </c>
      <c r="B914" s="160" t="str">
        <f t="shared" si="72"/>
        <v>Mandla</v>
      </c>
      <c r="C914" s="202">
        <f t="shared" si="76"/>
        <v>1348.745087945483</v>
      </c>
      <c r="D914" s="203">
        <f t="shared" si="76"/>
        <v>43.120000000000005</v>
      </c>
      <c r="E914" s="180">
        <v>1262.128263848758</v>
      </c>
      <c r="F914" s="211">
        <f t="shared" si="74"/>
        <v>1305.2482638487581</v>
      </c>
      <c r="G914" s="205">
        <f t="shared" si="75"/>
        <v>0.9677501519853668</v>
      </c>
      <c r="H914" s="15"/>
    </row>
    <row r="915" spans="1:8" ht="15">
      <c r="A915" s="179">
        <v>29</v>
      </c>
      <c r="B915" s="160" t="str">
        <f t="shared" si="72"/>
        <v>Mandsaur</v>
      </c>
      <c r="C915" s="202">
        <f t="shared" si="76"/>
        <v>920.4778643367048</v>
      </c>
      <c r="D915" s="203">
        <f t="shared" si="76"/>
        <v>-90.4</v>
      </c>
      <c r="E915" s="180">
        <v>857.7911468740325</v>
      </c>
      <c r="F915" s="211">
        <f t="shared" si="74"/>
        <v>767.3911468740325</v>
      </c>
      <c r="G915" s="205">
        <f t="shared" si="75"/>
        <v>0.8336877795828515</v>
      </c>
      <c r="H915" s="15"/>
    </row>
    <row r="916" spans="1:8" ht="15">
      <c r="A916" s="179">
        <v>30</v>
      </c>
      <c r="B916" s="160" t="str">
        <f t="shared" si="72"/>
        <v>Morena</v>
      </c>
      <c r="C916" s="202">
        <f t="shared" si="76"/>
        <v>1395.3934071511094</v>
      </c>
      <c r="D916" s="203">
        <f t="shared" si="76"/>
        <v>123.85</v>
      </c>
      <c r="E916" s="180">
        <v>1305.5464230263701</v>
      </c>
      <c r="F916" s="211">
        <f t="shared" si="74"/>
        <v>1429.39642302637</v>
      </c>
      <c r="G916" s="205">
        <f t="shared" si="75"/>
        <v>1.0243680496847714</v>
      </c>
      <c r="H916" s="15"/>
    </row>
    <row r="917" spans="1:8" ht="15">
      <c r="A917" s="179">
        <v>31</v>
      </c>
      <c r="B917" s="160" t="str">
        <f t="shared" si="72"/>
        <v>Narsinghpur</v>
      </c>
      <c r="C917" s="202">
        <f t="shared" si="76"/>
        <v>821.1982278968471</v>
      </c>
      <c r="D917" s="203">
        <f t="shared" si="76"/>
        <v>174.68</v>
      </c>
      <c r="E917" s="180">
        <v>768.4928079222896</v>
      </c>
      <c r="F917" s="211">
        <f t="shared" si="74"/>
        <v>943.1728079222896</v>
      </c>
      <c r="G917" s="205">
        <f t="shared" si="75"/>
        <v>1.148532444276979</v>
      </c>
      <c r="H917" s="15"/>
    </row>
    <row r="918" spans="1:8" ht="15">
      <c r="A918" s="179">
        <v>32</v>
      </c>
      <c r="B918" s="160" t="str">
        <f t="shared" si="72"/>
        <v>Neemuch</v>
      </c>
      <c r="C918" s="202">
        <f t="shared" si="76"/>
        <v>749.3922781809069</v>
      </c>
      <c r="D918" s="203">
        <f t="shared" si="76"/>
        <v>1.6800000000000015</v>
      </c>
      <c r="E918" s="180">
        <v>701.2382031720772</v>
      </c>
      <c r="F918" s="211">
        <f t="shared" si="74"/>
        <v>702.9182031720771</v>
      </c>
      <c r="G918" s="205">
        <f t="shared" si="75"/>
        <v>0.937984315608853</v>
      </c>
      <c r="H918" s="15"/>
    </row>
    <row r="919" spans="1:8" ht="15">
      <c r="A919" s="179">
        <v>33</v>
      </c>
      <c r="B919" s="160" t="str">
        <f aca="true" t="shared" si="77" ref="B919:B937">B75</f>
        <v>Panna</v>
      </c>
      <c r="C919" s="202">
        <f t="shared" si="76"/>
        <v>1251.6005750473996</v>
      </c>
      <c r="D919" s="203">
        <f t="shared" si="76"/>
        <v>-71.08999999999999</v>
      </c>
      <c r="E919" s="180">
        <v>1171.1296684140661</v>
      </c>
      <c r="F919" s="211">
        <f aca="true" t="shared" si="78" ref="F919:F937">SUM(D919:E919)</f>
        <v>1100.0396684140662</v>
      </c>
      <c r="G919" s="205">
        <f aca="true" t="shared" si="79" ref="G919:G938">F919/C919</f>
        <v>0.8789063302982314</v>
      </c>
      <c r="H919" s="15"/>
    </row>
    <row r="920" spans="1:8" ht="15">
      <c r="A920" s="179">
        <v>34</v>
      </c>
      <c r="B920" s="160" t="str">
        <f t="shared" si="77"/>
        <v>Raisen</v>
      </c>
      <c r="C920" s="202">
        <f t="shared" si="76"/>
        <v>1238.3430163028088</v>
      </c>
      <c r="D920" s="203">
        <f t="shared" si="76"/>
        <v>26.57</v>
      </c>
      <c r="E920" s="180">
        <v>1158.7273207732173</v>
      </c>
      <c r="F920" s="211">
        <f t="shared" si="78"/>
        <v>1185.2973207732173</v>
      </c>
      <c r="G920" s="205">
        <f t="shared" si="79"/>
        <v>0.9571639724767339</v>
      </c>
      <c r="H920" s="15"/>
    </row>
    <row r="921" spans="1:8" ht="15">
      <c r="A921" s="179">
        <v>35</v>
      </c>
      <c r="B921" s="160" t="str">
        <f t="shared" si="77"/>
        <v>Rajgarh</v>
      </c>
      <c r="C921" s="202">
        <f t="shared" si="76"/>
        <v>1410.0813241603262</v>
      </c>
      <c r="D921" s="203">
        <f t="shared" si="76"/>
        <v>5.759999999999998</v>
      </c>
      <c r="E921" s="180">
        <v>1315.806903432059</v>
      </c>
      <c r="F921" s="211">
        <f t="shared" si="78"/>
        <v>1321.566903432059</v>
      </c>
      <c r="G921" s="205">
        <f t="shared" si="79"/>
        <v>0.9372274356012936</v>
      </c>
      <c r="H921" s="15"/>
    </row>
    <row r="922" spans="1:8" ht="15">
      <c r="A922" s="179">
        <v>36</v>
      </c>
      <c r="B922" s="160" t="str">
        <f t="shared" si="77"/>
        <v>Ratlam</v>
      </c>
      <c r="C922" s="202">
        <f t="shared" si="76"/>
        <v>1636.8250525311</v>
      </c>
      <c r="D922" s="203">
        <f t="shared" si="76"/>
        <v>277.66999999999996</v>
      </c>
      <c r="E922" s="180">
        <v>1531.4779306237895</v>
      </c>
      <c r="F922" s="211">
        <f t="shared" si="78"/>
        <v>1809.1479306237893</v>
      </c>
      <c r="G922" s="205">
        <f t="shared" si="79"/>
        <v>1.1052787393657117</v>
      </c>
      <c r="H922" s="15"/>
    </row>
    <row r="923" spans="1:8" ht="15">
      <c r="A923" s="179">
        <v>37</v>
      </c>
      <c r="B923" s="160" t="str">
        <f t="shared" si="77"/>
        <v>Rewa</v>
      </c>
      <c r="C923" s="202">
        <f t="shared" si="76"/>
        <v>1684.827735284332</v>
      </c>
      <c r="D923" s="203">
        <f t="shared" si="76"/>
        <v>-53.67</v>
      </c>
      <c r="E923" s="180">
        <v>1572.2322231148046</v>
      </c>
      <c r="F923" s="211">
        <f t="shared" si="78"/>
        <v>1518.5622231148045</v>
      </c>
      <c r="G923" s="205">
        <f t="shared" si="79"/>
        <v>0.9013160166540893</v>
      </c>
      <c r="H923" s="15"/>
    </row>
    <row r="924" spans="1:8" ht="15">
      <c r="A924" s="179">
        <v>38</v>
      </c>
      <c r="B924" s="160" t="str">
        <f t="shared" si="77"/>
        <v>Sagar</v>
      </c>
      <c r="C924" s="202">
        <f t="shared" si="76"/>
        <v>2378.4696515559226</v>
      </c>
      <c r="D924" s="203">
        <f t="shared" si="76"/>
        <v>-155.42</v>
      </c>
      <c r="E924" s="180">
        <v>2225.729875154818</v>
      </c>
      <c r="F924" s="211">
        <f t="shared" si="78"/>
        <v>2070.3098751548177</v>
      </c>
      <c r="G924" s="205">
        <f t="shared" si="79"/>
        <v>0.8704377933939514</v>
      </c>
      <c r="H924" s="15"/>
    </row>
    <row r="925" spans="1:8" ht="15">
      <c r="A925" s="179">
        <v>39</v>
      </c>
      <c r="B925" s="160" t="str">
        <f t="shared" si="77"/>
        <v>Satna</v>
      </c>
      <c r="C925" s="202">
        <f t="shared" si="76"/>
        <v>1849.7346639031903</v>
      </c>
      <c r="D925" s="203">
        <f t="shared" si="76"/>
        <v>154.38</v>
      </c>
      <c r="E925" s="180">
        <v>1730.9105756696679</v>
      </c>
      <c r="F925" s="211">
        <f t="shared" si="78"/>
        <v>1885.2905756696678</v>
      </c>
      <c r="G925" s="205">
        <f t="shared" si="79"/>
        <v>1.019222168703618</v>
      </c>
      <c r="H925" s="15"/>
    </row>
    <row r="926" spans="1:8" ht="15">
      <c r="A926" s="179">
        <v>40</v>
      </c>
      <c r="B926" s="160" t="str">
        <f t="shared" si="77"/>
        <v>Sehore</v>
      </c>
      <c r="C926" s="202">
        <f t="shared" si="76"/>
        <v>1089.9171615412013</v>
      </c>
      <c r="D926" s="203">
        <f t="shared" si="76"/>
        <v>-55.32</v>
      </c>
      <c r="E926" s="180">
        <v>1019.8329500789969</v>
      </c>
      <c r="F926" s="211">
        <f t="shared" si="78"/>
        <v>964.5129500789968</v>
      </c>
      <c r="G926" s="205">
        <f t="shared" si="79"/>
        <v>0.8849415204318132</v>
      </c>
      <c r="H926" s="15"/>
    </row>
    <row r="927" spans="1:8" ht="15">
      <c r="A927" s="179">
        <v>41</v>
      </c>
      <c r="B927" s="160" t="str">
        <f t="shared" si="77"/>
        <v>Seoni</v>
      </c>
      <c r="C927" s="180">
        <f aca="true" t="shared" si="80" ref="C927:D937">C803</f>
        <v>1588.4383371775289</v>
      </c>
      <c r="D927" s="203">
        <f t="shared" si="80"/>
        <v>-345.87</v>
      </c>
      <c r="E927" s="180">
        <v>1486.4703951212548</v>
      </c>
      <c r="F927" s="211">
        <f t="shared" si="78"/>
        <v>1140.6003951212547</v>
      </c>
      <c r="G927" s="205">
        <f t="shared" si="79"/>
        <v>0.718064005649706</v>
      </c>
      <c r="H927" s="15"/>
    </row>
    <row r="928" spans="1:8" ht="15">
      <c r="A928" s="179">
        <v>42</v>
      </c>
      <c r="B928" s="160" t="str">
        <f t="shared" si="77"/>
        <v>Shahdol</v>
      </c>
      <c r="C928" s="202">
        <f t="shared" si="80"/>
        <v>1212.6664861341771</v>
      </c>
      <c r="D928" s="203">
        <f t="shared" si="80"/>
        <v>-13.159999999999997</v>
      </c>
      <c r="E928" s="180">
        <v>1134.7283631750533</v>
      </c>
      <c r="F928" s="211">
        <f t="shared" si="78"/>
        <v>1121.5683631750533</v>
      </c>
      <c r="G928" s="205">
        <f t="shared" si="79"/>
        <v>0.9248778423410274</v>
      </c>
      <c r="H928" s="15"/>
    </row>
    <row r="929" spans="1:8" ht="15">
      <c r="A929" s="179">
        <v>43</v>
      </c>
      <c r="B929" s="160" t="str">
        <f t="shared" si="77"/>
        <v>Shajapur</v>
      </c>
      <c r="C929" s="202">
        <f t="shared" si="80"/>
        <v>638.2023086677609</v>
      </c>
      <c r="D929" s="203">
        <f t="shared" si="80"/>
        <v>77.55</v>
      </c>
      <c r="E929" s="180">
        <v>597.2168817997335</v>
      </c>
      <c r="F929" s="211">
        <f t="shared" si="78"/>
        <v>674.7668817997335</v>
      </c>
      <c r="G929" s="205">
        <f t="shared" si="79"/>
        <v>1.0572930756209589</v>
      </c>
      <c r="H929" s="15"/>
    </row>
    <row r="930" spans="1:8" ht="15">
      <c r="A930" s="179">
        <v>44</v>
      </c>
      <c r="B930" s="160" t="str">
        <f t="shared" si="77"/>
        <v>Sheopur</v>
      </c>
      <c r="C930" s="202">
        <f t="shared" si="80"/>
        <v>687.7356639409617</v>
      </c>
      <c r="D930" s="203">
        <f t="shared" si="80"/>
        <v>8.720000000000002</v>
      </c>
      <c r="E930" s="180">
        <v>643.4517221755299</v>
      </c>
      <c r="F930" s="211">
        <f t="shared" si="78"/>
        <v>652.1717221755299</v>
      </c>
      <c r="G930" s="205">
        <f t="shared" si="79"/>
        <v>0.9482883560790811</v>
      </c>
      <c r="H930" s="15"/>
    </row>
    <row r="931" spans="1:8" ht="15">
      <c r="A931" s="179">
        <v>45</v>
      </c>
      <c r="B931" s="160" t="str">
        <f t="shared" si="77"/>
        <v>Shivpuri</v>
      </c>
      <c r="C931" s="202">
        <f t="shared" si="80"/>
        <v>1464.355865425598</v>
      </c>
      <c r="D931" s="203">
        <f t="shared" si="80"/>
        <v>828.23</v>
      </c>
      <c r="E931" s="180">
        <v>1370.2007429003402</v>
      </c>
      <c r="F931" s="211">
        <f t="shared" si="78"/>
        <v>2198.43074290034</v>
      </c>
      <c r="G931" s="205">
        <f t="shared" si="79"/>
        <v>1.5012954124108293</v>
      </c>
      <c r="H931" s="15"/>
    </row>
    <row r="932" spans="1:8" ht="15">
      <c r="A932" s="179">
        <v>46</v>
      </c>
      <c r="B932" s="160" t="str">
        <f t="shared" si="77"/>
        <v>Sidhi</v>
      </c>
      <c r="C932" s="202">
        <f t="shared" si="80"/>
        <v>1524.7813994117412</v>
      </c>
      <c r="D932" s="203">
        <f t="shared" si="80"/>
        <v>555.4200000000001</v>
      </c>
      <c r="E932" s="180">
        <v>1426.609291768969</v>
      </c>
      <c r="F932" s="211">
        <f t="shared" si="78"/>
        <v>1982.029291768969</v>
      </c>
      <c r="G932" s="205">
        <f t="shared" si="79"/>
        <v>1.299877669371907</v>
      </c>
      <c r="H932" s="15"/>
    </row>
    <row r="933" spans="1:8" ht="15">
      <c r="A933" s="179">
        <v>47</v>
      </c>
      <c r="B933" s="160" t="str">
        <f t="shared" si="77"/>
        <v>Singroli</v>
      </c>
      <c r="C933" s="202">
        <f t="shared" si="80"/>
        <v>1600.4378157330584</v>
      </c>
      <c r="D933" s="203">
        <f t="shared" si="80"/>
        <v>22.840000000000003</v>
      </c>
      <c r="E933" s="180">
        <v>1497.5072950142257</v>
      </c>
      <c r="F933" s="211">
        <f t="shared" si="78"/>
        <v>1520.3472950142257</v>
      </c>
      <c r="G933" s="205">
        <f t="shared" si="79"/>
        <v>0.9499571180263893</v>
      </c>
      <c r="H933" s="15"/>
    </row>
    <row r="934" spans="1:8" ht="15">
      <c r="A934" s="179">
        <v>48</v>
      </c>
      <c r="B934" s="160" t="str">
        <f t="shared" si="77"/>
        <v>Tikamgarh</v>
      </c>
      <c r="C934" s="180">
        <f t="shared" si="80"/>
        <v>2116.864071064526</v>
      </c>
      <c r="D934" s="203">
        <f t="shared" si="80"/>
        <v>-288.08</v>
      </c>
      <c r="E934" s="180">
        <v>1980.744897739582</v>
      </c>
      <c r="F934" s="211">
        <f t="shared" si="78"/>
        <v>1692.664897739582</v>
      </c>
      <c r="G934" s="205">
        <f t="shared" si="79"/>
        <v>0.7996096305269034</v>
      </c>
      <c r="H934" s="15"/>
    </row>
    <row r="935" spans="1:8" ht="15">
      <c r="A935" s="179">
        <v>49</v>
      </c>
      <c r="B935" s="160" t="str">
        <f t="shared" si="77"/>
        <v>Ujjain</v>
      </c>
      <c r="C935" s="202">
        <f t="shared" si="80"/>
        <v>1197.8397963971488</v>
      </c>
      <c r="D935" s="203">
        <f t="shared" si="80"/>
        <v>351.03</v>
      </c>
      <c r="E935" s="180">
        <v>1120.846038010562</v>
      </c>
      <c r="F935" s="211">
        <f>SUM(D935:E935)</f>
        <v>1471.876038010562</v>
      </c>
      <c r="G935" s="205">
        <f t="shared" si="79"/>
        <v>1.2287753691584273</v>
      </c>
      <c r="H935" s="15"/>
    </row>
    <row r="936" spans="1:8" ht="15">
      <c r="A936" s="179">
        <v>50</v>
      </c>
      <c r="B936" s="160" t="str">
        <f t="shared" si="77"/>
        <v>Umaria</v>
      </c>
      <c r="C936" s="202">
        <f t="shared" si="80"/>
        <v>710.4652952923536</v>
      </c>
      <c r="D936" s="203">
        <f t="shared" si="80"/>
        <v>156.89999999999998</v>
      </c>
      <c r="E936" s="180">
        <v>664.8191948759661</v>
      </c>
      <c r="F936" s="211">
        <f t="shared" si="78"/>
        <v>821.7191948759661</v>
      </c>
      <c r="G936" s="205">
        <f t="shared" si="79"/>
        <v>1.1565930106942548</v>
      </c>
      <c r="H936" s="15"/>
    </row>
    <row r="937" spans="1:8" ht="15">
      <c r="A937" s="179">
        <v>51</v>
      </c>
      <c r="B937" s="160" t="str">
        <f t="shared" si="77"/>
        <v>Vidisha</v>
      </c>
      <c r="C937" s="202">
        <f t="shared" si="80"/>
        <v>1469.8506297561325</v>
      </c>
      <c r="D937" s="203">
        <f t="shared" si="80"/>
        <v>276.85</v>
      </c>
      <c r="E937" s="180">
        <v>1375.362347983477</v>
      </c>
      <c r="F937" s="211">
        <f t="shared" si="78"/>
        <v>1652.2123479834772</v>
      </c>
      <c r="G937" s="205">
        <f>F937/C937</f>
        <v>1.1240681974994975</v>
      </c>
      <c r="H937" s="15"/>
    </row>
    <row r="938" spans="1:9" ht="12.75">
      <c r="A938" s="306"/>
      <c r="B938" s="290" t="s">
        <v>3</v>
      </c>
      <c r="C938" s="307">
        <f>SUM(C887:C937)</f>
        <v>65298.05999999998</v>
      </c>
      <c r="D938" s="307">
        <f>SUM(D887:D937)</f>
        <v>4281.29</v>
      </c>
      <c r="E938" s="307">
        <f>SUM(E887:E937)</f>
        <v>61060.950000000004</v>
      </c>
      <c r="F938" s="307">
        <f>SUM(F887:F937)</f>
        <v>65342.23999999998</v>
      </c>
      <c r="G938" s="319">
        <f t="shared" si="79"/>
        <v>1.000676589779237</v>
      </c>
      <c r="H938" s="15"/>
      <c r="I938" s="3">
        <f>F938-D1001</f>
        <v>7900.138339145196</v>
      </c>
    </row>
    <row r="939" spans="1:8" ht="6" customHeight="1">
      <c r="A939" s="70"/>
      <c r="B939" s="51"/>
      <c r="C939" s="52"/>
      <c r="D939" s="52"/>
      <c r="E939" s="53"/>
      <c r="F939" s="49"/>
      <c r="G939" s="54"/>
      <c r="H939" s="15"/>
    </row>
    <row r="940" spans="1:8" ht="12.75">
      <c r="A940" s="207" t="s">
        <v>97</v>
      </c>
      <c r="B940" s="174"/>
      <c r="C940" s="175"/>
      <c r="D940" s="174"/>
      <c r="E940" s="174"/>
      <c r="F940" s="45"/>
      <c r="G940" s="45"/>
      <c r="H940" s="45"/>
    </row>
    <row r="941" spans="1:8" ht="2.25" customHeight="1">
      <c r="A941" s="174"/>
      <c r="B941" s="174"/>
      <c r="C941" s="175"/>
      <c r="D941" s="174"/>
      <c r="E941" s="174"/>
      <c r="F941" s="45"/>
      <c r="G941" s="45"/>
      <c r="H941" s="45"/>
    </row>
    <row r="942" spans="1:8" ht="12.75">
      <c r="A942" s="158" t="s">
        <v>31</v>
      </c>
      <c r="B942" s="158" t="s">
        <v>57</v>
      </c>
      <c r="C942" s="158" t="s">
        <v>58</v>
      </c>
      <c r="D942" s="158" t="s">
        <v>37</v>
      </c>
      <c r="E942" s="158" t="s">
        <v>36</v>
      </c>
      <c r="F942" s="15"/>
      <c r="G942" s="15"/>
      <c r="H942" s="15"/>
    </row>
    <row r="943" spans="1:8" ht="12.75">
      <c r="A943" s="180">
        <f>$C$938</f>
        <v>65298.05999999998</v>
      </c>
      <c r="B943" s="180">
        <f>$F$938</f>
        <v>65342.23999999998</v>
      </c>
      <c r="C943" s="143">
        <f>B943/A943</f>
        <v>1.000676589779237</v>
      </c>
      <c r="D943" s="180">
        <f>D1001</f>
        <v>57442.10166085479</v>
      </c>
      <c r="E943" s="212">
        <f>D943/A943</f>
        <v>0.8796907850073157</v>
      </c>
      <c r="F943" s="15"/>
      <c r="G943" s="15"/>
      <c r="H943" s="15"/>
    </row>
    <row r="944" spans="1:8" ht="12.75" hidden="1">
      <c r="A944" s="71">
        <v>47718.17</v>
      </c>
      <c r="B944" s="72">
        <v>52695.2695473923</v>
      </c>
      <c r="C944" s="71">
        <v>21852.21479</v>
      </c>
      <c r="D944" s="41">
        <f>A944*75/100</f>
        <v>35788.6275</v>
      </c>
      <c r="E944" s="15"/>
      <c r="F944" s="15"/>
      <c r="G944" s="15"/>
      <c r="H944" s="15"/>
    </row>
    <row r="945" spans="1:8" ht="3.75" customHeight="1">
      <c r="A945" s="45"/>
      <c r="B945" s="45"/>
      <c r="C945" s="45"/>
      <c r="D945" s="45"/>
      <c r="E945" s="45"/>
      <c r="F945" s="45"/>
      <c r="G945" s="45"/>
      <c r="H945" s="45"/>
    </row>
    <row r="946" spans="1:8" ht="12.75">
      <c r="A946" s="137" t="s">
        <v>268</v>
      </c>
      <c r="B946" s="121"/>
      <c r="C946" s="121"/>
      <c r="D946" s="121"/>
      <c r="E946" s="121"/>
      <c r="F946" s="15"/>
      <c r="G946" s="15"/>
      <c r="H946" s="15"/>
    </row>
    <row r="947" spans="1:8" ht="12.75">
      <c r="A947" s="174"/>
      <c r="B947" s="174"/>
      <c r="C947" s="174"/>
      <c r="D947" s="174"/>
      <c r="E947" s="174" t="s">
        <v>8</v>
      </c>
      <c r="F947" s="45"/>
      <c r="G947" s="45"/>
      <c r="H947" s="45"/>
    </row>
    <row r="948" spans="1:8" ht="38.25">
      <c r="A948" s="294" t="s">
        <v>23</v>
      </c>
      <c r="B948" s="294" t="s">
        <v>24</v>
      </c>
      <c r="C948" s="332" t="str">
        <f>C885</f>
        <v>Allocation for 2017-18</v>
      </c>
      <c r="D948" s="294" t="s">
        <v>48</v>
      </c>
      <c r="E948" s="294" t="s">
        <v>47</v>
      </c>
      <c r="F948" s="45"/>
      <c r="G948" s="45"/>
      <c r="H948" s="45"/>
    </row>
    <row r="949" spans="1:8" ht="12.75">
      <c r="A949" s="197">
        <v>1</v>
      </c>
      <c r="B949" s="197">
        <v>2</v>
      </c>
      <c r="C949" s="197">
        <v>3</v>
      </c>
      <c r="D949" s="197">
        <v>4</v>
      </c>
      <c r="E949" s="197">
        <v>5</v>
      </c>
      <c r="F949" s="45"/>
      <c r="G949" s="45"/>
      <c r="H949" s="45"/>
    </row>
    <row r="950" spans="1:8" ht="12.75" customHeight="1">
      <c r="A950" s="179">
        <v>1</v>
      </c>
      <c r="B950" s="160" t="str">
        <f aca="true" t="shared" si="81" ref="B950:B981">B43</f>
        <v>Agar Malwa</v>
      </c>
      <c r="C950" s="202">
        <f aca="true" t="shared" si="82" ref="C950:C981">C763</f>
        <v>516.0827649126711</v>
      </c>
      <c r="D950" s="202">
        <v>354.69000000000005</v>
      </c>
      <c r="E950" s="143">
        <f aca="true" t="shared" si="83" ref="E950:E981">D950/C950</f>
        <v>0.687273484244371</v>
      </c>
      <c r="F950" s="45"/>
      <c r="G950" s="45"/>
      <c r="H950" s="45"/>
    </row>
    <row r="951" spans="1:8" ht="12.75" customHeight="1">
      <c r="A951" s="179">
        <v>2</v>
      </c>
      <c r="B951" s="160" t="str">
        <f t="shared" si="81"/>
        <v>Alirajpur</v>
      </c>
      <c r="C951" s="180">
        <f t="shared" si="82"/>
        <v>1132.5948798553422</v>
      </c>
      <c r="D951" s="202">
        <v>858.36</v>
      </c>
      <c r="E951" s="143">
        <f t="shared" si="83"/>
        <v>0.7578702811279103</v>
      </c>
      <c r="F951" s="45"/>
      <c r="G951" s="45"/>
      <c r="H951" s="45"/>
    </row>
    <row r="952" spans="1:8" ht="12.75" customHeight="1">
      <c r="A952" s="179">
        <v>3</v>
      </c>
      <c r="B952" s="160" t="str">
        <f t="shared" si="81"/>
        <v>Anooppur</v>
      </c>
      <c r="C952" s="202">
        <f t="shared" si="82"/>
        <v>684.5986396748814</v>
      </c>
      <c r="D952" s="202">
        <v>720.6800000000001</v>
      </c>
      <c r="E952" s="143">
        <f t="shared" si="83"/>
        <v>1.0527043996789913</v>
      </c>
      <c r="F952" s="45"/>
      <c r="G952" s="45"/>
      <c r="H952" s="45"/>
    </row>
    <row r="953" spans="1:8" ht="12.75" customHeight="1">
      <c r="A953" s="179">
        <v>4</v>
      </c>
      <c r="B953" s="160" t="str">
        <f t="shared" si="81"/>
        <v>Ashoknagar</v>
      </c>
      <c r="C953" s="202">
        <f t="shared" si="82"/>
        <v>767.8885330342728</v>
      </c>
      <c r="D953" s="202">
        <v>800.52</v>
      </c>
      <c r="E953" s="143">
        <f t="shared" si="83"/>
        <v>1.0424950569801916</v>
      </c>
      <c r="F953" s="45"/>
      <c r="G953" s="45"/>
      <c r="H953" s="45"/>
    </row>
    <row r="954" spans="1:8" ht="12.75" customHeight="1">
      <c r="A954" s="179">
        <v>5</v>
      </c>
      <c r="B954" s="160" t="str">
        <f t="shared" si="81"/>
        <v>Badwani</v>
      </c>
      <c r="C954" s="202">
        <f t="shared" si="82"/>
        <v>1572.9120059382392</v>
      </c>
      <c r="D954" s="202">
        <v>1250.66</v>
      </c>
      <c r="E954" s="143">
        <f t="shared" si="83"/>
        <v>0.7951239454453675</v>
      </c>
      <c r="F954" s="45"/>
      <c r="G954" s="45"/>
      <c r="H954" s="45"/>
    </row>
    <row r="955" spans="1:8" ht="12.75" customHeight="1">
      <c r="A955" s="179">
        <v>6</v>
      </c>
      <c r="B955" s="160" t="str">
        <f t="shared" si="81"/>
        <v>Balaghat</v>
      </c>
      <c r="C955" s="202">
        <f t="shared" si="82"/>
        <v>1734.800386531494</v>
      </c>
      <c r="D955" s="202">
        <v>1916.76</v>
      </c>
      <c r="E955" s="143">
        <f t="shared" si="83"/>
        <v>1.1048879253666242</v>
      </c>
      <c r="F955" s="45"/>
      <c r="G955" s="45"/>
      <c r="H955" s="45"/>
    </row>
    <row r="956" spans="1:8" ht="12.75" customHeight="1">
      <c r="A956" s="179">
        <v>7</v>
      </c>
      <c r="B956" s="160" t="str">
        <f t="shared" si="81"/>
        <v>Betul</v>
      </c>
      <c r="C956" s="202">
        <f t="shared" si="82"/>
        <v>1597.2190657774916</v>
      </c>
      <c r="D956" s="202">
        <v>1488.65</v>
      </c>
      <c r="E956" s="143">
        <f t="shared" si="83"/>
        <v>0.9320261897045147</v>
      </c>
      <c r="F956" s="45"/>
      <c r="G956" s="45"/>
      <c r="H956" s="45"/>
    </row>
    <row r="957" spans="1:8" ht="12.75" customHeight="1">
      <c r="A957" s="179">
        <v>8</v>
      </c>
      <c r="B957" s="160" t="str">
        <f t="shared" si="81"/>
        <v>Bhind</v>
      </c>
      <c r="C957" s="202">
        <f t="shared" si="82"/>
        <v>1000.4818538397642</v>
      </c>
      <c r="D957" s="202">
        <v>1015.66</v>
      </c>
      <c r="E957" s="143">
        <f t="shared" si="83"/>
        <v>1.01517083603464</v>
      </c>
      <c r="F957" s="45"/>
      <c r="G957" s="45"/>
      <c r="H957" s="45"/>
    </row>
    <row r="958" spans="1:8" ht="12.75" customHeight="1">
      <c r="A958" s="179">
        <v>9</v>
      </c>
      <c r="B958" s="160" t="str">
        <f t="shared" si="81"/>
        <v>Bhopal</v>
      </c>
      <c r="C958" s="202">
        <f t="shared" si="82"/>
        <v>1110.369594897589</v>
      </c>
      <c r="D958" s="202">
        <v>845.29</v>
      </c>
      <c r="E958" s="143">
        <f t="shared" si="83"/>
        <v>0.761269044005084</v>
      </c>
      <c r="F958" s="45"/>
      <c r="G958" s="45"/>
      <c r="H958" s="45"/>
    </row>
    <row r="959" spans="1:8" ht="12.75" customHeight="1">
      <c r="A959" s="179">
        <v>10</v>
      </c>
      <c r="B959" s="160" t="str">
        <f t="shared" si="81"/>
        <v>Burhanpur</v>
      </c>
      <c r="C959" s="180">
        <f t="shared" si="82"/>
        <v>712.2690974936997</v>
      </c>
      <c r="D959" s="202">
        <v>684.02</v>
      </c>
      <c r="E959" s="143">
        <f t="shared" si="83"/>
        <v>0.9603392908760167</v>
      </c>
      <c r="F959" s="45"/>
      <c r="G959" s="45"/>
      <c r="H959" s="45"/>
    </row>
    <row r="960" spans="1:8" ht="12.75" customHeight="1">
      <c r="A960" s="179">
        <v>11</v>
      </c>
      <c r="B960" s="160" t="str">
        <f t="shared" si="81"/>
        <v>Chhatarpur</v>
      </c>
      <c r="C960" s="202">
        <f t="shared" si="82"/>
        <v>2258.447264244581</v>
      </c>
      <c r="D960" s="202">
        <v>1730.54</v>
      </c>
      <c r="E960" s="143">
        <f t="shared" si="83"/>
        <v>0.7662521181688257</v>
      </c>
      <c r="F960" s="45"/>
      <c r="G960" s="45"/>
      <c r="H960" s="45"/>
    </row>
    <row r="961" spans="1:8" ht="12.75" customHeight="1">
      <c r="A961" s="179">
        <v>12</v>
      </c>
      <c r="B961" s="160" t="str">
        <f t="shared" si="81"/>
        <v>Chhindwara</v>
      </c>
      <c r="C961" s="202">
        <f t="shared" si="82"/>
        <v>2046.6051303971672</v>
      </c>
      <c r="D961" s="202">
        <v>1960.51</v>
      </c>
      <c r="E961" s="143">
        <f t="shared" si="83"/>
        <v>0.9579327105564035</v>
      </c>
      <c r="F961" s="45"/>
      <c r="G961" s="45"/>
      <c r="H961" s="45"/>
    </row>
    <row r="962" spans="1:8" ht="12.75" customHeight="1">
      <c r="A962" s="179">
        <v>13</v>
      </c>
      <c r="B962" s="160" t="str">
        <f t="shared" si="81"/>
        <v>Damoh</v>
      </c>
      <c r="C962" s="202">
        <f t="shared" si="82"/>
        <v>1522.9019299865236</v>
      </c>
      <c r="D962" s="202">
        <v>1269.8600000000001</v>
      </c>
      <c r="E962" s="143">
        <f t="shared" si="83"/>
        <v>0.8338422684980361</v>
      </c>
      <c r="F962" s="45"/>
      <c r="G962" s="45"/>
      <c r="H962" s="45"/>
    </row>
    <row r="963" spans="1:8" ht="12.75" customHeight="1">
      <c r="A963" s="179">
        <v>14</v>
      </c>
      <c r="B963" s="160" t="str">
        <f t="shared" si="81"/>
        <v>Datia</v>
      </c>
      <c r="C963" s="202">
        <f t="shared" si="82"/>
        <v>638.8044487392449</v>
      </c>
      <c r="D963" s="202">
        <v>551.4445638148</v>
      </c>
      <c r="E963" s="143">
        <f t="shared" si="83"/>
        <v>0.8632447142519751</v>
      </c>
      <c r="F963" s="45"/>
      <c r="G963" s="45"/>
      <c r="H963" s="45"/>
    </row>
    <row r="964" spans="1:8" ht="12.75" customHeight="1">
      <c r="A964" s="179">
        <v>15</v>
      </c>
      <c r="B964" s="160" t="str">
        <f t="shared" si="81"/>
        <v>Dewas</v>
      </c>
      <c r="C964" s="202">
        <f t="shared" si="82"/>
        <v>1171.3551606549097</v>
      </c>
      <c r="D964" s="202">
        <v>1159.04</v>
      </c>
      <c r="E964" s="143">
        <f t="shared" si="83"/>
        <v>0.9894863991139764</v>
      </c>
      <c r="F964" s="45"/>
      <c r="G964" s="45"/>
      <c r="H964" s="45"/>
    </row>
    <row r="965" spans="1:8" ht="12.75" customHeight="1">
      <c r="A965" s="179">
        <v>16</v>
      </c>
      <c r="B965" s="160" t="str">
        <f t="shared" si="81"/>
        <v>Dhar</v>
      </c>
      <c r="C965" s="202">
        <f t="shared" si="82"/>
        <v>1699.766088610893</v>
      </c>
      <c r="D965" s="202">
        <v>1599.6412129999999</v>
      </c>
      <c r="E965" s="143">
        <f t="shared" si="83"/>
        <v>0.9410949093044217</v>
      </c>
      <c r="F965" s="45"/>
      <c r="G965" s="45"/>
      <c r="H965" s="45"/>
    </row>
    <row r="966" spans="1:8" ht="12.75" customHeight="1">
      <c r="A966" s="179">
        <v>17</v>
      </c>
      <c r="B966" s="160" t="str">
        <f t="shared" si="81"/>
        <v>Dindori</v>
      </c>
      <c r="C966" s="202">
        <f t="shared" si="82"/>
        <v>997.0433635843146</v>
      </c>
      <c r="D966" s="202">
        <v>852.663783</v>
      </c>
      <c r="E966" s="143">
        <f t="shared" si="83"/>
        <v>0.8551922756245243</v>
      </c>
      <c r="F966" s="45"/>
      <c r="G966" s="45"/>
      <c r="H966" s="45"/>
    </row>
    <row r="967" spans="1:8" ht="12.75" customHeight="1">
      <c r="A967" s="179">
        <v>18</v>
      </c>
      <c r="B967" s="160" t="str">
        <f t="shared" si="81"/>
        <v>Guna</v>
      </c>
      <c r="C967" s="202">
        <f t="shared" si="82"/>
        <v>959.228375269203</v>
      </c>
      <c r="D967" s="202">
        <v>1031.49</v>
      </c>
      <c r="E967" s="143">
        <f t="shared" si="83"/>
        <v>1.0753330766622882</v>
      </c>
      <c r="F967" s="45"/>
      <c r="G967" s="45"/>
      <c r="H967" s="45"/>
    </row>
    <row r="968" spans="1:8" ht="12.75" customHeight="1">
      <c r="A968" s="179">
        <v>19</v>
      </c>
      <c r="B968" s="160" t="str">
        <f t="shared" si="81"/>
        <v>Gwalior</v>
      </c>
      <c r="C968" s="202">
        <f t="shared" si="82"/>
        <v>867.5232354440246</v>
      </c>
      <c r="D968" s="202">
        <v>941.9300000000001</v>
      </c>
      <c r="E968" s="143">
        <f t="shared" si="83"/>
        <v>1.0857691892458554</v>
      </c>
      <c r="F968" s="45"/>
      <c r="G968" s="45"/>
      <c r="H968" s="45"/>
    </row>
    <row r="969" spans="1:8" ht="12.75" customHeight="1">
      <c r="A969" s="179">
        <v>20</v>
      </c>
      <c r="B969" s="160" t="str">
        <f t="shared" si="81"/>
        <v>Harda</v>
      </c>
      <c r="C969" s="202">
        <f t="shared" si="82"/>
        <v>419.82180278081637</v>
      </c>
      <c r="D969" s="202">
        <v>415.09000000000003</v>
      </c>
      <c r="E969" s="143">
        <f t="shared" si="83"/>
        <v>0.9887290208620091</v>
      </c>
      <c r="F969" s="45"/>
      <c r="G969" s="45"/>
      <c r="H969" s="45"/>
    </row>
    <row r="970" spans="1:8" ht="12.75" customHeight="1">
      <c r="A970" s="179">
        <v>21</v>
      </c>
      <c r="B970" s="160" t="str">
        <f t="shared" si="81"/>
        <v>Hoshangabad</v>
      </c>
      <c r="C970" s="202">
        <f t="shared" si="82"/>
        <v>958.1881270494853</v>
      </c>
      <c r="D970" s="202">
        <v>762.52</v>
      </c>
      <c r="E970" s="143">
        <f t="shared" si="83"/>
        <v>0.7957936218099475</v>
      </c>
      <c r="F970" s="45"/>
      <c r="G970" s="45"/>
      <c r="H970" s="45"/>
    </row>
    <row r="971" spans="1:8" ht="12.75" customHeight="1">
      <c r="A971" s="179">
        <v>22</v>
      </c>
      <c r="B971" s="160" t="str">
        <f t="shared" si="81"/>
        <v>Indore</v>
      </c>
      <c r="C971" s="202">
        <f t="shared" si="82"/>
        <v>1077.9231787754593</v>
      </c>
      <c r="D971" s="202">
        <v>1096.3000000000002</v>
      </c>
      <c r="E971" s="143">
        <f t="shared" si="83"/>
        <v>1.0170483589057036</v>
      </c>
      <c r="F971" s="45"/>
      <c r="G971" s="45"/>
      <c r="H971" s="45"/>
    </row>
    <row r="972" spans="1:8" ht="12.75" customHeight="1">
      <c r="A972" s="179">
        <v>23</v>
      </c>
      <c r="B972" s="160" t="str">
        <f t="shared" si="81"/>
        <v>Jabalpur</v>
      </c>
      <c r="C972" s="202">
        <f t="shared" si="82"/>
        <v>1571.035481234116</v>
      </c>
      <c r="D972" s="202">
        <v>1326.8</v>
      </c>
      <c r="E972" s="143">
        <f t="shared" si="83"/>
        <v>0.8445385326101874</v>
      </c>
      <c r="F972" s="45"/>
      <c r="G972" s="45"/>
      <c r="H972" s="45"/>
    </row>
    <row r="973" spans="1:8" ht="12.75" customHeight="1">
      <c r="A973" s="179">
        <v>24</v>
      </c>
      <c r="B973" s="160" t="str">
        <f t="shared" si="81"/>
        <v>Jhabua</v>
      </c>
      <c r="C973" s="202">
        <f t="shared" si="82"/>
        <v>1741.3271055905552</v>
      </c>
      <c r="D973" s="202">
        <v>1183.26</v>
      </c>
      <c r="E973" s="143">
        <f t="shared" si="83"/>
        <v>0.6795162127788209</v>
      </c>
      <c r="F973" s="45"/>
      <c r="G973" s="45"/>
      <c r="H973" s="45"/>
    </row>
    <row r="974" spans="1:8" ht="12.75" customHeight="1">
      <c r="A974" s="179">
        <v>25</v>
      </c>
      <c r="B974" s="160" t="str">
        <f t="shared" si="81"/>
        <v>Katni</v>
      </c>
      <c r="C974" s="202">
        <f t="shared" si="82"/>
        <v>1420.2608530520465</v>
      </c>
      <c r="D974" s="202">
        <v>1163.09</v>
      </c>
      <c r="E974" s="143">
        <f t="shared" si="83"/>
        <v>0.8189270284403013</v>
      </c>
      <c r="F974" s="45"/>
      <c r="G974" s="45"/>
      <c r="H974" s="45"/>
    </row>
    <row r="975" spans="1:8" ht="12.75" customHeight="1">
      <c r="A975" s="179">
        <v>26</v>
      </c>
      <c r="B975" s="160" t="str">
        <f t="shared" si="81"/>
        <v>Khandwa</v>
      </c>
      <c r="C975" s="202">
        <f t="shared" si="82"/>
        <v>1488.1476788562895</v>
      </c>
      <c r="D975" s="202">
        <v>1093.26</v>
      </c>
      <c r="E975" s="143">
        <f t="shared" si="83"/>
        <v>0.7346448309755259</v>
      </c>
      <c r="F975" s="45"/>
      <c r="G975" s="45"/>
      <c r="H975" s="45"/>
    </row>
    <row r="976" spans="1:8" ht="12.75" customHeight="1">
      <c r="A976" s="179">
        <v>27</v>
      </c>
      <c r="B976" s="160" t="str">
        <f t="shared" si="81"/>
        <v>Khargone</v>
      </c>
      <c r="C976" s="202">
        <f t="shared" si="82"/>
        <v>1643.8202389366038</v>
      </c>
      <c r="D976" s="202">
        <v>1409.6006723399998</v>
      </c>
      <c r="E976" s="143">
        <f t="shared" si="83"/>
        <v>0.8575150974244472</v>
      </c>
      <c r="F976" s="45"/>
      <c r="G976" s="45"/>
      <c r="H976" s="45"/>
    </row>
    <row r="977" spans="1:8" ht="12.75" customHeight="1">
      <c r="A977" s="179">
        <v>28</v>
      </c>
      <c r="B977" s="160" t="str">
        <f t="shared" si="81"/>
        <v>Mandla</v>
      </c>
      <c r="C977" s="202">
        <f t="shared" si="82"/>
        <v>1348.745087945483</v>
      </c>
      <c r="D977" s="202">
        <v>1010.58785</v>
      </c>
      <c r="E977" s="143">
        <f t="shared" si="83"/>
        <v>0.7492800967597285</v>
      </c>
      <c r="F977" s="45"/>
      <c r="G977" s="45"/>
      <c r="H977" s="45"/>
    </row>
    <row r="978" spans="1:8" ht="12.75" customHeight="1">
      <c r="A978" s="179">
        <v>29</v>
      </c>
      <c r="B978" s="160" t="str">
        <f t="shared" si="81"/>
        <v>Mandsaur</v>
      </c>
      <c r="C978" s="202">
        <f t="shared" si="82"/>
        <v>920.4778643367048</v>
      </c>
      <c r="D978" s="202">
        <v>672.56</v>
      </c>
      <c r="E978" s="143">
        <f t="shared" si="83"/>
        <v>0.7306639584262528</v>
      </c>
      <c r="F978" s="45"/>
      <c r="G978" s="45"/>
      <c r="H978" s="45"/>
    </row>
    <row r="979" spans="1:8" ht="12.75" customHeight="1">
      <c r="A979" s="179">
        <v>30</v>
      </c>
      <c r="B979" s="160" t="str">
        <f t="shared" si="81"/>
        <v>Morena</v>
      </c>
      <c r="C979" s="202">
        <f t="shared" si="82"/>
        <v>1395.3934071511094</v>
      </c>
      <c r="D979" s="202">
        <v>1476.56</v>
      </c>
      <c r="E979" s="143">
        <f t="shared" si="83"/>
        <v>1.0581675335664682</v>
      </c>
      <c r="F979" s="45"/>
      <c r="G979" s="45"/>
      <c r="H979" s="45"/>
    </row>
    <row r="980" spans="1:8" ht="12.75" customHeight="1">
      <c r="A980" s="179">
        <v>31</v>
      </c>
      <c r="B980" s="160" t="str">
        <f t="shared" si="81"/>
        <v>Narsinghpur</v>
      </c>
      <c r="C980" s="202">
        <f t="shared" si="82"/>
        <v>821.1982278968471</v>
      </c>
      <c r="D980" s="202">
        <v>709.7953</v>
      </c>
      <c r="E980" s="143">
        <f t="shared" si="83"/>
        <v>0.8643410030460504</v>
      </c>
      <c r="F980" s="45"/>
      <c r="G980" s="45"/>
      <c r="H980" s="45"/>
    </row>
    <row r="981" spans="1:8" ht="12.75" customHeight="1">
      <c r="A981" s="179">
        <v>32</v>
      </c>
      <c r="B981" s="160" t="str">
        <f t="shared" si="81"/>
        <v>Neemuch</v>
      </c>
      <c r="C981" s="202">
        <f t="shared" si="82"/>
        <v>749.3922781809069</v>
      </c>
      <c r="D981" s="202">
        <v>550.45</v>
      </c>
      <c r="E981" s="143">
        <f t="shared" si="83"/>
        <v>0.734528518676728</v>
      </c>
      <c r="F981" s="45"/>
      <c r="G981" s="45"/>
      <c r="H981" s="45"/>
    </row>
    <row r="982" spans="1:8" ht="12.75" customHeight="1">
      <c r="A982" s="179">
        <v>33</v>
      </c>
      <c r="B982" s="160" t="str">
        <f aca="true" t="shared" si="84" ref="B982:B1000">B75</f>
        <v>Panna</v>
      </c>
      <c r="C982" s="202">
        <f aca="true" t="shared" si="85" ref="C982:C1000">C795</f>
        <v>1251.6005750473996</v>
      </c>
      <c r="D982" s="202">
        <v>1018.25</v>
      </c>
      <c r="E982" s="143">
        <f aca="true" t="shared" si="86" ref="E982:E1001">D982/C982</f>
        <v>0.8135582711452795</v>
      </c>
      <c r="F982" s="45"/>
      <c r="G982" s="45"/>
      <c r="H982" s="45"/>
    </row>
    <row r="983" spans="1:8" ht="12.75" customHeight="1">
      <c r="A983" s="179">
        <v>34</v>
      </c>
      <c r="B983" s="160" t="str">
        <f t="shared" si="84"/>
        <v>Raisen</v>
      </c>
      <c r="C983" s="202">
        <f t="shared" si="85"/>
        <v>1238.3430163028088</v>
      </c>
      <c r="D983" s="202">
        <v>1053.037281</v>
      </c>
      <c r="E983" s="143">
        <f t="shared" si="86"/>
        <v>0.8503599302751698</v>
      </c>
      <c r="F983" s="45"/>
      <c r="G983" s="45"/>
      <c r="H983" s="45"/>
    </row>
    <row r="984" spans="1:8" ht="12.75" customHeight="1">
      <c r="A984" s="179">
        <v>35</v>
      </c>
      <c r="B984" s="160" t="str">
        <f t="shared" si="84"/>
        <v>Rajgarh</v>
      </c>
      <c r="C984" s="202">
        <f t="shared" si="85"/>
        <v>1410.0813241603262</v>
      </c>
      <c r="D984" s="202">
        <v>962.5999999999999</v>
      </c>
      <c r="E984" s="143">
        <f t="shared" si="86"/>
        <v>0.6826556621287131</v>
      </c>
      <c r="F984" s="45"/>
      <c r="G984" s="45"/>
      <c r="H984" s="45"/>
    </row>
    <row r="985" spans="1:8" ht="12.75" customHeight="1">
      <c r="A985" s="179">
        <v>36</v>
      </c>
      <c r="B985" s="160" t="str">
        <f t="shared" si="84"/>
        <v>Ratlam</v>
      </c>
      <c r="C985" s="202">
        <f t="shared" si="85"/>
        <v>1636.8250525311</v>
      </c>
      <c r="D985" s="202">
        <v>1769.84</v>
      </c>
      <c r="E985" s="143">
        <f t="shared" si="86"/>
        <v>1.0812639978006278</v>
      </c>
      <c r="F985" s="45"/>
      <c r="G985" s="45"/>
      <c r="H985" s="45"/>
    </row>
    <row r="986" spans="1:8" ht="12.75" customHeight="1">
      <c r="A986" s="179">
        <v>37</v>
      </c>
      <c r="B986" s="160" t="str">
        <f t="shared" si="84"/>
        <v>Rewa</v>
      </c>
      <c r="C986" s="202">
        <f t="shared" si="85"/>
        <v>1684.827735284332</v>
      </c>
      <c r="D986" s="202">
        <v>1589.2</v>
      </c>
      <c r="E986" s="143">
        <f t="shared" si="86"/>
        <v>0.9432418322172303</v>
      </c>
      <c r="F986" s="45"/>
      <c r="G986" s="45"/>
      <c r="H986" s="45"/>
    </row>
    <row r="987" spans="1:8" ht="12.75" customHeight="1">
      <c r="A987" s="179">
        <v>38</v>
      </c>
      <c r="B987" s="160" t="str">
        <f t="shared" si="84"/>
        <v>Sagar</v>
      </c>
      <c r="C987" s="202">
        <f t="shared" si="85"/>
        <v>2378.4696515559226</v>
      </c>
      <c r="D987" s="202">
        <v>2457.08</v>
      </c>
      <c r="E987" s="143">
        <f t="shared" si="86"/>
        <v>1.0330508099578453</v>
      </c>
      <c r="F987" s="45"/>
      <c r="G987" s="45"/>
      <c r="H987" s="45"/>
    </row>
    <row r="988" spans="1:8" ht="12.75" customHeight="1">
      <c r="A988" s="179">
        <v>39</v>
      </c>
      <c r="B988" s="160" t="str">
        <f t="shared" si="84"/>
        <v>Satna</v>
      </c>
      <c r="C988" s="202">
        <f t="shared" si="85"/>
        <v>1849.7346639031903</v>
      </c>
      <c r="D988" s="202">
        <v>1611.3459776999998</v>
      </c>
      <c r="E988" s="143">
        <f t="shared" si="86"/>
        <v>0.8711227664944343</v>
      </c>
      <c r="F988" s="45"/>
      <c r="G988" s="45"/>
      <c r="H988" s="45"/>
    </row>
    <row r="989" spans="1:8" ht="12.75" customHeight="1">
      <c r="A989" s="179">
        <v>40</v>
      </c>
      <c r="B989" s="160" t="str">
        <f t="shared" si="84"/>
        <v>Sehore</v>
      </c>
      <c r="C989" s="202">
        <f t="shared" si="85"/>
        <v>1089.9171615412013</v>
      </c>
      <c r="D989" s="202">
        <v>862.31</v>
      </c>
      <c r="E989" s="143">
        <f t="shared" si="86"/>
        <v>0.7911702195611338</v>
      </c>
      <c r="F989" s="45"/>
      <c r="G989" s="45"/>
      <c r="H989" s="45"/>
    </row>
    <row r="990" spans="1:8" ht="12.75" customHeight="1">
      <c r="A990" s="179">
        <v>41</v>
      </c>
      <c r="B990" s="160" t="str">
        <f t="shared" si="84"/>
        <v>Seoni</v>
      </c>
      <c r="C990" s="202">
        <f t="shared" si="85"/>
        <v>1588.4383371775289</v>
      </c>
      <c r="D990" s="202">
        <v>1540.23</v>
      </c>
      <c r="E990" s="143">
        <f t="shared" si="86"/>
        <v>0.9696504824586458</v>
      </c>
      <c r="F990" s="45"/>
      <c r="G990" s="45"/>
      <c r="H990" s="45"/>
    </row>
    <row r="991" spans="1:8" ht="12.75" customHeight="1">
      <c r="A991" s="179">
        <v>42</v>
      </c>
      <c r="B991" s="160" t="str">
        <f t="shared" si="84"/>
        <v>Shahdol</v>
      </c>
      <c r="C991" s="202">
        <f t="shared" si="85"/>
        <v>1212.6664861341771</v>
      </c>
      <c r="D991" s="202">
        <v>1106.29</v>
      </c>
      <c r="E991" s="143">
        <f t="shared" si="86"/>
        <v>0.9122788603870042</v>
      </c>
      <c r="F991" s="45"/>
      <c r="G991" s="45"/>
      <c r="H991" s="45"/>
    </row>
    <row r="992" spans="1:8" ht="12.75" customHeight="1">
      <c r="A992" s="179">
        <v>43</v>
      </c>
      <c r="B992" s="160" t="str">
        <f t="shared" si="84"/>
        <v>Shajapur</v>
      </c>
      <c r="C992" s="180">
        <f t="shared" si="85"/>
        <v>638.2023086677609</v>
      </c>
      <c r="D992" s="202">
        <v>499.54</v>
      </c>
      <c r="E992" s="143">
        <f t="shared" si="86"/>
        <v>0.782729854178659</v>
      </c>
      <c r="F992" s="45"/>
      <c r="G992" s="45"/>
      <c r="H992" s="45"/>
    </row>
    <row r="993" spans="1:8" ht="12.75" customHeight="1">
      <c r="A993" s="179">
        <v>44</v>
      </c>
      <c r="B993" s="160" t="str">
        <f t="shared" si="84"/>
        <v>Sheopur</v>
      </c>
      <c r="C993" s="202">
        <f t="shared" si="85"/>
        <v>687.7356639409617</v>
      </c>
      <c r="D993" s="202">
        <v>681.98</v>
      </c>
      <c r="E993" s="143">
        <f t="shared" si="86"/>
        <v>0.9916309939374385</v>
      </c>
      <c r="F993" s="45"/>
      <c r="G993" s="45"/>
      <c r="H993" s="45"/>
    </row>
    <row r="994" spans="1:8" ht="12.75" customHeight="1">
      <c r="A994" s="179">
        <v>45</v>
      </c>
      <c r="B994" s="160" t="str">
        <f t="shared" si="84"/>
        <v>Shivpuri</v>
      </c>
      <c r="C994" s="202">
        <f t="shared" si="85"/>
        <v>1464.355865425598</v>
      </c>
      <c r="D994" s="202">
        <v>1680.21</v>
      </c>
      <c r="E994" s="143">
        <f t="shared" si="86"/>
        <v>1.1474055177917197</v>
      </c>
      <c r="F994" s="45"/>
      <c r="G994" s="45"/>
      <c r="H994" s="45"/>
    </row>
    <row r="995" spans="1:8" ht="12.75" customHeight="1">
      <c r="A995" s="179">
        <v>46</v>
      </c>
      <c r="B995" s="160" t="str">
        <f t="shared" si="84"/>
        <v>Sidhi</v>
      </c>
      <c r="C995" s="202">
        <f t="shared" si="85"/>
        <v>1524.7813994117412</v>
      </c>
      <c r="D995" s="202">
        <v>1248.07</v>
      </c>
      <c r="E995" s="143">
        <f t="shared" si="86"/>
        <v>0.8185238883957424</v>
      </c>
      <c r="F995" s="45"/>
      <c r="G995" s="45"/>
      <c r="H995" s="45"/>
    </row>
    <row r="996" spans="1:8" ht="12.75" customHeight="1">
      <c r="A996" s="179">
        <v>47</v>
      </c>
      <c r="B996" s="160" t="str">
        <f t="shared" si="84"/>
        <v>Singroli</v>
      </c>
      <c r="C996" s="202">
        <f t="shared" si="85"/>
        <v>1600.4378157330584</v>
      </c>
      <c r="D996" s="202">
        <v>1013.0699999999999</v>
      </c>
      <c r="E996" s="143">
        <f t="shared" si="86"/>
        <v>0.6329955403709185</v>
      </c>
      <c r="F996" s="45"/>
      <c r="G996" s="45"/>
      <c r="H996" s="45"/>
    </row>
    <row r="997" spans="1:8" ht="12.75" customHeight="1">
      <c r="A997" s="179">
        <v>48</v>
      </c>
      <c r="B997" s="160" t="str">
        <f t="shared" si="84"/>
        <v>Tikamgarh</v>
      </c>
      <c r="C997" s="202">
        <f t="shared" si="85"/>
        <v>2116.864071064526</v>
      </c>
      <c r="D997" s="202">
        <v>1559.06</v>
      </c>
      <c r="E997" s="143">
        <f t="shared" si="86"/>
        <v>0.7364950925809713</v>
      </c>
      <c r="F997" s="45"/>
      <c r="G997" s="45"/>
      <c r="H997" s="45"/>
    </row>
    <row r="998" spans="1:8" ht="12.75" customHeight="1">
      <c r="A998" s="179">
        <v>49</v>
      </c>
      <c r="B998" s="160" t="str">
        <f t="shared" si="84"/>
        <v>Ujjain</v>
      </c>
      <c r="C998" s="202">
        <f t="shared" si="85"/>
        <v>1197.8397963971488</v>
      </c>
      <c r="D998" s="202">
        <v>924.27</v>
      </c>
      <c r="E998" s="143">
        <f t="shared" si="86"/>
        <v>0.7716140361841463</v>
      </c>
      <c r="F998" s="45"/>
      <c r="G998" s="45"/>
      <c r="H998" s="45"/>
    </row>
    <row r="999" spans="1:8" ht="12.75" customHeight="1">
      <c r="A999" s="179">
        <v>50</v>
      </c>
      <c r="B999" s="160" t="str">
        <f t="shared" si="84"/>
        <v>Umaria</v>
      </c>
      <c r="C999" s="202">
        <f t="shared" si="85"/>
        <v>710.4652952923536</v>
      </c>
      <c r="D999" s="202">
        <v>644.4499999999999</v>
      </c>
      <c r="E999" s="143">
        <f t="shared" si="86"/>
        <v>0.9070816045065386</v>
      </c>
      <c r="F999" s="45"/>
      <c r="G999" s="45"/>
      <c r="H999" s="45"/>
    </row>
    <row r="1000" spans="1:8" ht="12.75" customHeight="1">
      <c r="A1000" s="179">
        <v>51</v>
      </c>
      <c r="B1000" s="160" t="str">
        <f t="shared" si="84"/>
        <v>Vidisha</v>
      </c>
      <c r="C1000" s="202">
        <f t="shared" si="85"/>
        <v>1469.8506297561325</v>
      </c>
      <c r="D1000" s="202">
        <v>1318.98502</v>
      </c>
      <c r="E1000" s="143">
        <f>D1000/C1000</f>
        <v>0.89735990399163</v>
      </c>
      <c r="F1000" s="45"/>
      <c r="G1000" s="45"/>
      <c r="H1000" s="45"/>
    </row>
    <row r="1001" spans="1:8" ht="12.75">
      <c r="A1001" s="306"/>
      <c r="B1001" s="312" t="s">
        <v>3</v>
      </c>
      <c r="C1001" s="320">
        <f>SUM(C950:C1000)</f>
        <v>65298.05999999998</v>
      </c>
      <c r="D1001" s="320">
        <f>SUM(D950:D1000)</f>
        <v>57442.10166085479</v>
      </c>
      <c r="E1001" s="292">
        <f t="shared" si="86"/>
        <v>0.8796907850073157</v>
      </c>
      <c r="F1001" s="45"/>
      <c r="G1001" s="45"/>
      <c r="H1001" s="45"/>
    </row>
    <row r="1002" spans="1:8" s="5" customFormat="1" ht="15">
      <c r="A1002" s="215" t="s">
        <v>122</v>
      </c>
      <c r="B1002" s="216"/>
      <c r="C1002" s="216"/>
      <c r="D1002" s="216"/>
      <c r="E1002" s="216"/>
      <c r="F1002" s="216"/>
      <c r="G1002" s="216"/>
      <c r="H1002" s="57"/>
    </row>
    <row r="1003" spans="1:8" s="5" customFormat="1" ht="15">
      <c r="A1003" s="215" t="s">
        <v>123</v>
      </c>
      <c r="B1003" s="217"/>
      <c r="C1003" s="218"/>
      <c r="D1003" s="217"/>
      <c r="E1003" s="217"/>
      <c r="F1003" s="217"/>
      <c r="G1003" s="219"/>
      <c r="H1003" s="57"/>
    </row>
    <row r="1004" spans="1:8" s="5" customFormat="1" ht="15">
      <c r="A1004" s="220" t="s">
        <v>269</v>
      </c>
      <c r="B1004" s="217"/>
      <c r="C1004" s="217"/>
      <c r="D1004" s="217"/>
      <c r="E1004" s="217"/>
      <c r="F1004" s="217"/>
      <c r="G1004" s="217" t="s">
        <v>8</v>
      </c>
      <c r="H1004" s="57"/>
    </row>
    <row r="1005" spans="1:8" s="5" customFormat="1" ht="63.75">
      <c r="A1005" s="315" t="s">
        <v>23</v>
      </c>
      <c r="B1005" s="315" t="s">
        <v>24</v>
      </c>
      <c r="C1005" s="315" t="s">
        <v>270</v>
      </c>
      <c r="D1005" s="315" t="s">
        <v>271</v>
      </c>
      <c r="E1005" s="315" t="s">
        <v>124</v>
      </c>
      <c r="F1005" s="315" t="s">
        <v>125</v>
      </c>
      <c r="G1005" s="315" t="s">
        <v>126</v>
      </c>
      <c r="H1005" s="57"/>
    </row>
    <row r="1006" spans="1:8" s="5" customFormat="1" ht="15.75">
      <c r="A1006" s="179">
        <v>1</v>
      </c>
      <c r="B1006" s="160" t="str">
        <f aca="true" t="shared" si="87" ref="B1006:B1037">B43</f>
        <v>Agar Malwa</v>
      </c>
      <c r="C1006" s="221">
        <v>145</v>
      </c>
      <c r="D1006" s="221">
        <v>0.82</v>
      </c>
      <c r="E1006" s="221">
        <v>149.41367165701303</v>
      </c>
      <c r="F1006" s="221">
        <f>D1006+E1006</f>
        <v>150.23367165701302</v>
      </c>
      <c r="G1006" s="222">
        <f>F1006/C1006</f>
        <v>1.036094287289745</v>
      </c>
      <c r="H1006" s="57"/>
    </row>
    <row r="1007" spans="1:8" s="5" customFormat="1" ht="15.75">
      <c r="A1007" s="179">
        <v>2</v>
      </c>
      <c r="B1007" s="160" t="str">
        <f t="shared" si="87"/>
        <v>Alirajpur</v>
      </c>
      <c r="C1007" s="221">
        <v>384.8</v>
      </c>
      <c r="D1007" s="221">
        <v>1.8499999999999999</v>
      </c>
      <c r="E1007" s="221">
        <v>340.4213717677137</v>
      </c>
      <c r="F1007" s="221">
        <f aca="true" t="shared" si="88" ref="F1007:F1056">D1007+E1007</f>
        <v>342.27137176771373</v>
      </c>
      <c r="G1007" s="222">
        <f aca="true" t="shared" si="89" ref="G1007:G1057">F1007/C1007</f>
        <v>0.8894786168599629</v>
      </c>
      <c r="H1007" s="57"/>
    </row>
    <row r="1008" spans="1:8" s="5" customFormat="1" ht="15.75">
      <c r="A1008" s="179">
        <v>3</v>
      </c>
      <c r="B1008" s="160" t="str">
        <f t="shared" si="87"/>
        <v>Anooppur</v>
      </c>
      <c r="C1008" s="221">
        <v>324.6</v>
      </c>
      <c r="D1008" s="221">
        <v>2.25</v>
      </c>
      <c r="E1008" s="221">
        <v>433.66969761060363</v>
      </c>
      <c r="F1008" s="221">
        <f t="shared" si="88"/>
        <v>435.91969761060363</v>
      </c>
      <c r="G1008" s="222">
        <f t="shared" si="89"/>
        <v>1.342944231702414</v>
      </c>
      <c r="H1008" s="57"/>
    </row>
    <row r="1009" spans="1:8" s="5" customFormat="1" ht="15.75">
      <c r="A1009" s="179">
        <v>4</v>
      </c>
      <c r="B1009" s="160" t="str">
        <f t="shared" si="87"/>
        <v>Ashoknagar</v>
      </c>
      <c r="C1009" s="221">
        <v>361.4</v>
      </c>
      <c r="D1009" s="221">
        <v>4</v>
      </c>
      <c r="E1009" s="221">
        <v>794.2684901693801</v>
      </c>
      <c r="F1009" s="221">
        <f t="shared" si="88"/>
        <v>798.2684901693801</v>
      </c>
      <c r="G1009" s="222">
        <f t="shared" si="89"/>
        <v>2.2088226069988384</v>
      </c>
      <c r="H1009" s="57"/>
    </row>
    <row r="1010" spans="1:8" s="5" customFormat="1" ht="15.75">
      <c r="A1010" s="179">
        <v>5</v>
      </c>
      <c r="B1010" s="160" t="str">
        <f t="shared" si="87"/>
        <v>Badwani</v>
      </c>
      <c r="C1010" s="221">
        <v>663.6</v>
      </c>
      <c r="D1010" s="221">
        <v>3.3199999999999994</v>
      </c>
      <c r="E1010" s="221">
        <v>622.701580295866</v>
      </c>
      <c r="F1010" s="221">
        <f t="shared" si="88"/>
        <v>626.0215802958661</v>
      </c>
      <c r="G1010" s="222">
        <f t="shared" si="89"/>
        <v>0.9433718810968446</v>
      </c>
      <c r="H1010" s="57"/>
    </row>
    <row r="1011" spans="1:8" s="5" customFormat="1" ht="15.75">
      <c r="A1011" s="179">
        <v>6</v>
      </c>
      <c r="B1011" s="160" t="str">
        <f t="shared" si="87"/>
        <v>Balaghat</v>
      </c>
      <c r="C1011" s="221">
        <v>609.7</v>
      </c>
      <c r="D1011" s="221">
        <v>3.33</v>
      </c>
      <c r="E1011" s="221">
        <v>604.351862986503</v>
      </c>
      <c r="F1011" s="221">
        <f t="shared" si="88"/>
        <v>607.681862986503</v>
      </c>
      <c r="G1011" s="222">
        <f t="shared" si="89"/>
        <v>0.996689950773336</v>
      </c>
      <c r="H1011" s="57"/>
    </row>
    <row r="1012" spans="1:8" s="5" customFormat="1" ht="15.75">
      <c r="A1012" s="179">
        <v>7</v>
      </c>
      <c r="B1012" s="160" t="str">
        <f t="shared" si="87"/>
        <v>Betul</v>
      </c>
      <c r="C1012" s="221">
        <v>587.8</v>
      </c>
      <c r="D1012" s="221">
        <v>3.33</v>
      </c>
      <c r="E1012" s="221">
        <v>607.0517525902833</v>
      </c>
      <c r="F1012" s="221">
        <f t="shared" si="88"/>
        <v>610.3817525902833</v>
      </c>
      <c r="G1012" s="222">
        <f t="shared" si="89"/>
        <v>1.038417408285613</v>
      </c>
      <c r="H1012" s="57"/>
    </row>
    <row r="1013" spans="1:8" s="5" customFormat="1" ht="15.75">
      <c r="A1013" s="179">
        <v>8</v>
      </c>
      <c r="B1013" s="160" t="str">
        <f t="shared" si="87"/>
        <v>Bhind</v>
      </c>
      <c r="C1013" s="221">
        <v>439.2</v>
      </c>
      <c r="D1013" s="221">
        <v>2.34</v>
      </c>
      <c r="E1013" s="221">
        <v>426.08533618045794</v>
      </c>
      <c r="F1013" s="221">
        <f t="shared" si="88"/>
        <v>428.4253361804579</v>
      </c>
      <c r="G1013" s="222">
        <f t="shared" si="89"/>
        <v>0.975467523179549</v>
      </c>
      <c r="H1013" s="57"/>
    </row>
    <row r="1014" spans="1:8" s="5" customFormat="1" ht="15.75">
      <c r="A1014" s="179">
        <v>9</v>
      </c>
      <c r="B1014" s="160" t="str">
        <f t="shared" si="87"/>
        <v>Bhopal</v>
      </c>
      <c r="C1014" s="221">
        <v>336.7</v>
      </c>
      <c r="D1014" s="221">
        <v>1.7199999999999998</v>
      </c>
      <c r="E1014" s="221">
        <v>315.80695952359923</v>
      </c>
      <c r="F1014" s="221">
        <f t="shared" si="88"/>
        <v>317.52695952359926</v>
      </c>
      <c r="G1014" s="222">
        <f t="shared" si="89"/>
        <v>0.9430560128411026</v>
      </c>
      <c r="H1014" s="57"/>
    </row>
    <row r="1015" spans="1:8" s="5" customFormat="1" ht="15.75">
      <c r="A1015" s="179">
        <v>10</v>
      </c>
      <c r="B1015" s="160" t="str">
        <f t="shared" si="87"/>
        <v>Burhanpur</v>
      </c>
      <c r="C1015" s="221">
        <v>208.6</v>
      </c>
      <c r="D1015" s="221">
        <v>1.11</v>
      </c>
      <c r="E1015" s="221">
        <v>199.9994094782216</v>
      </c>
      <c r="F1015" s="221">
        <f t="shared" si="88"/>
        <v>201.1094094782216</v>
      </c>
      <c r="G1015" s="222">
        <f t="shared" si="89"/>
        <v>0.964091128850535</v>
      </c>
      <c r="H1015" s="57"/>
    </row>
    <row r="1016" spans="1:8" s="5" customFormat="1" ht="15.75">
      <c r="A1016" s="179">
        <v>11</v>
      </c>
      <c r="B1016" s="160" t="str">
        <f t="shared" si="87"/>
        <v>Chhatarpur</v>
      </c>
      <c r="C1016" s="221">
        <v>688.3</v>
      </c>
      <c r="D1016" s="221">
        <v>3.82</v>
      </c>
      <c r="E1016" s="221">
        <v>694.3769978178342</v>
      </c>
      <c r="F1016" s="221">
        <f t="shared" si="88"/>
        <v>698.1969978178342</v>
      </c>
      <c r="G1016" s="222">
        <f t="shared" si="89"/>
        <v>1.0143789013770657</v>
      </c>
      <c r="H1016" s="57"/>
    </row>
    <row r="1017" spans="1:8" s="5" customFormat="1" ht="15.75">
      <c r="A1017" s="179">
        <v>12</v>
      </c>
      <c r="B1017" s="160" t="str">
        <f t="shared" si="87"/>
        <v>Chhindwara</v>
      </c>
      <c r="C1017" s="221">
        <v>763.2</v>
      </c>
      <c r="D1017" s="221">
        <v>4.26</v>
      </c>
      <c r="E1017" s="221">
        <v>771.6998717971314</v>
      </c>
      <c r="F1017" s="221">
        <f t="shared" si="88"/>
        <v>775.9598717971314</v>
      </c>
      <c r="G1017" s="222">
        <f t="shared" si="89"/>
        <v>1.0167189095874363</v>
      </c>
      <c r="H1017" s="57"/>
    </row>
    <row r="1018" spans="1:8" s="5" customFormat="1" ht="15.75">
      <c r="A1018" s="179">
        <v>13</v>
      </c>
      <c r="B1018" s="160" t="str">
        <f t="shared" si="87"/>
        <v>Damoh</v>
      </c>
      <c r="C1018" s="221">
        <v>481.9</v>
      </c>
      <c r="D1018" s="221">
        <v>2.67</v>
      </c>
      <c r="E1018" s="221">
        <v>484.1856302168267</v>
      </c>
      <c r="F1018" s="221">
        <f t="shared" si="88"/>
        <v>486.85563021682674</v>
      </c>
      <c r="G1018" s="222">
        <f t="shared" si="89"/>
        <v>1.0102835240025456</v>
      </c>
      <c r="H1018" s="57"/>
    </row>
    <row r="1019" spans="1:8" s="5" customFormat="1" ht="15.75">
      <c r="A1019" s="179">
        <v>14</v>
      </c>
      <c r="B1019" s="160" t="str">
        <f t="shared" si="87"/>
        <v>Datia</v>
      </c>
      <c r="C1019" s="221">
        <v>260.4</v>
      </c>
      <c r="D1019" s="221">
        <v>1.46</v>
      </c>
      <c r="E1019" s="221">
        <v>262.69065349941764</v>
      </c>
      <c r="F1019" s="221">
        <f t="shared" si="88"/>
        <v>264.1506534994176</v>
      </c>
      <c r="G1019" s="222">
        <f t="shared" si="89"/>
        <v>1.0144034312573642</v>
      </c>
      <c r="H1019" s="57"/>
    </row>
    <row r="1020" spans="1:8" s="5" customFormat="1" ht="15.75">
      <c r="A1020" s="179">
        <v>15</v>
      </c>
      <c r="B1020" s="160" t="str">
        <f t="shared" si="87"/>
        <v>Dewas</v>
      </c>
      <c r="C1020" s="221">
        <v>458.6</v>
      </c>
      <c r="D1020" s="221">
        <v>2.3899999999999997</v>
      </c>
      <c r="E1020" s="221">
        <v>431.7395320889595</v>
      </c>
      <c r="F1020" s="221">
        <f t="shared" si="88"/>
        <v>434.1295320889595</v>
      </c>
      <c r="G1020" s="222">
        <f t="shared" si="89"/>
        <v>0.9466409334691659</v>
      </c>
      <c r="H1020" s="57"/>
    </row>
    <row r="1021" spans="1:8" s="5" customFormat="1" ht="15.75">
      <c r="A1021" s="179">
        <v>16</v>
      </c>
      <c r="B1021" s="160" t="str">
        <f t="shared" si="87"/>
        <v>Dhar</v>
      </c>
      <c r="C1021" s="221">
        <v>726.8</v>
      </c>
      <c r="D1021" s="221">
        <v>4.09</v>
      </c>
      <c r="E1021" s="221">
        <v>760.4369863161555</v>
      </c>
      <c r="F1021" s="221">
        <f t="shared" si="88"/>
        <v>764.5269863161556</v>
      </c>
      <c r="G1021" s="222">
        <f t="shared" si="89"/>
        <v>1.0519083466100105</v>
      </c>
      <c r="H1021" s="57"/>
    </row>
    <row r="1022" spans="1:8" s="5" customFormat="1" ht="15.75">
      <c r="A1022" s="179">
        <v>17</v>
      </c>
      <c r="B1022" s="160" t="str">
        <f t="shared" si="87"/>
        <v>Dindori</v>
      </c>
      <c r="C1022" s="221">
        <v>392.8</v>
      </c>
      <c r="D1022" s="221">
        <v>3.2900000000000005</v>
      </c>
      <c r="E1022" s="221">
        <v>559.080616384746</v>
      </c>
      <c r="F1022" s="221">
        <f t="shared" si="88"/>
        <v>562.370616384746</v>
      </c>
      <c r="G1022" s="222">
        <f t="shared" si="89"/>
        <v>1.4316970885558706</v>
      </c>
      <c r="H1022" s="57"/>
    </row>
    <row r="1023" spans="1:8" s="5" customFormat="1" ht="15.75">
      <c r="A1023" s="179">
        <v>18</v>
      </c>
      <c r="B1023" s="160" t="str">
        <f t="shared" si="87"/>
        <v>Guna</v>
      </c>
      <c r="C1023" s="221">
        <v>464.2</v>
      </c>
      <c r="D1023" s="221">
        <v>2.67</v>
      </c>
      <c r="E1023" s="221">
        <v>490.04610322818667</v>
      </c>
      <c r="F1023" s="221">
        <f t="shared" si="88"/>
        <v>492.7161032281867</v>
      </c>
      <c r="G1023" s="222">
        <f t="shared" si="89"/>
        <v>1.0614306403019964</v>
      </c>
      <c r="H1023" s="57"/>
    </row>
    <row r="1024" spans="1:8" s="5" customFormat="1" ht="15.75">
      <c r="A1024" s="179">
        <v>19</v>
      </c>
      <c r="B1024" s="160" t="str">
        <f t="shared" si="87"/>
        <v>Gwalior</v>
      </c>
      <c r="C1024" s="221">
        <v>381.2</v>
      </c>
      <c r="D1024" s="221">
        <v>2.1</v>
      </c>
      <c r="E1024" s="221">
        <v>372.81304209004657</v>
      </c>
      <c r="F1024" s="221">
        <f t="shared" si="88"/>
        <v>374.9130420900466</v>
      </c>
      <c r="G1024" s="222">
        <f t="shared" si="89"/>
        <v>0.9835074556402061</v>
      </c>
      <c r="H1024" s="57"/>
    </row>
    <row r="1025" spans="1:8" s="5" customFormat="1" ht="15.75">
      <c r="A1025" s="179">
        <v>20</v>
      </c>
      <c r="B1025" s="160" t="str">
        <f t="shared" si="87"/>
        <v>Harda</v>
      </c>
      <c r="C1025" s="221">
        <v>178.3</v>
      </c>
      <c r="D1025" s="221">
        <v>1.02</v>
      </c>
      <c r="E1025" s="221">
        <v>183.92260668123384</v>
      </c>
      <c r="F1025" s="221">
        <f t="shared" si="88"/>
        <v>184.94260668123385</v>
      </c>
      <c r="G1025" s="222">
        <f t="shared" si="89"/>
        <v>1.037255225357453</v>
      </c>
      <c r="H1025" s="57"/>
    </row>
    <row r="1026" spans="1:8" s="5" customFormat="1" ht="15.75">
      <c r="A1026" s="179">
        <v>21</v>
      </c>
      <c r="B1026" s="160" t="str">
        <f t="shared" si="87"/>
        <v>Hoshangabad</v>
      </c>
      <c r="C1026" s="221">
        <v>358.6</v>
      </c>
      <c r="D1026" s="221">
        <v>1.96</v>
      </c>
      <c r="E1026" s="221">
        <v>349.5286110378977</v>
      </c>
      <c r="F1026" s="221">
        <f t="shared" si="88"/>
        <v>351.48861103789767</v>
      </c>
      <c r="G1026" s="222">
        <f t="shared" si="89"/>
        <v>0.9801690212992126</v>
      </c>
      <c r="H1026" s="57"/>
    </row>
    <row r="1027" spans="1:8" s="5" customFormat="1" ht="15.75">
      <c r="A1027" s="179">
        <v>22</v>
      </c>
      <c r="B1027" s="160" t="str">
        <f t="shared" si="87"/>
        <v>Indore</v>
      </c>
      <c r="C1027" s="221">
        <v>381.8</v>
      </c>
      <c r="D1027" s="221">
        <v>1.8900000000000001</v>
      </c>
      <c r="E1027" s="221">
        <v>337.96109260323556</v>
      </c>
      <c r="F1027" s="221">
        <f t="shared" si="88"/>
        <v>339.85109260323554</v>
      </c>
      <c r="G1027" s="222">
        <f t="shared" si="89"/>
        <v>0.8901285819885687</v>
      </c>
      <c r="H1027" s="57"/>
    </row>
    <row r="1028" spans="1:8" s="5" customFormat="1" ht="15.75">
      <c r="A1028" s="179">
        <v>23</v>
      </c>
      <c r="B1028" s="160" t="str">
        <f t="shared" si="87"/>
        <v>Jabalpur</v>
      </c>
      <c r="C1028" s="221">
        <v>511.8</v>
      </c>
      <c r="D1028" s="221">
        <v>2.7</v>
      </c>
      <c r="E1028" s="221">
        <v>488.0088856539719</v>
      </c>
      <c r="F1028" s="221">
        <f t="shared" si="88"/>
        <v>490.7088856539719</v>
      </c>
      <c r="G1028" s="222">
        <f t="shared" si="89"/>
        <v>0.9587903197615707</v>
      </c>
      <c r="H1028" s="57"/>
    </row>
    <row r="1029" spans="1:8" s="5" customFormat="1" ht="15.75">
      <c r="A1029" s="179">
        <v>24</v>
      </c>
      <c r="B1029" s="160" t="str">
        <f t="shared" si="87"/>
        <v>Jhabua</v>
      </c>
      <c r="C1029" s="221">
        <v>413.8</v>
      </c>
      <c r="D1029" s="221">
        <v>2.37</v>
      </c>
      <c r="E1029" s="221">
        <v>449.08740362342485</v>
      </c>
      <c r="F1029" s="221">
        <f t="shared" si="88"/>
        <v>451.45740362342485</v>
      </c>
      <c r="G1029" s="222">
        <f t="shared" si="89"/>
        <v>1.0910038753586875</v>
      </c>
      <c r="H1029" s="57"/>
    </row>
    <row r="1030" spans="1:8" s="5" customFormat="1" ht="15.75">
      <c r="A1030" s="179">
        <v>25</v>
      </c>
      <c r="B1030" s="160" t="str">
        <f t="shared" si="87"/>
        <v>Katni</v>
      </c>
      <c r="C1030" s="221">
        <v>439.3</v>
      </c>
      <c r="D1030" s="221">
        <v>1.3399999999999999</v>
      </c>
      <c r="E1030" s="221">
        <v>208.18055122408884</v>
      </c>
      <c r="F1030" s="221">
        <f t="shared" si="88"/>
        <v>209.52055122408885</v>
      </c>
      <c r="G1030" s="222">
        <f t="shared" si="89"/>
        <v>0.4769418420762323</v>
      </c>
      <c r="H1030" s="57"/>
    </row>
    <row r="1031" spans="1:8" s="5" customFormat="1" ht="15.75">
      <c r="A1031" s="179">
        <v>26</v>
      </c>
      <c r="B1031" s="160" t="str">
        <f t="shared" si="87"/>
        <v>Khandwa</v>
      </c>
      <c r="C1031" s="221">
        <v>422.7</v>
      </c>
      <c r="D1031" s="221">
        <v>2.25</v>
      </c>
      <c r="E1031" s="221">
        <v>408.14689283772555</v>
      </c>
      <c r="F1031" s="221">
        <f t="shared" si="88"/>
        <v>410.39689283772555</v>
      </c>
      <c r="G1031" s="222">
        <f t="shared" si="89"/>
        <v>0.9708939977235049</v>
      </c>
      <c r="H1031" s="57"/>
    </row>
    <row r="1032" spans="1:8" s="5" customFormat="1" ht="15.75">
      <c r="A1032" s="179">
        <v>27</v>
      </c>
      <c r="B1032" s="160" t="str">
        <f t="shared" si="87"/>
        <v>Khargone</v>
      </c>
      <c r="C1032" s="221">
        <v>688.7</v>
      </c>
      <c r="D1032" s="221">
        <v>3.79</v>
      </c>
      <c r="E1032" s="221">
        <v>696.8543782502643</v>
      </c>
      <c r="F1032" s="221">
        <f t="shared" si="88"/>
        <v>700.6443782502643</v>
      </c>
      <c r="G1032" s="222">
        <f t="shared" si="89"/>
        <v>1.0173433690289881</v>
      </c>
      <c r="H1032" s="57"/>
    </row>
    <row r="1033" spans="1:8" s="5" customFormat="1" ht="15.75">
      <c r="A1033" s="179">
        <v>28</v>
      </c>
      <c r="B1033" s="160" t="str">
        <f t="shared" si="87"/>
        <v>Mandla</v>
      </c>
      <c r="C1033" s="221">
        <v>560.7</v>
      </c>
      <c r="D1033" s="221">
        <v>2.87</v>
      </c>
      <c r="E1033" s="221">
        <v>531.1873120005663</v>
      </c>
      <c r="F1033" s="221">
        <f t="shared" si="88"/>
        <v>534.0573120005663</v>
      </c>
      <c r="G1033" s="222">
        <f t="shared" si="89"/>
        <v>0.9524831674702448</v>
      </c>
      <c r="H1033" s="57"/>
    </row>
    <row r="1034" spans="1:8" s="5" customFormat="1" ht="15.75">
      <c r="A1034" s="179">
        <v>29</v>
      </c>
      <c r="B1034" s="160" t="str">
        <f t="shared" si="87"/>
        <v>Mandsaur</v>
      </c>
      <c r="C1034" s="221">
        <v>367</v>
      </c>
      <c r="D1034" s="221">
        <v>2.0300000000000002</v>
      </c>
      <c r="E1034" s="221">
        <v>369.3853123745497</v>
      </c>
      <c r="F1034" s="221">
        <f t="shared" si="88"/>
        <v>371.41531237454967</v>
      </c>
      <c r="G1034" s="222">
        <f t="shared" si="89"/>
        <v>1.0120308239088547</v>
      </c>
      <c r="H1034" s="57"/>
    </row>
    <row r="1035" spans="1:8" s="5" customFormat="1" ht="15.75">
      <c r="A1035" s="179">
        <v>30</v>
      </c>
      <c r="B1035" s="160" t="str">
        <f t="shared" si="87"/>
        <v>Morena</v>
      </c>
      <c r="C1035" s="221">
        <v>615.8</v>
      </c>
      <c r="D1035" s="221">
        <v>3.4499999999999997</v>
      </c>
      <c r="E1035" s="221">
        <v>643.481698774571</v>
      </c>
      <c r="F1035" s="221">
        <f t="shared" si="88"/>
        <v>646.931698774571</v>
      </c>
      <c r="G1035" s="222">
        <f t="shared" si="89"/>
        <v>1.0505548859606546</v>
      </c>
      <c r="H1035" s="57"/>
    </row>
    <row r="1036" spans="1:8" s="5" customFormat="1" ht="15.75">
      <c r="A1036" s="179">
        <v>31</v>
      </c>
      <c r="B1036" s="160" t="str">
        <f t="shared" si="87"/>
        <v>Narsinghpur</v>
      </c>
      <c r="C1036" s="221">
        <v>337.4</v>
      </c>
      <c r="D1036" s="221">
        <v>1.83</v>
      </c>
      <c r="E1036" s="221">
        <v>329.2617704059339</v>
      </c>
      <c r="F1036" s="221">
        <f t="shared" si="88"/>
        <v>331.09177040593386</v>
      </c>
      <c r="G1036" s="222">
        <f t="shared" si="89"/>
        <v>0.9813034096204324</v>
      </c>
      <c r="H1036" s="57"/>
    </row>
    <row r="1037" spans="1:8" s="5" customFormat="1" ht="15.75">
      <c r="A1037" s="179">
        <v>32</v>
      </c>
      <c r="B1037" s="160" t="str">
        <f t="shared" si="87"/>
        <v>Neemuch</v>
      </c>
      <c r="C1037" s="221">
        <v>246.1</v>
      </c>
      <c r="D1037" s="221">
        <v>1.3399999999999999</v>
      </c>
      <c r="E1037" s="221">
        <v>241.53810072282027</v>
      </c>
      <c r="F1037" s="221">
        <f t="shared" si="88"/>
        <v>242.87810072282028</v>
      </c>
      <c r="G1037" s="222">
        <f t="shared" si="89"/>
        <v>0.9869081703487211</v>
      </c>
      <c r="H1037" s="57"/>
    </row>
    <row r="1038" spans="1:8" s="5" customFormat="1" ht="15.75">
      <c r="A1038" s="179">
        <v>33</v>
      </c>
      <c r="B1038" s="160" t="str">
        <f aca="true" t="shared" si="90" ref="B1038:B1056">B75</f>
        <v>Panna</v>
      </c>
      <c r="C1038" s="221">
        <v>496.5</v>
      </c>
      <c r="D1038" s="221">
        <v>2.63</v>
      </c>
      <c r="E1038" s="221">
        <v>477.64161597457485</v>
      </c>
      <c r="F1038" s="221">
        <f t="shared" si="88"/>
        <v>480.27161597457484</v>
      </c>
      <c r="G1038" s="222">
        <f t="shared" si="89"/>
        <v>0.9673144329800097</v>
      </c>
      <c r="H1038" s="57"/>
    </row>
    <row r="1039" spans="1:8" s="5" customFormat="1" ht="15.75">
      <c r="A1039" s="179">
        <v>34</v>
      </c>
      <c r="B1039" s="160" t="str">
        <f t="shared" si="90"/>
        <v>Raisen</v>
      </c>
      <c r="C1039" s="221">
        <v>486.6</v>
      </c>
      <c r="D1039" s="221">
        <v>2.7700000000000005</v>
      </c>
      <c r="E1039" s="221">
        <v>507.62793330189254</v>
      </c>
      <c r="F1039" s="221">
        <f t="shared" si="88"/>
        <v>510.3979333018925</v>
      </c>
      <c r="G1039" s="222">
        <f t="shared" si="89"/>
        <v>1.0489065624782008</v>
      </c>
      <c r="H1039" s="57"/>
    </row>
    <row r="1040" spans="1:8" s="5" customFormat="1" ht="15.75">
      <c r="A1040" s="179">
        <v>35</v>
      </c>
      <c r="B1040" s="160" t="str">
        <f t="shared" si="90"/>
        <v>Rajgarh</v>
      </c>
      <c r="C1040" s="221">
        <v>525.2</v>
      </c>
      <c r="D1040" s="221">
        <v>3.0999999999999996</v>
      </c>
      <c r="E1040" s="221">
        <v>566.8326079369871</v>
      </c>
      <c r="F1040" s="221">
        <f t="shared" si="88"/>
        <v>569.9326079369871</v>
      </c>
      <c r="G1040" s="222">
        <f t="shared" si="89"/>
        <v>1.0851725208244232</v>
      </c>
      <c r="H1040" s="57"/>
    </row>
    <row r="1041" spans="1:8" s="5" customFormat="1" ht="15.75">
      <c r="A1041" s="179">
        <v>36</v>
      </c>
      <c r="B1041" s="160" t="str">
        <f t="shared" si="90"/>
        <v>Ratlam</v>
      </c>
      <c r="C1041" s="221">
        <v>440.6</v>
      </c>
      <c r="D1041" s="221">
        <v>2.1100000000000003</v>
      </c>
      <c r="E1041" s="221">
        <v>394.7306561522704</v>
      </c>
      <c r="F1041" s="221">
        <f t="shared" si="88"/>
        <v>396.8406561522704</v>
      </c>
      <c r="G1041" s="222">
        <f t="shared" si="89"/>
        <v>0.9006823789202687</v>
      </c>
      <c r="H1041" s="57"/>
    </row>
    <row r="1042" spans="1:8" s="5" customFormat="1" ht="15.75">
      <c r="A1042" s="179">
        <v>37</v>
      </c>
      <c r="B1042" s="160" t="str">
        <f t="shared" si="90"/>
        <v>Rewa</v>
      </c>
      <c r="C1042" s="221">
        <v>902.1</v>
      </c>
      <c r="D1042" s="221">
        <v>4.27</v>
      </c>
      <c r="E1042" s="221">
        <v>781.7804062063711</v>
      </c>
      <c r="F1042" s="221">
        <f t="shared" si="88"/>
        <v>786.0504062063711</v>
      </c>
      <c r="G1042" s="222">
        <f t="shared" si="89"/>
        <v>0.8713561758190568</v>
      </c>
      <c r="H1042" s="57"/>
    </row>
    <row r="1043" spans="1:8" s="5" customFormat="1" ht="15.75">
      <c r="A1043" s="179">
        <v>38</v>
      </c>
      <c r="B1043" s="160" t="str">
        <f t="shared" si="90"/>
        <v>Sagar</v>
      </c>
      <c r="C1043" s="221">
        <v>759.2</v>
      </c>
      <c r="D1043" s="221">
        <v>4.1</v>
      </c>
      <c r="E1043" s="221">
        <v>739.9566709703267</v>
      </c>
      <c r="F1043" s="221">
        <f t="shared" si="88"/>
        <v>744.0566709703268</v>
      </c>
      <c r="G1043" s="222">
        <f t="shared" si="89"/>
        <v>0.9800535708249825</v>
      </c>
      <c r="H1043" s="57"/>
    </row>
    <row r="1044" spans="1:8" s="5" customFormat="1" ht="15.75">
      <c r="A1044" s="179">
        <v>39</v>
      </c>
      <c r="B1044" s="160" t="str">
        <f t="shared" si="90"/>
        <v>Satna</v>
      </c>
      <c r="C1044" s="221">
        <v>755.4</v>
      </c>
      <c r="D1044" s="221">
        <v>3.6900000000000004</v>
      </c>
      <c r="E1044" s="221">
        <v>674.1259782147363</v>
      </c>
      <c r="F1044" s="221">
        <f t="shared" si="88"/>
        <v>677.8159782147363</v>
      </c>
      <c r="G1044" s="222">
        <f t="shared" si="89"/>
        <v>0.8972941199559655</v>
      </c>
      <c r="H1044" s="57"/>
    </row>
    <row r="1045" spans="1:8" s="5" customFormat="1" ht="15.75">
      <c r="A1045" s="179">
        <v>40</v>
      </c>
      <c r="B1045" s="160" t="str">
        <f t="shared" si="90"/>
        <v>Sehore</v>
      </c>
      <c r="C1045" s="221">
        <v>416.5</v>
      </c>
      <c r="D1045" s="221">
        <v>2.36</v>
      </c>
      <c r="E1045" s="221">
        <v>425.3888726546144</v>
      </c>
      <c r="F1045" s="221">
        <f t="shared" si="88"/>
        <v>427.7488726546144</v>
      </c>
      <c r="G1045" s="222">
        <f t="shared" si="89"/>
        <v>1.0270080976101186</v>
      </c>
      <c r="H1045" s="57"/>
    </row>
    <row r="1046" spans="1:8" s="5" customFormat="1" ht="15.75">
      <c r="A1046" s="179">
        <v>41</v>
      </c>
      <c r="B1046" s="160" t="str">
        <f t="shared" si="90"/>
        <v>Seoni</v>
      </c>
      <c r="C1046" s="221">
        <v>583</v>
      </c>
      <c r="D1046" s="221">
        <v>3.24</v>
      </c>
      <c r="E1046" s="221">
        <v>589.0262571968465</v>
      </c>
      <c r="F1046" s="221">
        <f t="shared" si="88"/>
        <v>592.2662571968465</v>
      </c>
      <c r="G1046" s="222">
        <f t="shared" si="89"/>
        <v>1.0158940946772668</v>
      </c>
      <c r="H1046" s="57"/>
    </row>
    <row r="1047" spans="1:8" s="5" customFormat="1" ht="15.75">
      <c r="A1047" s="179">
        <v>42</v>
      </c>
      <c r="B1047" s="160" t="str">
        <f t="shared" si="90"/>
        <v>Shahdol</v>
      </c>
      <c r="C1047" s="221">
        <v>475.5</v>
      </c>
      <c r="D1047" s="221">
        <v>2.34</v>
      </c>
      <c r="E1047" s="221">
        <v>435.0877456205008</v>
      </c>
      <c r="F1047" s="221">
        <f t="shared" si="88"/>
        <v>437.4277456205008</v>
      </c>
      <c r="G1047" s="222">
        <f t="shared" si="89"/>
        <v>0.9199321674458482</v>
      </c>
      <c r="H1047" s="57"/>
    </row>
    <row r="1048" spans="1:8" s="5" customFormat="1" ht="15.75">
      <c r="A1048" s="179">
        <v>43</v>
      </c>
      <c r="B1048" s="160" t="str">
        <f t="shared" si="90"/>
        <v>Shajapur</v>
      </c>
      <c r="C1048" s="221">
        <v>202.1</v>
      </c>
      <c r="D1048" s="221">
        <v>1.15</v>
      </c>
      <c r="E1048" s="221">
        <v>207.04216077743456</v>
      </c>
      <c r="F1048" s="221">
        <f t="shared" si="88"/>
        <v>208.19216077743457</v>
      </c>
      <c r="G1048" s="222">
        <f t="shared" si="89"/>
        <v>1.0301442888542036</v>
      </c>
      <c r="H1048" s="57"/>
    </row>
    <row r="1049" spans="1:8" s="5" customFormat="1" ht="15.75">
      <c r="A1049" s="179">
        <v>44</v>
      </c>
      <c r="B1049" s="160" t="str">
        <f t="shared" si="90"/>
        <v>Sheopur</v>
      </c>
      <c r="C1049" s="221">
        <v>284.7</v>
      </c>
      <c r="D1049" s="221">
        <v>3.8299999999999996</v>
      </c>
      <c r="E1049" s="221">
        <v>705.1353487740205</v>
      </c>
      <c r="F1049" s="221">
        <f t="shared" si="88"/>
        <v>708.9653487740205</v>
      </c>
      <c r="G1049" s="222">
        <f t="shared" si="89"/>
        <v>2.4902189981525136</v>
      </c>
      <c r="H1049" s="57"/>
    </row>
    <row r="1050" spans="1:8" s="5" customFormat="1" ht="15.75">
      <c r="A1050" s="179">
        <v>45</v>
      </c>
      <c r="B1050" s="160" t="str">
        <f t="shared" si="90"/>
        <v>Shivpuri</v>
      </c>
      <c r="C1050" s="221">
        <v>754.3</v>
      </c>
      <c r="D1050" s="221">
        <v>1.52</v>
      </c>
      <c r="E1050" s="221">
        <v>285.53390692612396</v>
      </c>
      <c r="F1050" s="221">
        <f t="shared" si="88"/>
        <v>287.05390692612394</v>
      </c>
      <c r="G1050" s="222">
        <f t="shared" si="89"/>
        <v>0.3805566842451597</v>
      </c>
      <c r="H1050" s="57"/>
    </row>
    <row r="1051" spans="1:8" s="5" customFormat="1" ht="15.75">
      <c r="A1051" s="179">
        <v>46</v>
      </c>
      <c r="B1051" s="160" t="str">
        <f t="shared" si="90"/>
        <v>Sidhi</v>
      </c>
      <c r="C1051" s="221">
        <v>523.7</v>
      </c>
      <c r="D1051" s="221">
        <v>2.9000000000000004</v>
      </c>
      <c r="E1051" s="221">
        <v>538.0562974541128</v>
      </c>
      <c r="F1051" s="221">
        <f t="shared" si="88"/>
        <v>540.9562974541128</v>
      </c>
      <c r="G1051" s="222">
        <f t="shared" si="89"/>
        <v>1.0329507302923673</v>
      </c>
      <c r="H1051" s="57"/>
    </row>
    <row r="1052" spans="1:8" s="5" customFormat="1" ht="15.75">
      <c r="A1052" s="179">
        <v>47</v>
      </c>
      <c r="B1052" s="160" t="str">
        <f t="shared" si="90"/>
        <v>Singroli</v>
      </c>
      <c r="C1052" s="221">
        <v>483</v>
      </c>
      <c r="D1052" s="221">
        <v>2.63</v>
      </c>
      <c r="E1052" s="221">
        <v>482.4261862391677</v>
      </c>
      <c r="F1052" s="221">
        <f t="shared" si="88"/>
        <v>485.0561862391677</v>
      </c>
      <c r="G1052" s="222">
        <f t="shared" si="89"/>
        <v>1.0042571143668069</v>
      </c>
      <c r="H1052" s="57"/>
    </row>
    <row r="1053" spans="1:8" s="5" customFormat="1" ht="15.75">
      <c r="A1053" s="179">
        <v>48</v>
      </c>
      <c r="B1053" s="160" t="str">
        <f t="shared" si="90"/>
        <v>Tikamgarh</v>
      </c>
      <c r="C1053" s="221">
        <v>619.9</v>
      </c>
      <c r="D1053" s="221">
        <v>3.2199999999999998</v>
      </c>
      <c r="E1053" s="221">
        <v>589.5762252737798</v>
      </c>
      <c r="F1053" s="221">
        <f t="shared" si="88"/>
        <v>592.7962252737798</v>
      </c>
      <c r="G1053" s="222">
        <f t="shared" si="89"/>
        <v>0.9562771822451682</v>
      </c>
      <c r="H1053" s="57"/>
    </row>
    <row r="1054" spans="1:8" s="5" customFormat="1" ht="15.75">
      <c r="A1054" s="179">
        <v>49</v>
      </c>
      <c r="B1054" s="160" t="str">
        <f t="shared" si="90"/>
        <v>Ujjain</v>
      </c>
      <c r="C1054" s="221">
        <v>462.7</v>
      </c>
      <c r="D1054" s="221">
        <v>2.45</v>
      </c>
      <c r="E1054" s="221">
        <v>436.8848945955792</v>
      </c>
      <c r="F1054" s="221">
        <f t="shared" si="88"/>
        <v>439.3348945955792</v>
      </c>
      <c r="G1054" s="222">
        <f t="shared" si="89"/>
        <v>0.9495026898542883</v>
      </c>
      <c r="H1054" s="57"/>
    </row>
    <row r="1055" spans="1:8" s="5" customFormat="1" ht="15.75">
      <c r="A1055" s="179">
        <v>50</v>
      </c>
      <c r="B1055" s="160" t="str">
        <f t="shared" si="90"/>
        <v>Umaria</v>
      </c>
      <c r="C1055" s="221">
        <v>277.4</v>
      </c>
      <c r="D1055" s="221">
        <v>1.5299999999999998</v>
      </c>
      <c r="E1055" s="221">
        <v>274.8559413533533</v>
      </c>
      <c r="F1055" s="221">
        <f t="shared" si="88"/>
        <v>276.38594135335325</v>
      </c>
      <c r="G1055" s="222">
        <f t="shared" si="89"/>
        <v>0.996344417279572</v>
      </c>
      <c r="H1055" s="57"/>
    </row>
    <row r="1056" spans="1:8" s="5" customFormat="1" ht="15.75">
      <c r="A1056" s="179">
        <v>51</v>
      </c>
      <c r="B1056" s="160" t="str">
        <f t="shared" si="90"/>
        <v>Vidisha</v>
      </c>
      <c r="C1056" s="221">
        <v>587.3</v>
      </c>
      <c r="D1056" s="221">
        <v>3.1500000000000004</v>
      </c>
      <c r="E1056" s="221">
        <v>566.6861124880769</v>
      </c>
      <c r="F1056" s="221">
        <f t="shared" si="88"/>
        <v>569.8361124880769</v>
      </c>
      <c r="G1056" s="222">
        <f t="shared" si="89"/>
        <v>0.9702641111664855</v>
      </c>
      <c r="H1056" s="57"/>
    </row>
    <row r="1057" spans="1:8" s="5" customFormat="1" ht="15">
      <c r="A1057" s="409" t="s">
        <v>3</v>
      </c>
      <c r="B1057" s="410"/>
      <c r="C1057" s="321">
        <f>SUM(C1006:C1056)</f>
        <v>24236.500000000004</v>
      </c>
      <c r="D1057" s="321">
        <f>SUM(D1006:D1056)</f>
        <v>132.65</v>
      </c>
      <c r="E1057" s="321">
        <f>SUM(E1006:E1056)</f>
        <v>24235.779999999995</v>
      </c>
      <c r="F1057" s="321">
        <f>SUM(F1006:F1056)</f>
        <v>24368.430000000004</v>
      </c>
      <c r="G1057" s="322">
        <f t="shared" si="89"/>
        <v>1.00544344274132</v>
      </c>
      <c r="H1057" s="57"/>
    </row>
    <row r="1058" spans="1:11" s="5" customFormat="1" ht="15">
      <c r="A1058" s="215" t="s">
        <v>127</v>
      </c>
      <c r="B1058" s="219"/>
      <c r="C1058" s="219"/>
      <c r="D1058" s="219"/>
      <c r="E1058" s="219"/>
      <c r="F1058" s="219"/>
      <c r="G1058" s="217"/>
      <c r="H1058" s="57"/>
      <c r="J1058" s="213">
        <v>3302.6089685</v>
      </c>
      <c r="K1058" s="214">
        <f>J1058-D1057</f>
        <v>3169.9589685</v>
      </c>
    </row>
    <row r="1059" spans="1:8" s="5" customFormat="1" ht="15">
      <c r="A1059" s="220" t="s">
        <v>269</v>
      </c>
      <c r="B1059" s="217"/>
      <c r="C1059" s="217"/>
      <c r="D1059" s="217"/>
      <c r="E1059" s="219"/>
      <c r="F1059" s="217"/>
      <c r="G1059" s="217" t="s">
        <v>8</v>
      </c>
      <c r="H1059" s="57"/>
    </row>
    <row r="1060" spans="1:8" s="5" customFormat="1" ht="63.75">
      <c r="A1060" s="323" t="s">
        <v>23</v>
      </c>
      <c r="B1060" s="323" t="s">
        <v>24</v>
      </c>
      <c r="C1060" s="315" t="s">
        <v>139</v>
      </c>
      <c r="D1060" s="315" t="s">
        <v>128</v>
      </c>
      <c r="E1060" s="315" t="s">
        <v>129</v>
      </c>
      <c r="F1060" s="323" t="s">
        <v>47</v>
      </c>
      <c r="G1060" s="323" t="s">
        <v>288</v>
      </c>
      <c r="H1060" s="323" t="s">
        <v>253</v>
      </c>
    </row>
    <row r="1061" spans="1:8" s="5" customFormat="1" ht="15">
      <c r="A1061" s="223">
        <v>1</v>
      </c>
      <c r="B1061" s="224" t="str">
        <f aca="true" t="shared" si="91" ref="B1061:B1092">B43</f>
        <v>Agar Malwa</v>
      </c>
      <c r="C1061" s="225">
        <f aca="true" t="shared" si="92" ref="C1061:C1092">C1006</f>
        <v>145</v>
      </c>
      <c r="D1061" s="225">
        <f aca="true" t="shared" si="93" ref="D1061:D1092">F1006</f>
        <v>150.23367165701302</v>
      </c>
      <c r="E1061" s="226">
        <v>137.4</v>
      </c>
      <c r="F1061" s="227">
        <f>E1061/C1061</f>
        <v>0.9475862068965517</v>
      </c>
      <c r="G1061" s="226">
        <f>D1061-E1061</f>
        <v>12.833671657013014</v>
      </c>
      <c r="H1061" s="222">
        <f>G1061/C1061</f>
        <v>0.0885080803931932</v>
      </c>
    </row>
    <row r="1062" spans="1:8" s="5" customFormat="1" ht="15">
      <c r="A1062" s="223">
        <v>2</v>
      </c>
      <c r="B1062" s="224" t="str">
        <f t="shared" si="91"/>
        <v>Alirajpur</v>
      </c>
      <c r="C1062" s="225">
        <f t="shared" si="92"/>
        <v>384.8</v>
      </c>
      <c r="D1062" s="225">
        <f t="shared" si="93"/>
        <v>342.27137176771373</v>
      </c>
      <c r="E1062" s="226">
        <v>312.70000000000005</v>
      </c>
      <c r="F1062" s="227">
        <f aca="true" t="shared" si="94" ref="F1062:F1112">E1062/C1062</f>
        <v>0.8126299376299377</v>
      </c>
      <c r="G1062" s="226">
        <f aca="true" t="shared" si="95" ref="G1062:G1110">D1062-E1062</f>
        <v>29.571371767713686</v>
      </c>
      <c r="H1062" s="222">
        <f aca="true" t="shared" si="96" ref="H1062:H1110">G1062/C1062</f>
        <v>0.07684867923002517</v>
      </c>
    </row>
    <row r="1063" spans="1:8" s="5" customFormat="1" ht="15">
      <c r="A1063" s="223">
        <v>3</v>
      </c>
      <c r="B1063" s="224" t="str">
        <f t="shared" si="91"/>
        <v>Anooppur</v>
      </c>
      <c r="C1063" s="225">
        <f t="shared" si="92"/>
        <v>324.6</v>
      </c>
      <c r="D1063" s="225">
        <f t="shared" si="93"/>
        <v>435.91969761060363</v>
      </c>
      <c r="E1063" s="226">
        <v>397.1</v>
      </c>
      <c r="F1063" s="227">
        <f t="shared" si="94"/>
        <v>1.2233518176216882</v>
      </c>
      <c r="G1063" s="226">
        <f t="shared" si="95"/>
        <v>38.81969761060361</v>
      </c>
      <c r="H1063" s="222">
        <f t="shared" si="96"/>
        <v>0.11959241408072585</v>
      </c>
    </row>
    <row r="1064" spans="1:8" s="5" customFormat="1" ht="15">
      <c r="A1064" s="223">
        <v>4</v>
      </c>
      <c r="B1064" s="224" t="str">
        <f t="shared" si="91"/>
        <v>Ashoknagar</v>
      </c>
      <c r="C1064" s="225">
        <f t="shared" si="92"/>
        <v>361.4</v>
      </c>
      <c r="D1064" s="225">
        <f t="shared" si="93"/>
        <v>798.2684901693801</v>
      </c>
      <c r="E1064" s="226">
        <v>726</v>
      </c>
      <c r="F1064" s="227">
        <f t="shared" si="94"/>
        <v>2.0088544548976204</v>
      </c>
      <c r="G1064" s="226">
        <f t="shared" si="95"/>
        <v>72.26849016938013</v>
      </c>
      <c r="H1064" s="222">
        <f t="shared" si="96"/>
        <v>0.19996815210121785</v>
      </c>
    </row>
    <row r="1065" spans="1:8" s="5" customFormat="1" ht="15">
      <c r="A1065" s="223">
        <v>5</v>
      </c>
      <c r="B1065" s="224" t="str">
        <f t="shared" si="91"/>
        <v>Badwani</v>
      </c>
      <c r="C1065" s="225">
        <f t="shared" si="92"/>
        <v>663.6</v>
      </c>
      <c r="D1065" s="225">
        <f t="shared" si="93"/>
        <v>626.0215802958661</v>
      </c>
      <c r="E1065" s="226">
        <v>571.2</v>
      </c>
      <c r="F1065" s="227">
        <f t="shared" si="94"/>
        <v>0.8607594936708861</v>
      </c>
      <c r="G1065" s="226">
        <f t="shared" si="95"/>
        <v>54.821580295866056</v>
      </c>
      <c r="H1065" s="222">
        <f t="shared" si="96"/>
        <v>0.08261238742595849</v>
      </c>
    </row>
    <row r="1066" spans="1:8" s="5" customFormat="1" ht="15">
      <c r="A1066" s="223">
        <v>6</v>
      </c>
      <c r="B1066" s="224" t="str">
        <f t="shared" si="91"/>
        <v>Balaghat</v>
      </c>
      <c r="C1066" s="225">
        <f t="shared" si="92"/>
        <v>609.7</v>
      </c>
      <c r="D1066" s="225">
        <f t="shared" si="93"/>
        <v>607.681862986503</v>
      </c>
      <c r="E1066" s="226">
        <v>555.8</v>
      </c>
      <c r="F1066" s="227">
        <f t="shared" si="94"/>
        <v>0.9115958668197472</v>
      </c>
      <c r="G1066" s="226">
        <f t="shared" si="95"/>
        <v>51.88186298650305</v>
      </c>
      <c r="H1066" s="222">
        <f t="shared" si="96"/>
        <v>0.08509408395358872</v>
      </c>
    </row>
    <row r="1067" spans="1:8" s="5" customFormat="1" ht="15">
      <c r="A1067" s="223">
        <v>7</v>
      </c>
      <c r="B1067" s="224" t="str">
        <f t="shared" si="91"/>
        <v>Betul</v>
      </c>
      <c r="C1067" s="225">
        <f t="shared" si="92"/>
        <v>587.8</v>
      </c>
      <c r="D1067" s="225">
        <f t="shared" si="93"/>
        <v>610.3817525902833</v>
      </c>
      <c r="E1067" s="226">
        <v>558.4000000000001</v>
      </c>
      <c r="F1067" s="227">
        <f t="shared" si="94"/>
        <v>0.9499829874106841</v>
      </c>
      <c r="G1067" s="226">
        <f t="shared" si="95"/>
        <v>51.981752590283236</v>
      </c>
      <c r="H1067" s="222">
        <f t="shared" si="96"/>
        <v>0.08843442087492895</v>
      </c>
    </row>
    <row r="1068" spans="1:8" s="5" customFormat="1" ht="15">
      <c r="A1068" s="223">
        <v>8</v>
      </c>
      <c r="B1068" s="224" t="str">
        <f t="shared" si="91"/>
        <v>Bhind</v>
      </c>
      <c r="C1068" s="225">
        <f t="shared" si="92"/>
        <v>439.2</v>
      </c>
      <c r="D1068" s="225">
        <f t="shared" si="93"/>
        <v>428.4253361804579</v>
      </c>
      <c r="E1068" s="226">
        <v>391.70000000000005</v>
      </c>
      <c r="F1068" s="227">
        <f t="shared" si="94"/>
        <v>0.891848816029144</v>
      </c>
      <c r="G1068" s="226">
        <f t="shared" si="95"/>
        <v>36.72533618045787</v>
      </c>
      <c r="H1068" s="222">
        <f t="shared" si="96"/>
        <v>0.083618707150405</v>
      </c>
    </row>
    <row r="1069" spans="1:8" s="5" customFormat="1" ht="15">
      <c r="A1069" s="223">
        <v>9</v>
      </c>
      <c r="B1069" s="224" t="str">
        <f t="shared" si="91"/>
        <v>Bhopal</v>
      </c>
      <c r="C1069" s="225">
        <f t="shared" si="92"/>
        <v>336.7</v>
      </c>
      <c r="D1069" s="225">
        <f t="shared" si="93"/>
        <v>317.52695952359926</v>
      </c>
      <c r="E1069" s="226">
        <v>290.2</v>
      </c>
      <c r="F1069" s="227">
        <f t="shared" si="94"/>
        <v>0.8618948618948619</v>
      </c>
      <c r="G1069" s="226">
        <f t="shared" si="95"/>
        <v>27.32695952359927</v>
      </c>
      <c r="H1069" s="222">
        <f t="shared" si="96"/>
        <v>0.08116115094624078</v>
      </c>
    </row>
    <row r="1070" spans="1:8" s="5" customFormat="1" ht="15">
      <c r="A1070" s="223">
        <v>10</v>
      </c>
      <c r="B1070" s="224" t="str">
        <f t="shared" si="91"/>
        <v>Burhanpur</v>
      </c>
      <c r="C1070" s="225">
        <f t="shared" si="92"/>
        <v>208.6</v>
      </c>
      <c r="D1070" s="225">
        <f t="shared" si="93"/>
        <v>201.1094094782216</v>
      </c>
      <c r="E1070" s="226">
        <v>183.8</v>
      </c>
      <c r="F1070" s="227">
        <f t="shared" si="94"/>
        <v>0.8811121764141899</v>
      </c>
      <c r="G1070" s="226">
        <f t="shared" si="95"/>
        <v>17.309409478221596</v>
      </c>
      <c r="H1070" s="222">
        <f t="shared" si="96"/>
        <v>0.08297895243634514</v>
      </c>
    </row>
    <row r="1071" spans="1:8" s="5" customFormat="1" ht="15">
      <c r="A1071" s="223">
        <v>11</v>
      </c>
      <c r="B1071" s="224" t="str">
        <f t="shared" si="91"/>
        <v>Chhatarpur</v>
      </c>
      <c r="C1071" s="225">
        <f t="shared" si="92"/>
        <v>688.3</v>
      </c>
      <c r="D1071" s="225">
        <f t="shared" si="93"/>
        <v>698.1969978178342</v>
      </c>
      <c r="E1071" s="226">
        <v>638.4</v>
      </c>
      <c r="F1071" s="227">
        <f t="shared" si="94"/>
        <v>0.9275025424960047</v>
      </c>
      <c r="G1071" s="226">
        <f t="shared" si="95"/>
        <v>59.79699781783427</v>
      </c>
      <c r="H1071" s="222">
        <f t="shared" si="96"/>
        <v>0.08687635888106097</v>
      </c>
    </row>
    <row r="1072" spans="1:8" s="5" customFormat="1" ht="15">
      <c r="A1072" s="223">
        <v>12</v>
      </c>
      <c r="B1072" s="224" t="str">
        <f t="shared" si="91"/>
        <v>Chhindwara</v>
      </c>
      <c r="C1072" s="225">
        <f t="shared" si="92"/>
        <v>763.2</v>
      </c>
      <c r="D1072" s="225">
        <f t="shared" si="93"/>
        <v>775.9598717971314</v>
      </c>
      <c r="E1072" s="226">
        <v>709.7</v>
      </c>
      <c r="F1072" s="227">
        <f t="shared" si="94"/>
        <v>0.9299004192872118</v>
      </c>
      <c r="G1072" s="226">
        <f t="shared" si="95"/>
        <v>66.25987179713138</v>
      </c>
      <c r="H1072" s="222">
        <f t="shared" si="96"/>
        <v>0.08681849030022455</v>
      </c>
    </row>
    <row r="1073" spans="1:8" s="5" customFormat="1" ht="15">
      <c r="A1073" s="223">
        <v>13</v>
      </c>
      <c r="B1073" s="224" t="str">
        <f t="shared" si="91"/>
        <v>Damoh</v>
      </c>
      <c r="C1073" s="225">
        <f t="shared" si="92"/>
        <v>481.9</v>
      </c>
      <c r="D1073" s="225">
        <f t="shared" si="93"/>
        <v>486.85563021682674</v>
      </c>
      <c r="E1073" s="226">
        <v>445.2</v>
      </c>
      <c r="F1073" s="227">
        <f t="shared" si="94"/>
        <v>0.9238431209794563</v>
      </c>
      <c r="G1073" s="226">
        <f t="shared" si="95"/>
        <v>41.65563021682675</v>
      </c>
      <c r="H1073" s="222">
        <f t="shared" si="96"/>
        <v>0.08644040302308933</v>
      </c>
    </row>
    <row r="1074" spans="1:8" s="5" customFormat="1" ht="15">
      <c r="A1074" s="223">
        <v>14</v>
      </c>
      <c r="B1074" s="224" t="str">
        <f t="shared" si="91"/>
        <v>Datia</v>
      </c>
      <c r="C1074" s="225">
        <f t="shared" si="92"/>
        <v>260.4</v>
      </c>
      <c r="D1074" s="225">
        <f t="shared" si="93"/>
        <v>264.1506534994176</v>
      </c>
      <c r="E1074" s="226">
        <v>241.7</v>
      </c>
      <c r="F1074" s="227">
        <f t="shared" si="94"/>
        <v>0.9281874039938557</v>
      </c>
      <c r="G1074" s="226">
        <f t="shared" si="95"/>
        <v>22.450653499417626</v>
      </c>
      <c r="H1074" s="222">
        <f t="shared" si="96"/>
        <v>0.08621602726350856</v>
      </c>
    </row>
    <row r="1075" spans="1:8" s="5" customFormat="1" ht="15">
      <c r="A1075" s="223">
        <v>15</v>
      </c>
      <c r="B1075" s="224" t="str">
        <f t="shared" si="91"/>
        <v>Dewas</v>
      </c>
      <c r="C1075" s="225">
        <f t="shared" si="92"/>
        <v>458.6</v>
      </c>
      <c r="D1075" s="225">
        <f t="shared" si="93"/>
        <v>434.1295320889595</v>
      </c>
      <c r="E1075" s="226">
        <v>397.1</v>
      </c>
      <c r="F1075" s="227">
        <f t="shared" si="94"/>
        <v>0.8658962058438726</v>
      </c>
      <c r="G1075" s="226">
        <f t="shared" si="95"/>
        <v>37.029532088959456</v>
      </c>
      <c r="H1075" s="222">
        <f t="shared" si="96"/>
        <v>0.08074472762529318</v>
      </c>
    </row>
    <row r="1076" spans="1:8" s="5" customFormat="1" ht="15">
      <c r="A1076" s="223">
        <v>16</v>
      </c>
      <c r="B1076" s="224" t="str">
        <f t="shared" si="91"/>
        <v>Dhar</v>
      </c>
      <c r="C1076" s="225">
        <f t="shared" si="92"/>
        <v>726.8</v>
      </c>
      <c r="D1076" s="225">
        <f t="shared" si="93"/>
        <v>764.5269863161556</v>
      </c>
      <c r="E1076" s="226">
        <v>698.0999999999999</v>
      </c>
      <c r="F1076" s="227">
        <f t="shared" si="94"/>
        <v>0.9605118326912493</v>
      </c>
      <c r="G1076" s="226">
        <f t="shared" si="95"/>
        <v>66.42698631615565</v>
      </c>
      <c r="H1076" s="222">
        <f t="shared" si="96"/>
        <v>0.09139651391876122</v>
      </c>
    </row>
    <row r="1077" spans="1:8" s="5" customFormat="1" ht="15">
      <c r="A1077" s="223">
        <v>17</v>
      </c>
      <c r="B1077" s="224" t="str">
        <f t="shared" si="91"/>
        <v>Dindori</v>
      </c>
      <c r="C1077" s="225">
        <f t="shared" si="92"/>
        <v>392.8</v>
      </c>
      <c r="D1077" s="225">
        <f t="shared" si="93"/>
        <v>562.370616384746</v>
      </c>
      <c r="E1077" s="226">
        <v>516.6</v>
      </c>
      <c r="F1077" s="227">
        <f t="shared" si="94"/>
        <v>1.315173116089613</v>
      </c>
      <c r="G1077" s="226">
        <f t="shared" si="95"/>
        <v>45.77061638474595</v>
      </c>
      <c r="H1077" s="222">
        <f t="shared" si="96"/>
        <v>0.11652397246625751</v>
      </c>
    </row>
    <row r="1078" spans="1:8" s="5" customFormat="1" ht="15">
      <c r="A1078" s="223">
        <v>18</v>
      </c>
      <c r="B1078" s="224" t="str">
        <f t="shared" si="91"/>
        <v>Guna</v>
      </c>
      <c r="C1078" s="225">
        <f t="shared" si="92"/>
        <v>464.2</v>
      </c>
      <c r="D1078" s="225">
        <f t="shared" si="93"/>
        <v>492.7161032281867</v>
      </c>
      <c r="E1078" s="226">
        <v>450.2</v>
      </c>
      <c r="F1078" s="227">
        <f t="shared" si="94"/>
        <v>0.96984058595433</v>
      </c>
      <c r="G1078" s="226">
        <f t="shared" si="95"/>
        <v>42.516103228186694</v>
      </c>
      <c r="H1078" s="222">
        <f t="shared" si="96"/>
        <v>0.0915900543476663</v>
      </c>
    </row>
    <row r="1079" spans="1:8" s="5" customFormat="1" ht="15">
      <c r="A1079" s="223">
        <v>19</v>
      </c>
      <c r="B1079" s="224" t="str">
        <f t="shared" si="91"/>
        <v>Gwalior</v>
      </c>
      <c r="C1079" s="225">
        <f t="shared" si="92"/>
        <v>381.2</v>
      </c>
      <c r="D1079" s="225">
        <f t="shared" si="93"/>
        <v>374.9130420900466</v>
      </c>
      <c r="E1079" s="226">
        <v>343.29999999999995</v>
      </c>
      <c r="F1079" s="227">
        <f t="shared" si="94"/>
        <v>0.9005771248688351</v>
      </c>
      <c r="G1079" s="226">
        <f t="shared" si="95"/>
        <v>31.613042090046633</v>
      </c>
      <c r="H1079" s="222">
        <f t="shared" si="96"/>
        <v>0.08293033077137102</v>
      </c>
    </row>
    <row r="1080" spans="1:8" s="5" customFormat="1" ht="15">
      <c r="A1080" s="223">
        <v>20</v>
      </c>
      <c r="B1080" s="224" t="str">
        <f t="shared" si="91"/>
        <v>Harda</v>
      </c>
      <c r="C1080" s="225">
        <f t="shared" si="92"/>
        <v>178.3</v>
      </c>
      <c r="D1080" s="225">
        <f t="shared" si="93"/>
        <v>184.94260668123385</v>
      </c>
      <c r="E1080" s="226">
        <v>169.3</v>
      </c>
      <c r="F1080" s="227">
        <f t="shared" si="94"/>
        <v>0.9495232753785754</v>
      </c>
      <c r="G1080" s="226">
        <f t="shared" si="95"/>
        <v>15.642606681233843</v>
      </c>
      <c r="H1080" s="222">
        <f t="shared" si="96"/>
        <v>0.08773194997887741</v>
      </c>
    </row>
    <row r="1081" spans="1:8" s="5" customFormat="1" ht="15">
      <c r="A1081" s="223">
        <v>21</v>
      </c>
      <c r="B1081" s="224" t="str">
        <f t="shared" si="91"/>
        <v>Hoshangabad</v>
      </c>
      <c r="C1081" s="225">
        <f t="shared" si="92"/>
        <v>358.6</v>
      </c>
      <c r="D1081" s="225">
        <f t="shared" si="93"/>
        <v>351.48861103789767</v>
      </c>
      <c r="E1081" s="226">
        <v>321.70000000000005</v>
      </c>
      <c r="F1081" s="227">
        <f t="shared" si="94"/>
        <v>0.8970998326826548</v>
      </c>
      <c r="G1081" s="226">
        <f t="shared" si="95"/>
        <v>29.788611037897624</v>
      </c>
      <c r="H1081" s="222">
        <f t="shared" si="96"/>
        <v>0.0830691886165578</v>
      </c>
    </row>
    <row r="1082" spans="1:8" s="5" customFormat="1" ht="15">
      <c r="A1082" s="223">
        <v>22</v>
      </c>
      <c r="B1082" s="224" t="str">
        <f t="shared" si="91"/>
        <v>Indore</v>
      </c>
      <c r="C1082" s="225">
        <f t="shared" si="92"/>
        <v>381.8</v>
      </c>
      <c r="D1082" s="225">
        <f t="shared" si="93"/>
        <v>339.85109260323554</v>
      </c>
      <c r="E1082" s="226">
        <v>311.2</v>
      </c>
      <c r="F1082" s="227">
        <f t="shared" si="94"/>
        <v>0.8150864326872708</v>
      </c>
      <c r="G1082" s="226">
        <f t="shared" si="95"/>
        <v>28.651092603235554</v>
      </c>
      <c r="H1082" s="222">
        <f t="shared" si="96"/>
        <v>0.07504214930129793</v>
      </c>
    </row>
    <row r="1083" spans="1:8" s="5" customFormat="1" ht="15">
      <c r="A1083" s="223">
        <v>23</v>
      </c>
      <c r="B1083" s="224" t="str">
        <f t="shared" si="91"/>
        <v>Jabalpur</v>
      </c>
      <c r="C1083" s="225">
        <f t="shared" si="92"/>
        <v>511.8</v>
      </c>
      <c r="D1083" s="225">
        <f t="shared" si="93"/>
        <v>490.7088856539719</v>
      </c>
      <c r="E1083" s="226">
        <v>448.79999999999995</v>
      </c>
      <c r="F1083" s="227">
        <f t="shared" si="94"/>
        <v>0.8769050410316529</v>
      </c>
      <c r="G1083" s="226">
        <f t="shared" si="95"/>
        <v>41.908885653971936</v>
      </c>
      <c r="H1083" s="222">
        <f t="shared" si="96"/>
        <v>0.08188527872991781</v>
      </c>
    </row>
    <row r="1084" spans="1:8" s="5" customFormat="1" ht="15">
      <c r="A1084" s="223">
        <v>24</v>
      </c>
      <c r="B1084" s="224" t="str">
        <f t="shared" si="91"/>
        <v>Jhabua</v>
      </c>
      <c r="C1084" s="225">
        <f t="shared" si="92"/>
        <v>413.8</v>
      </c>
      <c r="D1084" s="225">
        <f t="shared" si="93"/>
        <v>451.45740362342485</v>
      </c>
      <c r="E1084" s="226">
        <v>411.7</v>
      </c>
      <c r="F1084" s="227">
        <f t="shared" si="94"/>
        <v>0.9949250845819235</v>
      </c>
      <c r="G1084" s="226">
        <f t="shared" si="95"/>
        <v>39.757403623424864</v>
      </c>
      <c r="H1084" s="222">
        <f t="shared" si="96"/>
        <v>0.0960787907767638</v>
      </c>
    </row>
    <row r="1085" spans="1:8" s="5" customFormat="1" ht="15">
      <c r="A1085" s="223">
        <v>25</v>
      </c>
      <c r="B1085" s="224" t="str">
        <f t="shared" si="91"/>
        <v>Katni</v>
      </c>
      <c r="C1085" s="225">
        <f t="shared" si="92"/>
        <v>439.3</v>
      </c>
      <c r="D1085" s="225">
        <f t="shared" si="93"/>
        <v>209.52055122408885</v>
      </c>
      <c r="E1085" s="226">
        <v>193.7</v>
      </c>
      <c r="F1085" s="227">
        <f t="shared" si="94"/>
        <v>0.44092875028454354</v>
      </c>
      <c r="G1085" s="226">
        <f t="shared" si="95"/>
        <v>15.82055122408886</v>
      </c>
      <c r="H1085" s="222">
        <f t="shared" si="96"/>
        <v>0.03601309179168873</v>
      </c>
    </row>
    <row r="1086" spans="1:8" s="5" customFormat="1" ht="15">
      <c r="A1086" s="223">
        <v>26</v>
      </c>
      <c r="B1086" s="224" t="str">
        <f t="shared" si="91"/>
        <v>Khandwa</v>
      </c>
      <c r="C1086" s="225">
        <f t="shared" si="92"/>
        <v>422.7</v>
      </c>
      <c r="D1086" s="225">
        <f t="shared" si="93"/>
        <v>410.39689283772555</v>
      </c>
      <c r="E1086" s="226">
        <v>375.3</v>
      </c>
      <c r="F1086" s="227">
        <f t="shared" si="94"/>
        <v>0.8878637331440739</v>
      </c>
      <c r="G1086" s="226">
        <f t="shared" si="95"/>
        <v>35.096892837725534</v>
      </c>
      <c r="H1086" s="222">
        <f t="shared" si="96"/>
        <v>0.08303026457943112</v>
      </c>
    </row>
    <row r="1087" spans="1:8" s="5" customFormat="1" ht="15">
      <c r="A1087" s="223">
        <v>27</v>
      </c>
      <c r="B1087" s="224" t="str">
        <f t="shared" si="91"/>
        <v>Khargone</v>
      </c>
      <c r="C1087" s="225">
        <f t="shared" si="92"/>
        <v>688.7</v>
      </c>
      <c r="D1087" s="225">
        <f t="shared" si="93"/>
        <v>700.6443782502643</v>
      </c>
      <c r="E1087" s="226">
        <v>640.1</v>
      </c>
      <c r="F1087" s="227">
        <f t="shared" si="94"/>
        <v>0.9294322636852039</v>
      </c>
      <c r="G1087" s="226">
        <f t="shared" si="95"/>
        <v>60.54437825026423</v>
      </c>
      <c r="H1087" s="222">
        <f t="shared" si="96"/>
        <v>0.08791110534378427</v>
      </c>
    </row>
    <row r="1088" spans="1:8" s="5" customFormat="1" ht="15">
      <c r="A1088" s="223">
        <v>28</v>
      </c>
      <c r="B1088" s="224" t="str">
        <f t="shared" si="91"/>
        <v>Mandla</v>
      </c>
      <c r="C1088" s="225">
        <f t="shared" si="92"/>
        <v>560.7</v>
      </c>
      <c r="D1088" s="225">
        <f t="shared" si="93"/>
        <v>534.0573120005663</v>
      </c>
      <c r="E1088" s="226">
        <v>487.79999999999995</v>
      </c>
      <c r="F1088" s="227">
        <f t="shared" si="94"/>
        <v>0.8699839486356339</v>
      </c>
      <c r="G1088" s="226">
        <f t="shared" si="95"/>
        <v>46.257312000566344</v>
      </c>
      <c r="H1088" s="222">
        <f t="shared" si="96"/>
        <v>0.08249921883461092</v>
      </c>
    </row>
    <row r="1089" spans="1:8" s="5" customFormat="1" ht="15">
      <c r="A1089" s="223">
        <v>29</v>
      </c>
      <c r="B1089" s="224" t="str">
        <f t="shared" si="91"/>
        <v>Mandsaur</v>
      </c>
      <c r="C1089" s="225">
        <f t="shared" si="92"/>
        <v>367</v>
      </c>
      <c r="D1089" s="225">
        <f t="shared" si="93"/>
        <v>371.41531237454967</v>
      </c>
      <c r="E1089" s="226">
        <v>339.7</v>
      </c>
      <c r="F1089" s="227">
        <f t="shared" si="94"/>
        <v>0.9256130790190735</v>
      </c>
      <c r="G1089" s="226">
        <f t="shared" si="95"/>
        <v>31.715312374549683</v>
      </c>
      <c r="H1089" s="222">
        <f t="shared" si="96"/>
        <v>0.08641774488978116</v>
      </c>
    </row>
    <row r="1090" spans="1:8" s="5" customFormat="1" ht="15">
      <c r="A1090" s="223">
        <v>30</v>
      </c>
      <c r="B1090" s="224" t="str">
        <f t="shared" si="91"/>
        <v>Morena</v>
      </c>
      <c r="C1090" s="225">
        <f t="shared" si="92"/>
        <v>615.8</v>
      </c>
      <c r="D1090" s="225">
        <f t="shared" si="93"/>
        <v>646.931698774571</v>
      </c>
      <c r="E1090" s="226">
        <v>590.6</v>
      </c>
      <c r="F1090" s="227">
        <f t="shared" si="94"/>
        <v>0.9590776226047419</v>
      </c>
      <c r="G1090" s="226">
        <f t="shared" si="95"/>
        <v>56.33169877457101</v>
      </c>
      <c r="H1090" s="222">
        <f t="shared" si="96"/>
        <v>0.09147726335591265</v>
      </c>
    </row>
    <row r="1091" spans="1:8" s="5" customFormat="1" ht="15">
      <c r="A1091" s="223">
        <v>31</v>
      </c>
      <c r="B1091" s="224" t="str">
        <f t="shared" si="91"/>
        <v>Narsinghpur</v>
      </c>
      <c r="C1091" s="225">
        <f t="shared" si="92"/>
        <v>337.4</v>
      </c>
      <c r="D1091" s="225">
        <f t="shared" si="93"/>
        <v>331.09177040593386</v>
      </c>
      <c r="E1091" s="226">
        <v>302.9</v>
      </c>
      <c r="F1091" s="227">
        <f t="shared" si="94"/>
        <v>0.8977474807350326</v>
      </c>
      <c r="G1091" s="226">
        <f t="shared" si="95"/>
        <v>28.19177040593388</v>
      </c>
      <c r="H1091" s="222">
        <f t="shared" si="96"/>
        <v>0.08355592888539977</v>
      </c>
    </row>
    <row r="1092" spans="1:8" s="5" customFormat="1" ht="15">
      <c r="A1092" s="223">
        <v>32</v>
      </c>
      <c r="B1092" s="224" t="str">
        <f t="shared" si="91"/>
        <v>Neemuch</v>
      </c>
      <c r="C1092" s="225">
        <f t="shared" si="92"/>
        <v>246.1</v>
      </c>
      <c r="D1092" s="225">
        <f t="shared" si="93"/>
        <v>242.87810072282028</v>
      </c>
      <c r="E1092" s="226">
        <v>222.20000000000002</v>
      </c>
      <c r="F1092" s="227">
        <f t="shared" si="94"/>
        <v>0.9028850060950834</v>
      </c>
      <c r="G1092" s="226">
        <f t="shared" si="95"/>
        <v>20.67810072282026</v>
      </c>
      <c r="H1092" s="222">
        <f t="shared" si="96"/>
        <v>0.0840231642536378</v>
      </c>
    </row>
    <row r="1093" spans="1:8" s="5" customFormat="1" ht="15">
      <c r="A1093" s="223">
        <v>33</v>
      </c>
      <c r="B1093" s="224" t="str">
        <f aca="true" t="shared" si="97" ref="B1093:B1111">B75</f>
        <v>Panna</v>
      </c>
      <c r="C1093" s="225">
        <f aca="true" t="shared" si="98" ref="C1093:C1111">C1038</f>
        <v>496.5</v>
      </c>
      <c r="D1093" s="225">
        <f aca="true" t="shared" si="99" ref="D1093:D1110">F1038</f>
        <v>480.27161597457484</v>
      </c>
      <c r="E1093" s="226">
        <v>439.20000000000005</v>
      </c>
      <c r="F1093" s="227">
        <f t="shared" si="94"/>
        <v>0.8845921450151059</v>
      </c>
      <c r="G1093" s="226">
        <f t="shared" si="95"/>
        <v>41.0716159745748</v>
      </c>
      <c r="H1093" s="222">
        <f t="shared" si="96"/>
        <v>0.08272228796490393</v>
      </c>
    </row>
    <row r="1094" spans="1:8" s="5" customFormat="1" ht="15">
      <c r="A1094" s="223">
        <v>34</v>
      </c>
      <c r="B1094" s="224" t="str">
        <f t="shared" si="97"/>
        <v>Raisen</v>
      </c>
      <c r="C1094" s="225">
        <f t="shared" si="98"/>
        <v>486.6</v>
      </c>
      <c r="D1094" s="225">
        <f t="shared" si="99"/>
        <v>510.3979333018925</v>
      </c>
      <c r="E1094" s="226">
        <v>466.5</v>
      </c>
      <c r="F1094" s="227">
        <f t="shared" si="94"/>
        <v>0.9586929716399506</v>
      </c>
      <c r="G1094" s="226">
        <f t="shared" si="95"/>
        <v>43.89793330189252</v>
      </c>
      <c r="H1094" s="222">
        <f t="shared" si="96"/>
        <v>0.09021359083825015</v>
      </c>
    </row>
    <row r="1095" spans="1:8" s="5" customFormat="1" ht="15">
      <c r="A1095" s="223">
        <v>35</v>
      </c>
      <c r="B1095" s="224" t="str">
        <f t="shared" si="97"/>
        <v>Rajgarh</v>
      </c>
      <c r="C1095" s="225">
        <f t="shared" si="98"/>
        <v>525.2</v>
      </c>
      <c r="D1095" s="225">
        <f t="shared" si="99"/>
        <v>569.9326079369871</v>
      </c>
      <c r="E1095" s="226">
        <v>521</v>
      </c>
      <c r="F1095" s="227">
        <f t="shared" si="94"/>
        <v>0.9920030464584919</v>
      </c>
      <c r="G1095" s="226">
        <f t="shared" si="95"/>
        <v>48.9326079369871</v>
      </c>
      <c r="H1095" s="222">
        <f t="shared" si="96"/>
        <v>0.09316947436593125</v>
      </c>
    </row>
    <row r="1096" spans="1:8" s="5" customFormat="1" ht="15">
      <c r="A1096" s="223">
        <v>36</v>
      </c>
      <c r="B1096" s="224" t="str">
        <f t="shared" si="97"/>
        <v>Ratlam</v>
      </c>
      <c r="C1096" s="225">
        <f t="shared" si="98"/>
        <v>440.6</v>
      </c>
      <c r="D1096" s="225">
        <f t="shared" si="99"/>
        <v>396.8406561522704</v>
      </c>
      <c r="E1096" s="226">
        <v>362.2</v>
      </c>
      <c r="F1096" s="227">
        <f t="shared" si="94"/>
        <v>0.8220608261461643</v>
      </c>
      <c r="G1096" s="226">
        <f t="shared" si="95"/>
        <v>34.640656152270424</v>
      </c>
      <c r="H1096" s="222">
        <f t="shared" si="96"/>
        <v>0.07862155277410446</v>
      </c>
    </row>
    <row r="1097" spans="1:8" s="5" customFormat="1" ht="15">
      <c r="A1097" s="223">
        <v>37</v>
      </c>
      <c r="B1097" s="224" t="str">
        <f t="shared" si="97"/>
        <v>Rewa</v>
      </c>
      <c r="C1097" s="225">
        <f t="shared" si="98"/>
        <v>902.1</v>
      </c>
      <c r="D1097" s="225">
        <f t="shared" si="99"/>
        <v>786.0504062063711</v>
      </c>
      <c r="E1097" s="226">
        <v>718.5</v>
      </c>
      <c r="F1097" s="227">
        <f t="shared" si="94"/>
        <v>0.796474891918856</v>
      </c>
      <c r="G1097" s="226">
        <f t="shared" si="95"/>
        <v>67.55040620637112</v>
      </c>
      <c r="H1097" s="222">
        <f t="shared" si="96"/>
        <v>0.07488128390020078</v>
      </c>
    </row>
    <row r="1098" spans="1:8" s="5" customFormat="1" ht="15">
      <c r="A1098" s="223">
        <v>38</v>
      </c>
      <c r="B1098" s="224" t="str">
        <f t="shared" si="97"/>
        <v>Sagar</v>
      </c>
      <c r="C1098" s="225">
        <f t="shared" si="98"/>
        <v>759.2</v>
      </c>
      <c r="D1098" s="225">
        <f t="shared" si="99"/>
        <v>744.0566709703268</v>
      </c>
      <c r="E1098" s="226">
        <v>680.8</v>
      </c>
      <c r="F1098" s="227">
        <f t="shared" si="94"/>
        <v>0.8967334035827186</v>
      </c>
      <c r="G1098" s="226">
        <f t="shared" si="95"/>
        <v>63.25667097032681</v>
      </c>
      <c r="H1098" s="222">
        <f t="shared" si="96"/>
        <v>0.08332016724226397</v>
      </c>
    </row>
    <row r="1099" spans="1:8" s="5" customFormat="1" ht="15">
      <c r="A1099" s="223">
        <v>39</v>
      </c>
      <c r="B1099" s="224" t="str">
        <f t="shared" si="97"/>
        <v>Satna</v>
      </c>
      <c r="C1099" s="225">
        <f t="shared" si="98"/>
        <v>755.4</v>
      </c>
      <c r="D1099" s="225">
        <f t="shared" si="99"/>
        <v>677.8159782147363</v>
      </c>
      <c r="E1099" s="226">
        <v>619.6</v>
      </c>
      <c r="F1099" s="227">
        <f t="shared" si="94"/>
        <v>0.8202276939369871</v>
      </c>
      <c r="G1099" s="226">
        <f t="shared" si="95"/>
        <v>58.21597821473631</v>
      </c>
      <c r="H1099" s="222">
        <f t="shared" si="96"/>
        <v>0.07706642601897844</v>
      </c>
    </row>
    <row r="1100" spans="1:8" s="5" customFormat="1" ht="15">
      <c r="A1100" s="223">
        <v>40</v>
      </c>
      <c r="B1100" s="224" t="str">
        <f t="shared" si="97"/>
        <v>Sehore</v>
      </c>
      <c r="C1100" s="225">
        <f t="shared" si="98"/>
        <v>416.5</v>
      </c>
      <c r="D1100" s="225">
        <f t="shared" si="99"/>
        <v>427.7488726546144</v>
      </c>
      <c r="E1100" s="226">
        <v>391.4</v>
      </c>
      <c r="F1100" s="227">
        <f t="shared" si="94"/>
        <v>0.9397358943577431</v>
      </c>
      <c r="G1100" s="226">
        <f t="shared" si="95"/>
        <v>36.34887265461441</v>
      </c>
      <c r="H1100" s="222">
        <f t="shared" si="96"/>
        <v>0.08727220325237553</v>
      </c>
    </row>
    <row r="1101" spans="1:8" s="5" customFormat="1" ht="15">
      <c r="A1101" s="223">
        <v>41</v>
      </c>
      <c r="B1101" s="224" t="str">
        <f t="shared" si="97"/>
        <v>Seoni</v>
      </c>
      <c r="C1101" s="225">
        <f t="shared" si="98"/>
        <v>583</v>
      </c>
      <c r="D1101" s="225">
        <f t="shared" si="99"/>
        <v>592.2662571968465</v>
      </c>
      <c r="E1101" s="226">
        <v>541.5</v>
      </c>
      <c r="F1101" s="227">
        <f t="shared" si="94"/>
        <v>0.9288164665523156</v>
      </c>
      <c r="G1101" s="226">
        <f t="shared" si="95"/>
        <v>50.76625719684648</v>
      </c>
      <c r="H1101" s="222">
        <f t="shared" si="96"/>
        <v>0.08707762812495108</v>
      </c>
    </row>
    <row r="1102" spans="1:8" s="5" customFormat="1" ht="15">
      <c r="A1102" s="223">
        <v>42</v>
      </c>
      <c r="B1102" s="224" t="str">
        <f t="shared" si="97"/>
        <v>Shahdol</v>
      </c>
      <c r="C1102" s="225">
        <f t="shared" si="98"/>
        <v>475.5</v>
      </c>
      <c r="D1102" s="225">
        <f t="shared" si="99"/>
        <v>437.4277456205008</v>
      </c>
      <c r="E1102" s="226">
        <v>399.40000000000003</v>
      </c>
      <c r="F1102" s="227">
        <f t="shared" si="94"/>
        <v>0.8399579390115668</v>
      </c>
      <c r="G1102" s="226">
        <f t="shared" si="95"/>
        <v>38.02774562050075</v>
      </c>
      <c r="H1102" s="222">
        <f t="shared" si="96"/>
        <v>0.07997422843428129</v>
      </c>
    </row>
    <row r="1103" spans="1:8" s="5" customFormat="1" ht="15">
      <c r="A1103" s="223">
        <v>43</v>
      </c>
      <c r="B1103" s="224" t="str">
        <f t="shared" si="97"/>
        <v>Shajapur</v>
      </c>
      <c r="C1103" s="225">
        <f t="shared" si="98"/>
        <v>202.1</v>
      </c>
      <c r="D1103" s="225">
        <f t="shared" si="99"/>
        <v>208.19216077743457</v>
      </c>
      <c r="E1103" s="226">
        <v>190.6</v>
      </c>
      <c r="F1103" s="227">
        <f t="shared" si="94"/>
        <v>0.9430974764967838</v>
      </c>
      <c r="G1103" s="226">
        <f t="shared" si="95"/>
        <v>17.59216077743457</v>
      </c>
      <c r="H1103" s="222">
        <f t="shared" si="96"/>
        <v>0.08704681235741996</v>
      </c>
    </row>
    <row r="1104" spans="1:8" s="5" customFormat="1" ht="15">
      <c r="A1104" s="223">
        <v>44</v>
      </c>
      <c r="B1104" s="224" t="str">
        <f t="shared" si="97"/>
        <v>Sheopur</v>
      </c>
      <c r="C1104" s="225">
        <f t="shared" si="98"/>
        <v>284.7</v>
      </c>
      <c r="D1104" s="225">
        <f t="shared" si="99"/>
        <v>708.9653487740205</v>
      </c>
      <c r="E1104" s="226">
        <v>647.8</v>
      </c>
      <c r="F1104" s="227">
        <f t="shared" si="94"/>
        <v>2.2753775904460833</v>
      </c>
      <c r="G1104" s="226">
        <f t="shared" si="95"/>
        <v>61.16534877402057</v>
      </c>
      <c r="H1104" s="222">
        <f t="shared" si="96"/>
        <v>0.21484140770642984</v>
      </c>
    </row>
    <row r="1105" spans="1:8" s="5" customFormat="1" ht="15">
      <c r="A1105" s="223">
        <v>45</v>
      </c>
      <c r="B1105" s="224" t="str">
        <f t="shared" si="97"/>
        <v>Shivpuri</v>
      </c>
      <c r="C1105" s="225">
        <f t="shared" si="98"/>
        <v>754.3</v>
      </c>
      <c r="D1105" s="225">
        <f t="shared" si="99"/>
        <v>287.05390692612394</v>
      </c>
      <c r="E1105" s="226">
        <v>262.1</v>
      </c>
      <c r="F1105" s="227">
        <f t="shared" si="94"/>
        <v>0.34747447965000666</v>
      </c>
      <c r="G1105" s="226">
        <f t="shared" si="95"/>
        <v>24.95390692612392</v>
      </c>
      <c r="H1105" s="222">
        <f t="shared" si="96"/>
        <v>0.03308220459515302</v>
      </c>
    </row>
    <row r="1106" spans="1:8" s="5" customFormat="1" ht="15">
      <c r="A1106" s="223">
        <v>46</v>
      </c>
      <c r="B1106" s="224" t="str">
        <f t="shared" si="97"/>
        <v>Sidhi</v>
      </c>
      <c r="C1106" s="225">
        <f t="shared" si="98"/>
        <v>523.7</v>
      </c>
      <c r="D1106" s="225">
        <f t="shared" si="99"/>
        <v>540.9562974541128</v>
      </c>
      <c r="E1106" s="226">
        <v>493.9</v>
      </c>
      <c r="F1106" s="227">
        <f t="shared" si="94"/>
        <v>0.9430971930494557</v>
      </c>
      <c r="G1106" s="226">
        <f t="shared" si="95"/>
        <v>47.05629745411284</v>
      </c>
      <c r="H1106" s="222">
        <f t="shared" si="96"/>
        <v>0.08985353724291166</v>
      </c>
    </row>
    <row r="1107" spans="1:8" s="5" customFormat="1" ht="15">
      <c r="A1107" s="223">
        <v>47</v>
      </c>
      <c r="B1107" s="224" t="str">
        <f t="shared" si="97"/>
        <v>Singroli</v>
      </c>
      <c r="C1107" s="225">
        <f t="shared" si="98"/>
        <v>483</v>
      </c>
      <c r="D1107" s="225">
        <f t="shared" si="99"/>
        <v>485.0561862391677</v>
      </c>
      <c r="E1107" s="226">
        <v>443.2</v>
      </c>
      <c r="F1107" s="227">
        <f t="shared" si="94"/>
        <v>0.9175983436853001</v>
      </c>
      <c r="G1107" s="226">
        <f t="shared" si="95"/>
        <v>41.8561862391677</v>
      </c>
      <c r="H1107" s="222">
        <f t="shared" si="96"/>
        <v>0.08665877068150662</v>
      </c>
    </row>
    <row r="1108" spans="1:8" s="5" customFormat="1" ht="15">
      <c r="A1108" s="223">
        <v>48</v>
      </c>
      <c r="B1108" s="224" t="str">
        <f t="shared" si="97"/>
        <v>Tikamgarh</v>
      </c>
      <c r="C1108" s="225">
        <f t="shared" si="98"/>
        <v>619.9</v>
      </c>
      <c r="D1108" s="225">
        <f t="shared" si="99"/>
        <v>592.7962252737798</v>
      </c>
      <c r="E1108" s="226">
        <v>541.9</v>
      </c>
      <c r="F1108" s="227">
        <f t="shared" si="94"/>
        <v>0.874173253750605</v>
      </c>
      <c r="G1108" s="226">
        <f t="shared" si="95"/>
        <v>50.896225273779805</v>
      </c>
      <c r="H1108" s="222">
        <f t="shared" si="96"/>
        <v>0.08210392849456333</v>
      </c>
    </row>
    <row r="1109" spans="1:8" s="5" customFormat="1" ht="15">
      <c r="A1109" s="223">
        <v>49</v>
      </c>
      <c r="B1109" s="224" t="str">
        <f t="shared" si="97"/>
        <v>Ujjain</v>
      </c>
      <c r="C1109" s="225">
        <f t="shared" si="98"/>
        <v>462.7</v>
      </c>
      <c r="D1109" s="225">
        <f t="shared" si="99"/>
        <v>439.3348945955792</v>
      </c>
      <c r="E1109" s="226">
        <v>402.1</v>
      </c>
      <c r="F1109" s="227">
        <f t="shared" si="94"/>
        <v>0.8690296088178086</v>
      </c>
      <c r="G1109" s="226">
        <f t="shared" si="95"/>
        <v>37.23489459557919</v>
      </c>
      <c r="H1109" s="222">
        <f t="shared" si="96"/>
        <v>0.08047308103647978</v>
      </c>
    </row>
    <row r="1110" spans="1:8" s="5" customFormat="1" ht="15">
      <c r="A1110" s="223">
        <v>50</v>
      </c>
      <c r="B1110" s="224" t="str">
        <f t="shared" si="97"/>
        <v>Umaria</v>
      </c>
      <c r="C1110" s="225">
        <f t="shared" si="98"/>
        <v>277.4</v>
      </c>
      <c r="D1110" s="225">
        <f t="shared" si="99"/>
        <v>276.38594135335325</v>
      </c>
      <c r="E1110" s="226">
        <v>252.89999999999998</v>
      </c>
      <c r="F1110" s="227">
        <f t="shared" si="94"/>
        <v>0.9116798846431147</v>
      </c>
      <c r="G1110" s="226">
        <f t="shared" si="95"/>
        <v>23.48594135335327</v>
      </c>
      <c r="H1110" s="222">
        <f t="shared" si="96"/>
        <v>0.08466453263645736</v>
      </c>
    </row>
    <row r="1111" spans="1:8" s="5" customFormat="1" ht="15">
      <c r="A1111" s="223">
        <v>51</v>
      </c>
      <c r="B1111" s="224" t="str">
        <f t="shared" si="97"/>
        <v>Vidisha</v>
      </c>
      <c r="C1111" s="225">
        <f t="shared" si="98"/>
        <v>587.3</v>
      </c>
      <c r="D1111" s="225">
        <f>F1056</f>
        <v>569.8361124880769</v>
      </c>
      <c r="E1111" s="226">
        <v>521.1</v>
      </c>
      <c r="F1111" s="227">
        <f>E1111/C1111</f>
        <v>0.887280776434531</v>
      </c>
      <c r="G1111" s="226">
        <f>D1111-E1111</f>
        <v>48.736112488076856</v>
      </c>
      <c r="H1111" s="222">
        <f>G1111/C1111</f>
        <v>0.08298333473195448</v>
      </c>
    </row>
    <row r="1112" spans="1:10" s="5" customFormat="1" ht="15">
      <c r="A1112" s="316"/>
      <c r="B1112" s="324" t="s">
        <v>3</v>
      </c>
      <c r="C1112" s="321">
        <f>SUM(C1061:C1111)</f>
        <v>24236.500000000004</v>
      </c>
      <c r="D1112" s="321">
        <f>SUM(D1061:D1111)</f>
        <v>24368.430000000004</v>
      </c>
      <c r="E1112" s="321">
        <f>SUM(E1061:E1111)</f>
        <v>22275.300000000003</v>
      </c>
      <c r="F1112" s="325">
        <f t="shared" si="94"/>
        <v>0.9190807253522579</v>
      </c>
      <c r="G1112" s="326">
        <f>D1112-E1112</f>
        <v>2093.130000000001</v>
      </c>
      <c r="H1112" s="322">
        <f>G1112/C1112</f>
        <v>0.08636271738906198</v>
      </c>
      <c r="I1112" s="13">
        <f>E1112/C1112</f>
        <v>0.9190807253522579</v>
      </c>
      <c r="J1112" s="13">
        <f>E1112/C1112</f>
        <v>0.9190807253522579</v>
      </c>
    </row>
    <row r="1113" spans="1:8" ht="12.75">
      <c r="A1113" s="228"/>
      <c r="B1113" s="229"/>
      <c r="C1113" s="184"/>
      <c r="D1113" s="184"/>
      <c r="E1113" s="230"/>
      <c r="F1113" s="174"/>
      <c r="G1113" s="174"/>
      <c r="H1113" s="45"/>
    </row>
    <row r="1114" spans="1:8" ht="12.75">
      <c r="A1114" s="207" t="s">
        <v>206</v>
      </c>
      <c r="B1114" s="174"/>
      <c r="C1114" s="174"/>
      <c r="D1114" s="174"/>
      <c r="E1114" s="174"/>
      <c r="F1114" s="174"/>
      <c r="G1114" s="174"/>
      <c r="H1114" s="45"/>
    </row>
    <row r="1115" spans="1:8" ht="9.75" customHeight="1">
      <c r="A1115" s="207"/>
      <c r="B1115" s="174"/>
      <c r="C1115" s="174"/>
      <c r="D1115" s="174"/>
      <c r="E1115" s="174"/>
      <c r="F1115" s="174"/>
      <c r="G1115" s="174"/>
      <c r="H1115" s="45"/>
    </row>
    <row r="1116" spans="1:8" ht="12.75">
      <c r="A1116" s="207" t="s">
        <v>207</v>
      </c>
      <c r="B1116" s="174"/>
      <c r="C1116" s="174"/>
      <c r="D1116" s="174"/>
      <c r="E1116" s="174"/>
      <c r="F1116" s="174"/>
      <c r="G1116" s="174"/>
      <c r="H1116" s="45"/>
    </row>
    <row r="1117" spans="1:8" ht="12" customHeight="1">
      <c r="A1117" s="121"/>
      <c r="B1117" s="174"/>
      <c r="C1117" s="174"/>
      <c r="D1117" s="174"/>
      <c r="E1117" s="174"/>
      <c r="F1117" s="174"/>
      <c r="G1117" s="174"/>
      <c r="H1117" s="45"/>
    </row>
    <row r="1118" spans="1:8" ht="39" customHeight="1">
      <c r="A1118" s="294" t="s">
        <v>1</v>
      </c>
      <c r="B1118" s="294" t="s">
        <v>2</v>
      </c>
      <c r="C1118" s="301" t="s">
        <v>26</v>
      </c>
      <c r="D1118" s="301" t="s">
        <v>27</v>
      </c>
      <c r="E1118" s="294" t="s">
        <v>49</v>
      </c>
      <c r="F1118" s="232"/>
      <c r="G1118" s="121"/>
      <c r="H1118" s="15"/>
    </row>
    <row r="1119" spans="1:8" ht="12" customHeight="1">
      <c r="A1119" s="196">
        <v>1</v>
      </c>
      <c r="B1119" s="196">
        <v>2</v>
      </c>
      <c r="C1119" s="231">
        <v>3</v>
      </c>
      <c r="D1119" s="231">
        <v>4</v>
      </c>
      <c r="E1119" s="196">
        <v>5</v>
      </c>
      <c r="F1119" s="232"/>
      <c r="G1119" s="121"/>
      <c r="H1119" s="15"/>
    </row>
    <row r="1120" spans="1:8" ht="13.5" customHeight="1">
      <c r="A1120" s="158">
        <v>1</v>
      </c>
      <c r="B1120" s="160" t="str">
        <f aca="true" t="shared" si="100" ref="B1120:B1151">B43</f>
        <v>Agar Malwa</v>
      </c>
      <c r="C1120" s="233">
        <f aca="true" t="shared" si="101" ref="C1120:C1151">E632</f>
        <v>0.6137282379354201</v>
      </c>
      <c r="D1120" s="234">
        <f aca="true" t="shared" si="102" ref="D1120:D1151">E950</f>
        <v>0.687273484244371</v>
      </c>
      <c r="E1120" s="235">
        <f>(D1120-C1120)*100</f>
        <v>7.354524630895087</v>
      </c>
      <c r="F1120" s="236"/>
      <c r="G1120" s="146"/>
      <c r="H1120" s="15"/>
    </row>
    <row r="1121" spans="1:9" ht="13.5" customHeight="1">
      <c r="A1121" s="158">
        <v>2</v>
      </c>
      <c r="B1121" s="160" t="str">
        <f t="shared" si="100"/>
        <v>Alirajpur</v>
      </c>
      <c r="C1121" s="233">
        <f t="shared" si="101"/>
        <v>0.6725698318292044</v>
      </c>
      <c r="D1121" s="234">
        <f t="shared" si="102"/>
        <v>0.7578702811279103</v>
      </c>
      <c r="E1121" s="235">
        <f aca="true" t="shared" si="103" ref="E1121:E1170">(D1121-C1121)*100</f>
        <v>8.530044929870595</v>
      </c>
      <c r="F1121" s="236"/>
      <c r="G1121" s="146"/>
      <c r="H1121" s="15"/>
      <c r="I1121" s="246"/>
    </row>
    <row r="1122" spans="1:8" ht="13.5" customHeight="1">
      <c r="A1122" s="158">
        <v>3</v>
      </c>
      <c r="B1122" s="160" t="str">
        <f t="shared" si="100"/>
        <v>Anooppur</v>
      </c>
      <c r="C1122" s="233">
        <f t="shared" si="101"/>
        <v>0.9789724458181234</v>
      </c>
      <c r="D1122" s="234">
        <f t="shared" si="102"/>
        <v>1.0527043996789913</v>
      </c>
      <c r="E1122" s="235">
        <f t="shared" si="103"/>
        <v>7.373195386086795</v>
      </c>
      <c r="F1122" s="236"/>
      <c r="G1122" s="146"/>
      <c r="H1122" s="15"/>
    </row>
    <row r="1123" spans="1:8" ht="13.5" customHeight="1">
      <c r="A1123" s="158">
        <v>4</v>
      </c>
      <c r="B1123" s="160" t="str">
        <f t="shared" si="100"/>
        <v>Ashoknagar</v>
      </c>
      <c r="C1123" s="233">
        <f t="shared" si="101"/>
        <v>0.8910865491993721</v>
      </c>
      <c r="D1123" s="234">
        <f t="shared" si="102"/>
        <v>1.0424950569801916</v>
      </c>
      <c r="E1123" s="235">
        <f t="shared" si="103"/>
        <v>15.14085077808195</v>
      </c>
      <c r="F1123" s="236"/>
      <c r="G1123" s="146"/>
      <c r="H1123" s="15"/>
    </row>
    <row r="1124" spans="1:8" ht="13.5" customHeight="1">
      <c r="A1124" s="158">
        <v>5</v>
      </c>
      <c r="B1124" s="160" t="str">
        <f t="shared" si="100"/>
        <v>Badwani</v>
      </c>
      <c r="C1124" s="233">
        <f t="shared" si="101"/>
        <v>0.7449485321776956</v>
      </c>
      <c r="D1124" s="234">
        <f t="shared" si="102"/>
        <v>0.7951239454453675</v>
      </c>
      <c r="E1124" s="235">
        <f t="shared" si="103"/>
        <v>5.017541326767184</v>
      </c>
      <c r="F1124" s="236"/>
      <c r="G1124" s="146"/>
      <c r="H1124" s="15"/>
    </row>
    <row r="1125" spans="1:8" ht="13.5" customHeight="1">
      <c r="A1125" s="158">
        <v>6</v>
      </c>
      <c r="B1125" s="160" t="str">
        <f t="shared" si="100"/>
        <v>Balaghat</v>
      </c>
      <c r="C1125" s="233">
        <f t="shared" si="101"/>
        <v>0.6070739018910354</v>
      </c>
      <c r="D1125" s="234">
        <f t="shared" si="102"/>
        <v>1.1048879253666242</v>
      </c>
      <c r="E1125" s="235">
        <f t="shared" si="103"/>
        <v>49.78140234755888</v>
      </c>
      <c r="F1125" s="236"/>
      <c r="G1125" s="146"/>
      <c r="H1125" s="15"/>
    </row>
    <row r="1126" spans="1:8" ht="13.5" customHeight="1">
      <c r="A1126" s="158">
        <v>7</v>
      </c>
      <c r="B1126" s="160" t="str">
        <f t="shared" si="100"/>
        <v>Betul</v>
      </c>
      <c r="C1126" s="233">
        <f t="shared" si="101"/>
        <v>0.9132484838078433</v>
      </c>
      <c r="D1126" s="234">
        <f t="shared" si="102"/>
        <v>0.9320261897045147</v>
      </c>
      <c r="E1126" s="235">
        <f t="shared" si="103"/>
        <v>1.8777705896671382</v>
      </c>
      <c r="F1126" s="236"/>
      <c r="G1126" s="146"/>
      <c r="H1126" s="15"/>
    </row>
    <row r="1127" spans="1:8" ht="13.5" customHeight="1">
      <c r="A1127" s="158">
        <v>8</v>
      </c>
      <c r="B1127" s="160" t="str">
        <f t="shared" si="100"/>
        <v>Bhind</v>
      </c>
      <c r="C1127" s="233">
        <f t="shared" si="101"/>
        <v>0.7772304456537185</v>
      </c>
      <c r="D1127" s="234">
        <f t="shared" si="102"/>
        <v>1.01517083603464</v>
      </c>
      <c r="E1127" s="235">
        <f t="shared" si="103"/>
        <v>23.794039038092162</v>
      </c>
      <c r="F1127" s="236"/>
      <c r="G1127" s="146"/>
      <c r="H1127" s="15"/>
    </row>
    <row r="1128" spans="1:8" ht="13.5" customHeight="1">
      <c r="A1128" s="158">
        <v>9</v>
      </c>
      <c r="B1128" s="160" t="str">
        <f t="shared" si="100"/>
        <v>Bhopal</v>
      </c>
      <c r="C1128" s="233">
        <f t="shared" si="101"/>
        <v>0.700306640238129</v>
      </c>
      <c r="D1128" s="234">
        <f t="shared" si="102"/>
        <v>0.761269044005084</v>
      </c>
      <c r="E1128" s="235">
        <f t="shared" si="103"/>
        <v>6.096240376695494</v>
      </c>
      <c r="F1128" s="236"/>
      <c r="G1128" s="146"/>
      <c r="H1128" s="15"/>
    </row>
    <row r="1129" spans="1:8" ht="13.5" customHeight="1">
      <c r="A1129" s="158">
        <v>10</v>
      </c>
      <c r="B1129" s="160" t="str">
        <f t="shared" si="100"/>
        <v>Burhanpur</v>
      </c>
      <c r="C1129" s="233">
        <f t="shared" si="101"/>
        <v>0.9231336629916783</v>
      </c>
      <c r="D1129" s="234">
        <f t="shared" si="102"/>
        <v>0.9603392908760167</v>
      </c>
      <c r="E1129" s="235">
        <f t="shared" si="103"/>
        <v>3.7205627884338344</v>
      </c>
      <c r="F1129" s="236"/>
      <c r="G1129" s="146"/>
      <c r="H1129" s="15"/>
    </row>
    <row r="1130" spans="1:8" ht="13.5" customHeight="1">
      <c r="A1130" s="158">
        <v>11</v>
      </c>
      <c r="B1130" s="160" t="str">
        <f t="shared" si="100"/>
        <v>Chhatarpur</v>
      </c>
      <c r="C1130" s="233">
        <f t="shared" si="101"/>
        <v>0.5731599980600632</v>
      </c>
      <c r="D1130" s="234">
        <f t="shared" si="102"/>
        <v>0.7662521181688257</v>
      </c>
      <c r="E1130" s="235">
        <f t="shared" si="103"/>
        <v>19.30921201087624</v>
      </c>
      <c r="F1130" s="236"/>
      <c r="G1130" s="146"/>
      <c r="H1130" s="15"/>
    </row>
    <row r="1131" spans="1:8" ht="13.5" customHeight="1">
      <c r="A1131" s="158">
        <v>12</v>
      </c>
      <c r="B1131" s="160" t="str">
        <f t="shared" si="100"/>
        <v>Chhindwara</v>
      </c>
      <c r="C1131" s="233">
        <f t="shared" si="101"/>
        <v>0.8947778487730584</v>
      </c>
      <c r="D1131" s="234">
        <f t="shared" si="102"/>
        <v>0.9579327105564035</v>
      </c>
      <c r="E1131" s="235">
        <f t="shared" si="103"/>
        <v>6.315486178334506</v>
      </c>
      <c r="F1131" s="236"/>
      <c r="G1131" s="146"/>
      <c r="H1131" s="15"/>
    </row>
    <row r="1132" spans="1:8" ht="13.5" customHeight="1">
      <c r="A1132" s="158">
        <v>13</v>
      </c>
      <c r="B1132" s="160" t="str">
        <f t="shared" si="100"/>
        <v>Damoh</v>
      </c>
      <c r="C1132" s="233">
        <f t="shared" si="101"/>
        <v>0.7525622456591451</v>
      </c>
      <c r="D1132" s="234">
        <f t="shared" si="102"/>
        <v>0.8338422684980361</v>
      </c>
      <c r="E1132" s="235">
        <f t="shared" si="103"/>
        <v>8.128002283889103</v>
      </c>
      <c r="F1132" s="236"/>
      <c r="G1132" s="146"/>
      <c r="H1132" s="15"/>
    </row>
    <row r="1133" spans="1:8" ht="13.5" customHeight="1">
      <c r="A1133" s="158">
        <v>14</v>
      </c>
      <c r="B1133" s="160" t="str">
        <f t="shared" si="100"/>
        <v>Datia</v>
      </c>
      <c r="C1133" s="233">
        <f t="shared" si="101"/>
        <v>0.7783468150813324</v>
      </c>
      <c r="D1133" s="234">
        <f t="shared" si="102"/>
        <v>0.8632447142519751</v>
      </c>
      <c r="E1133" s="235">
        <f t="shared" si="103"/>
        <v>8.489789917064272</v>
      </c>
      <c r="F1133" s="236"/>
      <c r="G1133" s="146"/>
      <c r="H1133" s="15"/>
    </row>
    <row r="1134" spans="1:8" ht="13.5" customHeight="1">
      <c r="A1134" s="158">
        <v>15</v>
      </c>
      <c r="B1134" s="160" t="str">
        <f t="shared" si="100"/>
        <v>Dewas</v>
      </c>
      <c r="C1134" s="233">
        <f t="shared" si="101"/>
        <v>0.9261335177245985</v>
      </c>
      <c r="D1134" s="234">
        <f t="shared" si="102"/>
        <v>0.9894863991139764</v>
      </c>
      <c r="E1134" s="235">
        <f t="shared" si="103"/>
        <v>6.3352881389377895</v>
      </c>
      <c r="F1134" s="236"/>
      <c r="G1134" s="146"/>
      <c r="H1134" s="15"/>
    </row>
    <row r="1135" spans="1:8" ht="13.5" customHeight="1">
      <c r="A1135" s="158">
        <v>16</v>
      </c>
      <c r="B1135" s="160" t="str">
        <f t="shared" si="100"/>
        <v>Dhar</v>
      </c>
      <c r="C1135" s="233">
        <f t="shared" si="101"/>
        <v>0.9497926241340173</v>
      </c>
      <c r="D1135" s="234">
        <f t="shared" si="102"/>
        <v>0.9410949093044217</v>
      </c>
      <c r="E1135" s="235">
        <f t="shared" si="103"/>
        <v>-0.8697714829595582</v>
      </c>
      <c r="F1135" s="236"/>
      <c r="G1135" s="146"/>
      <c r="H1135" s="15"/>
    </row>
    <row r="1136" spans="1:8" ht="13.5" customHeight="1">
      <c r="A1136" s="158">
        <v>17</v>
      </c>
      <c r="B1136" s="160" t="str">
        <f t="shared" si="100"/>
        <v>Dindori</v>
      </c>
      <c r="C1136" s="233">
        <f t="shared" si="101"/>
        <v>0.7780307844517697</v>
      </c>
      <c r="D1136" s="234">
        <f t="shared" si="102"/>
        <v>0.8551922756245243</v>
      </c>
      <c r="E1136" s="235">
        <f t="shared" si="103"/>
        <v>7.716149117275462</v>
      </c>
      <c r="F1136" s="236"/>
      <c r="G1136" s="146"/>
      <c r="H1136" s="15"/>
    </row>
    <row r="1137" spans="1:8" ht="13.5" customHeight="1">
      <c r="A1137" s="158">
        <v>18</v>
      </c>
      <c r="B1137" s="160" t="str">
        <f t="shared" si="100"/>
        <v>Guna</v>
      </c>
      <c r="C1137" s="233">
        <f t="shared" si="101"/>
        <v>0.9315638453369053</v>
      </c>
      <c r="D1137" s="234">
        <f t="shared" si="102"/>
        <v>1.0753330766622882</v>
      </c>
      <c r="E1137" s="235">
        <f t="shared" si="103"/>
        <v>14.376923132538288</v>
      </c>
      <c r="F1137" s="236"/>
      <c r="G1137" s="146"/>
      <c r="H1137" s="15"/>
    </row>
    <row r="1138" spans="1:8" ht="13.5" customHeight="1">
      <c r="A1138" s="158">
        <v>19</v>
      </c>
      <c r="B1138" s="160" t="str">
        <f t="shared" si="100"/>
        <v>Gwalior</v>
      </c>
      <c r="C1138" s="233">
        <f t="shared" si="101"/>
        <v>0.8601856776835672</v>
      </c>
      <c r="D1138" s="234">
        <f t="shared" si="102"/>
        <v>1.0857691892458554</v>
      </c>
      <c r="E1138" s="235">
        <f t="shared" si="103"/>
        <v>22.558351156228817</v>
      </c>
      <c r="F1138" s="236"/>
      <c r="G1138" s="146"/>
      <c r="H1138" s="15"/>
    </row>
    <row r="1139" spans="1:8" ht="13.5" customHeight="1">
      <c r="A1139" s="158">
        <v>20</v>
      </c>
      <c r="B1139" s="160" t="str">
        <f t="shared" si="100"/>
        <v>Harda</v>
      </c>
      <c r="C1139" s="233">
        <f t="shared" si="101"/>
        <v>0.9775560711047495</v>
      </c>
      <c r="D1139" s="234">
        <f t="shared" si="102"/>
        <v>0.9887290208620091</v>
      </c>
      <c r="E1139" s="235">
        <f t="shared" si="103"/>
        <v>1.1172949757259576</v>
      </c>
      <c r="F1139" s="236"/>
      <c r="G1139" s="146"/>
      <c r="H1139" s="15"/>
    </row>
    <row r="1140" spans="1:8" ht="13.5" customHeight="1">
      <c r="A1140" s="158">
        <v>21</v>
      </c>
      <c r="B1140" s="160" t="str">
        <f t="shared" si="100"/>
        <v>Hoshangabad</v>
      </c>
      <c r="C1140" s="233">
        <f t="shared" si="101"/>
        <v>0.6271448511762635</v>
      </c>
      <c r="D1140" s="234">
        <f t="shared" si="102"/>
        <v>0.7957936218099475</v>
      </c>
      <c r="E1140" s="235">
        <f t="shared" si="103"/>
        <v>16.8648770633684</v>
      </c>
      <c r="F1140" s="236"/>
      <c r="G1140" s="146"/>
      <c r="H1140" s="15"/>
    </row>
    <row r="1141" spans="1:8" ht="13.5" customHeight="1">
      <c r="A1141" s="158">
        <v>22</v>
      </c>
      <c r="B1141" s="160" t="str">
        <f t="shared" si="100"/>
        <v>Indore</v>
      </c>
      <c r="C1141" s="233">
        <f t="shared" si="101"/>
        <v>0.9358984445995567</v>
      </c>
      <c r="D1141" s="234">
        <f t="shared" si="102"/>
        <v>1.0170483589057036</v>
      </c>
      <c r="E1141" s="235">
        <f t="shared" si="103"/>
        <v>8.114991430614682</v>
      </c>
      <c r="F1141" s="236"/>
      <c r="G1141" s="146"/>
      <c r="H1141" s="15"/>
    </row>
    <row r="1142" spans="1:8" ht="13.5" customHeight="1">
      <c r="A1142" s="158">
        <v>23</v>
      </c>
      <c r="B1142" s="160" t="str">
        <f t="shared" si="100"/>
        <v>Jabalpur</v>
      </c>
      <c r="C1142" s="233">
        <f t="shared" si="101"/>
        <v>0.8582309446736656</v>
      </c>
      <c r="D1142" s="234">
        <f t="shared" si="102"/>
        <v>0.8445385326101874</v>
      </c>
      <c r="E1142" s="235">
        <f t="shared" si="103"/>
        <v>-1.3692412063478154</v>
      </c>
      <c r="F1142" s="236"/>
      <c r="G1142" s="146"/>
      <c r="H1142" s="15"/>
    </row>
    <row r="1143" spans="1:8" ht="13.5" customHeight="1">
      <c r="A1143" s="158">
        <v>24</v>
      </c>
      <c r="B1143" s="160" t="str">
        <f t="shared" si="100"/>
        <v>Jhabua</v>
      </c>
      <c r="C1143" s="233">
        <f t="shared" si="101"/>
        <v>0.6034361498917785</v>
      </c>
      <c r="D1143" s="234">
        <f t="shared" si="102"/>
        <v>0.6795162127788209</v>
      </c>
      <c r="E1143" s="235">
        <f t="shared" si="103"/>
        <v>7.608006288704239</v>
      </c>
      <c r="F1143" s="236"/>
      <c r="G1143" s="146"/>
      <c r="H1143" s="15"/>
    </row>
    <row r="1144" spans="1:8" ht="13.5" customHeight="1">
      <c r="A1144" s="158">
        <v>25</v>
      </c>
      <c r="B1144" s="160" t="str">
        <f t="shared" si="100"/>
        <v>Katni</v>
      </c>
      <c r="C1144" s="233">
        <f t="shared" si="101"/>
        <v>0.5487768805551061</v>
      </c>
      <c r="D1144" s="234">
        <f t="shared" si="102"/>
        <v>0.8189270284403013</v>
      </c>
      <c r="E1144" s="235">
        <f t="shared" si="103"/>
        <v>27.01501478851952</v>
      </c>
      <c r="F1144" s="236"/>
      <c r="G1144" s="146"/>
      <c r="H1144" s="15"/>
    </row>
    <row r="1145" spans="1:8" ht="13.5" customHeight="1">
      <c r="A1145" s="158">
        <v>26</v>
      </c>
      <c r="B1145" s="160" t="str">
        <f t="shared" si="100"/>
        <v>Khandwa</v>
      </c>
      <c r="C1145" s="233">
        <f t="shared" si="101"/>
        <v>0.7300234502375194</v>
      </c>
      <c r="D1145" s="234">
        <f t="shared" si="102"/>
        <v>0.7346448309755259</v>
      </c>
      <c r="E1145" s="235">
        <f t="shared" si="103"/>
        <v>0.4621380738006553</v>
      </c>
      <c r="F1145" s="236"/>
      <c r="G1145" s="146"/>
      <c r="H1145" s="15"/>
    </row>
    <row r="1146" spans="1:8" ht="13.5" customHeight="1">
      <c r="A1146" s="158">
        <v>27</v>
      </c>
      <c r="B1146" s="160" t="str">
        <f t="shared" si="100"/>
        <v>Khargone</v>
      </c>
      <c r="C1146" s="233">
        <f t="shared" si="101"/>
        <v>0.8079256219134103</v>
      </c>
      <c r="D1146" s="234">
        <f t="shared" si="102"/>
        <v>0.8575150974244472</v>
      </c>
      <c r="E1146" s="235">
        <f t="shared" si="103"/>
        <v>4.958947551103687</v>
      </c>
      <c r="F1146" s="236"/>
      <c r="G1146" s="146"/>
      <c r="H1146" s="15"/>
    </row>
    <row r="1147" spans="1:8" ht="13.5" customHeight="1">
      <c r="A1147" s="158">
        <v>28</v>
      </c>
      <c r="B1147" s="160" t="str">
        <f t="shared" si="100"/>
        <v>Mandla</v>
      </c>
      <c r="C1147" s="233">
        <f t="shared" si="101"/>
        <v>0.9787350669311355</v>
      </c>
      <c r="D1147" s="234">
        <f t="shared" si="102"/>
        <v>0.7492800967597285</v>
      </c>
      <c r="E1147" s="235">
        <f t="shared" si="103"/>
        <v>-22.945497017140703</v>
      </c>
      <c r="F1147" s="236"/>
      <c r="G1147" s="146"/>
      <c r="H1147" s="15"/>
    </row>
    <row r="1148" spans="1:8" ht="13.5" customHeight="1">
      <c r="A1148" s="158">
        <v>29</v>
      </c>
      <c r="B1148" s="160" t="str">
        <f t="shared" si="100"/>
        <v>Mandsaur</v>
      </c>
      <c r="C1148" s="233">
        <f t="shared" si="101"/>
        <v>0.8049109471489999</v>
      </c>
      <c r="D1148" s="234">
        <f t="shared" si="102"/>
        <v>0.7306639584262528</v>
      </c>
      <c r="E1148" s="235">
        <f t="shared" si="103"/>
        <v>-7.424698872274716</v>
      </c>
      <c r="F1148" s="236"/>
      <c r="G1148" s="146"/>
      <c r="H1148" s="15"/>
    </row>
    <row r="1149" spans="1:8" ht="13.5" customHeight="1">
      <c r="A1149" s="158">
        <v>30</v>
      </c>
      <c r="B1149" s="160" t="str">
        <f t="shared" si="100"/>
        <v>Morena</v>
      </c>
      <c r="C1149" s="233">
        <f t="shared" si="101"/>
        <v>0.9907060811995622</v>
      </c>
      <c r="D1149" s="234">
        <f t="shared" si="102"/>
        <v>1.0581675335664682</v>
      </c>
      <c r="E1149" s="235">
        <f t="shared" si="103"/>
        <v>6.746145236690603</v>
      </c>
      <c r="F1149" s="236"/>
      <c r="G1149" s="146"/>
      <c r="H1149" s="15"/>
    </row>
    <row r="1150" spans="1:8" ht="13.5" customHeight="1">
      <c r="A1150" s="158">
        <v>31</v>
      </c>
      <c r="B1150" s="160" t="str">
        <f t="shared" si="100"/>
        <v>Narsinghpur</v>
      </c>
      <c r="C1150" s="233">
        <f t="shared" si="101"/>
        <v>0.6356550706620542</v>
      </c>
      <c r="D1150" s="234">
        <f t="shared" si="102"/>
        <v>0.8643410030460504</v>
      </c>
      <c r="E1150" s="235">
        <f t="shared" si="103"/>
        <v>22.868593238399626</v>
      </c>
      <c r="F1150" s="236"/>
      <c r="G1150" s="146"/>
      <c r="H1150" s="15"/>
    </row>
    <row r="1151" spans="1:8" ht="13.5" customHeight="1">
      <c r="A1151" s="158">
        <v>32</v>
      </c>
      <c r="B1151" s="160" t="str">
        <f t="shared" si="100"/>
        <v>Neemuch</v>
      </c>
      <c r="C1151" s="233">
        <f t="shared" si="101"/>
        <v>0.6853200253260117</v>
      </c>
      <c r="D1151" s="234">
        <f t="shared" si="102"/>
        <v>0.734528518676728</v>
      </c>
      <c r="E1151" s="235">
        <f t="shared" si="103"/>
        <v>4.920849335071631</v>
      </c>
      <c r="F1151" s="236"/>
      <c r="G1151" s="146"/>
      <c r="H1151" s="15"/>
    </row>
    <row r="1152" spans="1:8" ht="13.5" customHeight="1">
      <c r="A1152" s="158">
        <v>33</v>
      </c>
      <c r="B1152" s="160" t="str">
        <f aca="true" t="shared" si="104" ref="B1152:B1169">B75</f>
        <v>Panna</v>
      </c>
      <c r="C1152" s="233">
        <f aca="true" t="shared" si="105" ref="C1152:C1169">E664</f>
        <v>0.7615727306743717</v>
      </c>
      <c r="D1152" s="234">
        <f aca="true" t="shared" si="106" ref="D1152:D1169">E982</f>
        <v>0.8135582711452795</v>
      </c>
      <c r="E1152" s="235">
        <f t="shared" si="103"/>
        <v>5.198554047090775</v>
      </c>
      <c r="F1152" s="236"/>
      <c r="G1152" s="146"/>
      <c r="H1152" s="15"/>
    </row>
    <row r="1153" spans="1:8" ht="13.5" customHeight="1">
      <c r="A1153" s="158">
        <v>34</v>
      </c>
      <c r="B1153" s="160" t="str">
        <f t="shared" si="104"/>
        <v>Raisen</v>
      </c>
      <c r="C1153" s="233">
        <f t="shared" si="105"/>
        <v>0.8207659692680885</v>
      </c>
      <c r="D1153" s="234">
        <f t="shared" si="106"/>
        <v>0.8503599302751698</v>
      </c>
      <c r="E1153" s="235">
        <f t="shared" si="103"/>
        <v>2.9593961007081226</v>
      </c>
      <c r="F1153" s="236"/>
      <c r="G1153" s="146"/>
      <c r="H1153" s="15"/>
    </row>
    <row r="1154" spans="1:8" ht="13.5" customHeight="1">
      <c r="A1154" s="158">
        <v>35</v>
      </c>
      <c r="B1154" s="160" t="str">
        <f t="shared" si="104"/>
        <v>Rajgarh</v>
      </c>
      <c r="C1154" s="233">
        <f t="shared" si="105"/>
        <v>0.7871325981511481</v>
      </c>
      <c r="D1154" s="234">
        <f t="shared" si="106"/>
        <v>0.6826556621287131</v>
      </c>
      <c r="E1154" s="235">
        <f t="shared" si="103"/>
        <v>-10.447693602243502</v>
      </c>
      <c r="F1154" s="236"/>
      <c r="G1154" s="146"/>
      <c r="H1154" s="15"/>
    </row>
    <row r="1155" spans="1:8" ht="13.5" customHeight="1">
      <c r="A1155" s="158">
        <v>36</v>
      </c>
      <c r="B1155" s="160" t="str">
        <f t="shared" si="104"/>
        <v>Ratlam</v>
      </c>
      <c r="C1155" s="233">
        <f t="shared" si="105"/>
        <v>0.6188428466218835</v>
      </c>
      <c r="D1155" s="234">
        <f t="shared" si="106"/>
        <v>1.0812639978006278</v>
      </c>
      <c r="E1155" s="235">
        <f t="shared" si="103"/>
        <v>46.24211511787443</v>
      </c>
      <c r="F1155" s="236"/>
      <c r="G1155" s="146"/>
      <c r="H1155" s="15"/>
    </row>
    <row r="1156" spans="1:8" ht="13.5" customHeight="1">
      <c r="A1156" s="158">
        <v>37</v>
      </c>
      <c r="B1156" s="160" t="str">
        <f t="shared" si="104"/>
        <v>Rewa</v>
      </c>
      <c r="C1156" s="233">
        <f t="shared" si="105"/>
        <v>0.9155576797062734</v>
      </c>
      <c r="D1156" s="234">
        <f t="shared" si="106"/>
        <v>0.9432418322172303</v>
      </c>
      <c r="E1156" s="235">
        <f t="shared" si="103"/>
        <v>2.7684152510956905</v>
      </c>
      <c r="F1156" s="236"/>
      <c r="G1156" s="146"/>
      <c r="H1156" s="15"/>
    </row>
    <row r="1157" spans="1:8" ht="13.5" customHeight="1">
      <c r="A1157" s="158">
        <v>38</v>
      </c>
      <c r="B1157" s="160" t="str">
        <f t="shared" si="104"/>
        <v>Sagar</v>
      </c>
      <c r="C1157" s="233">
        <f t="shared" si="105"/>
        <v>0.7782580405194172</v>
      </c>
      <c r="D1157" s="234">
        <f t="shared" si="106"/>
        <v>1.0330508099578453</v>
      </c>
      <c r="E1157" s="235">
        <f t="shared" si="103"/>
        <v>25.47927694384281</v>
      </c>
      <c r="F1157" s="236"/>
      <c r="G1157" s="146"/>
      <c r="H1157" s="15"/>
    </row>
    <row r="1158" spans="1:8" ht="13.5" customHeight="1">
      <c r="A1158" s="158">
        <v>39</v>
      </c>
      <c r="B1158" s="160" t="str">
        <f t="shared" si="104"/>
        <v>Satna</v>
      </c>
      <c r="C1158" s="233">
        <f t="shared" si="105"/>
        <v>0.9863798284169897</v>
      </c>
      <c r="D1158" s="234">
        <f t="shared" si="106"/>
        <v>0.8711227664944343</v>
      </c>
      <c r="E1158" s="235">
        <f t="shared" si="103"/>
        <v>-11.525706192255535</v>
      </c>
      <c r="F1158" s="236"/>
      <c r="G1158" s="146"/>
      <c r="H1158" s="15"/>
    </row>
    <row r="1159" spans="1:8" ht="13.5" customHeight="1">
      <c r="A1159" s="158">
        <v>40</v>
      </c>
      <c r="B1159" s="160" t="str">
        <f t="shared" si="104"/>
        <v>Sehore</v>
      </c>
      <c r="C1159" s="233">
        <f t="shared" si="105"/>
        <v>0.7699562832450636</v>
      </c>
      <c r="D1159" s="234">
        <f t="shared" si="106"/>
        <v>0.7911702195611338</v>
      </c>
      <c r="E1159" s="235">
        <f t="shared" si="103"/>
        <v>2.121393631607016</v>
      </c>
      <c r="F1159" s="236"/>
      <c r="G1159" s="146"/>
      <c r="H1159" s="15"/>
    </row>
    <row r="1160" spans="1:8" ht="13.5" customHeight="1">
      <c r="A1160" s="158">
        <v>41</v>
      </c>
      <c r="B1160" s="160" t="str">
        <f t="shared" si="104"/>
        <v>Seoni</v>
      </c>
      <c r="C1160" s="233">
        <f t="shared" si="105"/>
        <v>0.907456426423278</v>
      </c>
      <c r="D1160" s="234">
        <f t="shared" si="106"/>
        <v>0.9696504824586458</v>
      </c>
      <c r="E1160" s="235">
        <f t="shared" si="103"/>
        <v>6.219405603536787</v>
      </c>
      <c r="F1160" s="236"/>
      <c r="G1160" s="146"/>
      <c r="H1160" s="15"/>
    </row>
    <row r="1161" spans="1:8" ht="13.5" customHeight="1">
      <c r="A1161" s="158">
        <v>42</v>
      </c>
      <c r="B1161" s="160" t="str">
        <f t="shared" si="104"/>
        <v>Shahdol</v>
      </c>
      <c r="C1161" s="233">
        <f t="shared" si="105"/>
        <v>0.8530679621902619</v>
      </c>
      <c r="D1161" s="234">
        <f t="shared" si="106"/>
        <v>0.9122788603870042</v>
      </c>
      <c r="E1161" s="235">
        <f t="shared" si="103"/>
        <v>5.92108981967423</v>
      </c>
      <c r="F1161" s="236"/>
      <c r="G1161" s="146"/>
      <c r="H1161" s="15"/>
    </row>
    <row r="1162" spans="1:8" ht="13.5" customHeight="1">
      <c r="A1162" s="158">
        <v>43</v>
      </c>
      <c r="B1162" s="160" t="str">
        <f t="shared" si="104"/>
        <v>Shajapur</v>
      </c>
      <c r="C1162" s="233">
        <f t="shared" si="105"/>
        <v>0.6598715909720442</v>
      </c>
      <c r="D1162" s="234">
        <f t="shared" si="106"/>
        <v>0.782729854178659</v>
      </c>
      <c r="E1162" s="235">
        <f t="shared" si="103"/>
        <v>12.285826320661485</v>
      </c>
      <c r="F1162" s="236"/>
      <c r="G1162" s="146"/>
      <c r="H1162" s="15"/>
    </row>
    <row r="1163" spans="1:8" ht="13.5" customHeight="1">
      <c r="A1163" s="158">
        <v>44</v>
      </c>
      <c r="B1163" s="160" t="str">
        <f t="shared" si="104"/>
        <v>Sheopur</v>
      </c>
      <c r="C1163" s="233">
        <f t="shared" si="105"/>
        <v>0.8748019295655187</v>
      </c>
      <c r="D1163" s="234">
        <f t="shared" si="106"/>
        <v>0.9916309939374385</v>
      </c>
      <c r="E1163" s="235">
        <f t="shared" si="103"/>
        <v>11.682906437191976</v>
      </c>
      <c r="F1163" s="236"/>
      <c r="G1163" s="146"/>
      <c r="H1163" s="15"/>
    </row>
    <row r="1164" spans="1:8" ht="13.5" customHeight="1">
      <c r="A1164" s="158">
        <v>45</v>
      </c>
      <c r="B1164" s="160" t="str">
        <f t="shared" si="104"/>
        <v>Shivpuri</v>
      </c>
      <c r="C1164" s="233">
        <f t="shared" si="105"/>
        <v>0.7836952656773468</v>
      </c>
      <c r="D1164" s="234">
        <f t="shared" si="106"/>
        <v>1.1474055177917197</v>
      </c>
      <c r="E1164" s="235">
        <f t="shared" si="103"/>
        <v>36.37102521143729</v>
      </c>
      <c r="F1164" s="236"/>
      <c r="G1164" s="146"/>
      <c r="H1164" s="15"/>
    </row>
    <row r="1165" spans="1:8" ht="13.5" customHeight="1">
      <c r="A1165" s="158">
        <v>46</v>
      </c>
      <c r="B1165" s="160" t="str">
        <f t="shared" si="104"/>
        <v>Sidhi</v>
      </c>
      <c r="C1165" s="233">
        <f t="shared" si="105"/>
        <v>0.5587939335579918</v>
      </c>
      <c r="D1165" s="234">
        <f t="shared" si="106"/>
        <v>0.8185238883957424</v>
      </c>
      <c r="E1165" s="235">
        <f t="shared" si="103"/>
        <v>25.972995483775062</v>
      </c>
      <c r="F1165" s="236"/>
      <c r="G1165" s="146"/>
      <c r="H1165" s="15"/>
    </row>
    <row r="1166" spans="1:8" ht="13.5" customHeight="1">
      <c r="A1166" s="158">
        <v>47</v>
      </c>
      <c r="B1166" s="160" t="str">
        <f t="shared" si="104"/>
        <v>Singroli</v>
      </c>
      <c r="C1166" s="233">
        <f t="shared" si="105"/>
        <v>0.6557814778012528</v>
      </c>
      <c r="D1166" s="234">
        <f t="shared" si="106"/>
        <v>0.6329955403709185</v>
      </c>
      <c r="E1166" s="235">
        <f t="shared" si="103"/>
        <v>-2.27859374303343</v>
      </c>
      <c r="F1166" s="236"/>
      <c r="G1166" s="146"/>
      <c r="H1166" s="15"/>
    </row>
    <row r="1167" spans="1:8" ht="13.5" customHeight="1">
      <c r="A1167" s="158">
        <v>48</v>
      </c>
      <c r="B1167" s="160" t="str">
        <f t="shared" si="104"/>
        <v>Tikamgarh</v>
      </c>
      <c r="C1167" s="233">
        <f t="shared" si="105"/>
        <v>0.5077318265539311</v>
      </c>
      <c r="D1167" s="234">
        <f t="shared" si="106"/>
        <v>0.7364950925809713</v>
      </c>
      <c r="E1167" s="235">
        <f t="shared" si="103"/>
        <v>22.876326602704022</v>
      </c>
      <c r="F1167" s="236"/>
      <c r="G1167" s="146"/>
      <c r="H1167" s="15"/>
    </row>
    <row r="1168" spans="1:8" ht="13.5" customHeight="1">
      <c r="A1168" s="158">
        <v>49</v>
      </c>
      <c r="B1168" s="160" t="str">
        <f t="shared" si="104"/>
        <v>Ujjain</v>
      </c>
      <c r="C1168" s="233">
        <f t="shared" si="105"/>
        <v>0.8175734534370117</v>
      </c>
      <c r="D1168" s="234">
        <f t="shared" si="106"/>
        <v>0.7716140361841463</v>
      </c>
      <c r="E1168" s="235">
        <f t="shared" si="103"/>
        <v>-4.595941725286545</v>
      </c>
      <c r="F1168" s="236"/>
      <c r="G1168" s="146"/>
      <c r="H1168" s="15"/>
    </row>
    <row r="1169" spans="1:8" ht="13.5" customHeight="1">
      <c r="A1169" s="158">
        <v>50</v>
      </c>
      <c r="B1169" s="160" t="str">
        <f t="shared" si="104"/>
        <v>Umaria</v>
      </c>
      <c r="C1169" s="233">
        <f t="shared" si="105"/>
        <v>0.8377723551886259</v>
      </c>
      <c r="D1169" s="234">
        <f t="shared" si="106"/>
        <v>0.9070816045065386</v>
      </c>
      <c r="E1169" s="235">
        <f t="shared" si="103"/>
        <v>6.930924931791271</v>
      </c>
      <c r="F1169" s="236"/>
      <c r="G1169" s="146"/>
      <c r="H1169" s="15"/>
    </row>
    <row r="1170" spans="1:8" ht="13.5" customHeight="1">
      <c r="A1170" s="327"/>
      <c r="B1170" s="310" t="s">
        <v>135</v>
      </c>
      <c r="C1170" s="303">
        <f>E683</f>
        <v>0.7773151332837157</v>
      </c>
      <c r="D1170" s="303">
        <f>E1001</f>
        <v>0.8796907850073157</v>
      </c>
      <c r="E1170" s="328">
        <f t="shared" si="103"/>
        <v>10.237565172359997</v>
      </c>
      <c r="F1170" s="232"/>
      <c r="G1170" s="121"/>
      <c r="H1170" s="15"/>
    </row>
    <row r="1171" spans="1:8" ht="14.25" customHeight="1">
      <c r="A1171" s="185"/>
      <c r="B1171" s="186"/>
      <c r="C1171" s="187"/>
      <c r="D1171" s="187"/>
      <c r="E1171" s="188"/>
      <c r="F1171" s="184"/>
      <c r="G1171" s="189"/>
      <c r="H1171" s="15"/>
    </row>
    <row r="1172" spans="1:8" ht="18" customHeight="1">
      <c r="A1172" s="2" t="s">
        <v>208</v>
      </c>
      <c r="E1172" s="15"/>
      <c r="F1172" s="15"/>
      <c r="G1172" s="15"/>
      <c r="H1172" s="15"/>
    </row>
    <row r="1173" spans="1:8" ht="6.75" customHeight="1">
      <c r="A1173" s="97"/>
      <c r="E1173" s="15"/>
      <c r="F1173" s="15"/>
      <c r="G1173" s="15"/>
      <c r="H1173" s="15"/>
    </row>
    <row r="1174" spans="1:8" ht="12.75" hidden="1">
      <c r="A1174" s="97"/>
      <c r="E1174" s="15"/>
      <c r="F1174" s="15"/>
      <c r="G1174" s="15"/>
      <c r="H1174" s="15"/>
    </row>
    <row r="1175" spans="1:8" ht="12.75" hidden="1">
      <c r="A1175" s="98"/>
      <c r="B1175" s="98" t="s">
        <v>38</v>
      </c>
      <c r="C1175" s="98"/>
      <c r="D1175" s="98"/>
      <c r="E1175" s="45"/>
      <c r="F1175" s="45"/>
      <c r="G1175" s="45"/>
      <c r="H1175" s="15"/>
    </row>
    <row r="1176" spans="1:8" ht="12.75" hidden="1">
      <c r="A1176" s="98"/>
      <c r="B1176" s="98"/>
      <c r="C1176" s="98"/>
      <c r="D1176" s="98"/>
      <c r="E1176" s="45"/>
      <c r="F1176" s="45"/>
      <c r="G1176" s="45"/>
      <c r="H1176" s="15"/>
    </row>
    <row r="1177" spans="1:8" ht="12.75" hidden="1">
      <c r="A1177" s="98"/>
      <c r="B1177" s="98" t="s">
        <v>39</v>
      </c>
      <c r="E1177" s="46">
        <f>8581264*220*1.5/10000000</f>
        <v>283.181712</v>
      </c>
      <c r="F1177" s="45"/>
      <c r="G1177" s="45"/>
      <c r="H1177" s="15"/>
    </row>
    <row r="1178" spans="1:8" ht="12.75" hidden="1">
      <c r="A1178" s="98"/>
      <c r="B1178" s="98" t="s">
        <v>40</v>
      </c>
      <c r="E1178" s="46">
        <f>8581264*220*1/10000000</f>
        <v>188.787808</v>
      </c>
      <c r="F1178" s="45"/>
      <c r="G1178" s="45"/>
      <c r="H1178" s="15"/>
    </row>
    <row r="1179" spans="1:8" ht="12.75" hidden="1">
      <c r="A1179" s="98"/>
      <c r="B1179" s="99" t="s">
        <v>3</v>
      </c>
      <c r="E1179" s="62">
        <f>E1178+E1177</f>
        <v>471.96952</v>
      </c>
      <c r="F1179" s="45"/>
      <c r="G1179" s="45"/>
      <c r="H1179" s="15"/>
    </row>
    <row r="1180" spans="1:8" ht="12.75" hidden="1">
      <c r="A1180" s="98"/>
      <c r="B1180" s="98" t="s">
        <v>41</v>
      </c>
      <c r="E1180" s="46">
        <v>477.18</v>
      </c>
      <c r="F1180" s="45"/>
      <c r="G1180" s="45"/>
      <c r="H1180" s="15"/>
    </row>
    <row r="1181" spans="1:8" ht="12.75" hidden="1">
      <c r="A1181" s="98"/>
      <c r="B1181" s="99" t="s">
        <v>42</v>
      </c>
      <c r="E1181" s="62">
        <f>E1180-E1179</f>
        <v>5.210480000000018</v>
      </c>
      <c r="F1181" s="45"/>
      <c r="G1181" s="45"/>
      <c r="H1181" s="15"/>
    </row>
    <row r="1182" spans="1:8" ht="12.75" hidden="1">
      <c r="A1182" s="98"/>
      <c r="B1182" s="98"/>
      <c r="C1182" s="100"/>
      <c r="D1182" s="98"/>
      <c r="E1182" s="45"/>
      <c r="F1182" s="45"/>
      <c r="G1182" s="45"/>
      <c r="H1182" s="15"/>
    </row>
    <row r="1183" spans="1:8" ht="12.75" hidden="1">
      <c r="A1183" s="98"/>
      <c r="B1183" s="98"/>
      <c r="C1183" s="100"/>
      <c r="D1183" s="98"/>
      <c r="E1183" s="45"/>
      <c r="F1183" s="45"/>
      <c r="G1183" s="45"/>
      <c r="H1183" s="15"/>
    </row>
    <row r="1184" spans="1:8" ht="12.75" hidden="1">
      <c r="A1184" s="98"/>
      <c r="B1184" s="98"/>
      <c r="C1184" s="100"/>
      <c r="D1184" s="98"/>
      <c r="E1184" s="45"/>
      <c r="F1184" s="45"/>
      <c r="G1184" s="45"/>
      <c r="H1184" s="15"/>
    </row>
    <row r="1185" spans="1:8" ht="7.5" customHeight="1">
      <c r="A1185" s="15"/>
      <c r="B1185" s="15"/>
      <c r="C1185" s="15"/>
      <c r="D1185" s="15"/>
      <c r="E1185" s="15"/>
      <c r="F1185" s="15"/>
      <c r="G1185" s="15"/>
      <c r="H1185" s="15"/>
    </row>
    <row r="1186" spans="1:8" ht="12.75">
      <c r="A1186" s="2" t="s">
        <v>209</v>
      </c>
      <c r="G1186" s="15"/>
      <c r="H1186" s="15"/>
    </row>
    <row r="1187" spans="1:8" ht="30" customHeight="1">
      <c r="A1187" s="276" t="s">
        <v>30</v>
      </c>
      <c r="B1187" s="276"/>
      <c r="C1187" s="304" t="s">
        <v>50</v>
      </c>
      <c r="D1187" s="304" t="s">
        <v>51</v>
      </c>
      <c r="E1187" s="304" t="s">
        <v>28</v>
      </c>
      <c r="F1187" s="304" t="s">
        <v>29</v>
      </c>
      <c r="G1187" s="15"/>
      <c r="H1187" s="15"/>
    </row>
    <row r="1188" spans="1:8" ht="13.5" customHeight="1">
      <c r="A1188" s="80">
        <v>1</v>
      </c>
      <c r="B1188" s="80">
        <v>2</v>
      </c>
      <c r="C1188" s="80">
        <v>3</v>
      </c>
      <c r="D1188" s="80">
        <v>4</v>
      </c>
      <c r="E1188" s="80" t="s">
        <v>56</v>
      </c>
      <c r="F1188" s="80">
        <v>6</v>
      </c>
      <c r="G1188" s="15"/>
      <c r="H1188" s="15"/>
    </row>
    <row r="1189" spans="1:8" ht="27" customHeight="1">
      <c r="A1189" s="93">
        <v>1</v>
      </c>
      <c r="B1189" s="81" t="s">
        <v>246</v>
      </c>
      <c r="C1189" s="333">
        <v>1057</v>
      </c>
      <c r="D1189" s="333">
        <v>1057</v>
      </c>
      <c r="E1189" s="346">
        <f>D1189-C1189</f>
        <v>0</v>
      </c>
      <c r="F1189" s="347">
        <f>E1189/C1189</f>
        <v>0</v>
      </c>
      <c r="G1189" s="21"/>
      <c r="H1189" s="15"/>
    </row>
    <row r="1190" spans="1:8" ht="25.5">
      <c r="A1190" s="93">
        <v>2</v>
      </c>
      <c r="B1190" s="81" t="s">
        <v>272</v>
      </c>
      <c r="C1190" s="334">
        <v>133.31</v>
      </c>
      <c r="D1190" s="334">
        <v>133.31</v>
      </c>
      <c r="E1190" s="348">
        <f>D1190-C1190</f>
        <v>0</v>
      </c>
      <c r="F1190" s="347">
        <f>E1190/C1190</f>
        <v>0</v>
      </c>
      <c r="G1190" s="15"/>
      <c r="H1190" s="15"/>
    </row>
    <row r="1191" spans="1:8" ht="25.5">
      <c r="A1191" s="93">
        <v>3</v>
      </c>
      <c r="B1191" s="81" t="s">
        <v>273</v>
      </c>
      <c r="C1191" s="345">
        <v>911.12</v>
      </c>
      <c r="D1191" s="345">
        <v>911.12</v>
      </c>
      <c r="E1191" s="345">
        <f>D1191-C1191</f>
        <v>0</v>
      </c>
      <c r="F1191" s="347">
        <f>E1191/C1191</f>
        <v>0</v>
      </c>
      <c r="G1191" s="15"/>
      <c r="H1191" s="15"/>
    </row>
    <row r="1192" spans="1:8" ht="15.75" customHeight="1">
      <c r="A1192" s="93">
        <v>4</v>
      </c>
      <c r="B1192" s="87" t="s">
        <v>67</v>
      </c>
      <c r="C1192" s="102">
        <f>C1190+C1191</f>
        <v>1044.43</v>
      </c>
      <c r="D1192" s="102">
        <f>D1190+D1191</f>
        <v>1044.43</v>
      </c>
      <c r="E1192" s="102">
        <f>D1192-C1192</f>
        <v>0</v>
      </c>
      <c r="F1192" s="95">
        <f>E1192/C1192</f>
        <v>0</v>
      </c>
      <c r="G1192" s="15"/>
      <c r="H1192" s="15"/>
    </row>
    <row r="1193" spans="1:8" ht="15.75" customHeight="1">
      <c r="A1193" s="24"/>
      <c r="B1193" s="22"/>
      <c r="C1193" s="73"/>
      <c r="D1193" s="73"/>
      <c r="E1193" s="73"/>
      <c r="F1193" s="73"/>
      <c r="G1193" s="15"/>
      <c r="H1193" s="15"/>
    </row>
    <row r="1194" spans="1:8" s="4" customFormat="1" ht="12.75">
      <c r="A1194" s="137" t="s">
        <v>274</v>
      </c>
      <c r="B1194" s="121"/>
      <c r="C1194" s="121"/>
      <c r="D1194" s="121"/>
      <c r="E1194" s="121"/>
      <c r="F1194" s="121"/>
      <c r="G1194" s="121"/>
      <c r="H1194" s="15"/>
    </row>
    <row r="1195" spans="1:8" ht="12.75">
      <c r="A1195" s="121"/>
      <c r="B1195" s="121"/>
      <c r="C1195" s="121"/>
      <c r="D1195" s="190" t="s">
        <v>8</v>
      </c>
      <c r="E1195" s="394"/>
      <c r="F1195" s="394"/>
      <c r="G1195" s="394"/>
      <c r="H1195" s="15"/>
    </row>
    <row r="1196" spans="1:8" ht="25.5">
      <c r="A1196" s="294" t="s">
        <v>30</v>
      </c>
      <c r="B1196" s="294" t="s">
        <v>60</v>
      </c>
      <c r="C1196" s="332" t="str">
        <f>B1189</f>
        <v>Allocation for 2017-18</v>
      </c>
      <c r="D1196" s="294" t="s">
        <v>33</v>
      </c>
      <c r="E1196" s="294" t="s">
        <v>61</v>
      </c>
      <c r="F1196" s="294" t="s">
        <v>62</v>
      </c>
      <c r="G1196" s="294" t="s">
        <v>63</v>
      </c>
      <c r="H1196" s="15"/>
    </row>
    <row r="1197" spans="1:8" ht="12.75">
      <c r="A1197" s="237">
        <v>1</v>
      </c>
      <c r="B1197" s="237">
        <v>2</v>
      </c>
      <c r="C1197" s="237">
        <v>3</v>
      </c>
      <c r="D1197" s="237">
        <v>4</v>
      </c>
      <c r="E1197" s="237">
        <v>5</v>
      </c>
      <c r="F1197" s="237">
        <v>6</v>
      </c>
      <c r="G1197" s="237">
        <v>7</v>
      </c>
      <c r="H1197" s="15"/>
    </row>
    <row r="1198" spans="1:8" ht="25.5">
      <c r="A1198" s="238">
        <v>1</v>
      </c>
      <c r="B1198" s="239" t="s">
        <v>66</v>
      </c>
      <c r="C1198" s="395">
        <f>C1189</f>
        <v>1057</v>
      </c>
      <c r="D1198" s="395">
        <f>D1192</f>
        <v>1044.43</v>
      </c>
      <c r="E1198" s="395">
        <v>1033.3</v>
      </c>
      <c r="F1198" s="399">
        <f>E1198/C1198</f>
        <v>0.9775780510879848</v>
      </c>
      <c r="G1198" s="402">
        <f>D1198-E1198</f>
        <v>11.13000000000011</v>
      </c>
      <c r="H1198" s="15"/>
    </row>
    <row r="1199" spans="1:8" ht="38.25">
      <c r="A1199" s="238">
        <v>2</v>
      </c>
      <c r="B1199" s="239" t="s">
        <v>64</v>
      </c>
      <c r="C1199" s="396"/>
      <c r="D1199" s="396"/>
      <c r="E1199" s="397"/>
      <c r="F1199" s="400"/>
      <c r="G1199" s="403"/>
      <c r="H1199" s="15"/>
    </row>
    <row r="1200" spans="1:8" ht="25.5">
      <c r="A1200" s="238">
        <v>3</v>
      </c>
      <c r="B1200" s="239" t="s">
        <v>65</v>
      </c>
      <c r="C1200" s="380"/>
      <c r="D1200" s="380"/>
      <c r="E1200" s="398"/>
      <c r="F1200" s="401"/>
      <c r="G1200" s="404"/>
      <c r="H1200" s="15"/>
    </row>
    <row r="1201" spans="1:8" ht="12.75">
      <c r="A1201" s="392" t="s">
        <v>3</v>
      </c>
      <c r="B1201" s="393"/>
      <c r="C1201" s="240">
        <f>SUM(C1198:C1200)</f>
        <v>1057</v>
      </c>
      <c r="D1201" s="240">
        <f>SUM(D1198:D1200)</f>
        <v>1044.43</v>
      </c>
      <c r="E1201" s="240">
        <f>SUM(E1198:E1200)</f>
        <v>1033.3</v>
      </c>
      <c r="F1201" s="241">
        <f>E1201/C1201</f>
        <v>0.9775780510879848</v>
      </c>
      <c r="G1201" s="240">
        <f>D1201-E1201</f>
        <v>11.13000000000011</v>
      </c>
      <c r="H1201" s="15"/>
    </row>
    <row r="1202" spans="1:8" ht="9.75" customHeight="1">
      <c r="A1202" s="15"/>
      <c r="B1202" s="15"/>
      <c r="C1202" s="15"/>
      <c r="D1202" s="15"/>
      <c r="E1202" s="15"/>
      <c r="F1202" s="15"/>
      <c r="G1202" s="15"/>
      <c r="H1202" s="15"/>
    </row>
    <row r="1203" spans="1:8" ht="12.75">
      <c r="A1203" s="2" t="s">
        <v>210</v>
      </c>
      <c r="E1203" s="15"/>
      <c r="F1203" s="15"/>
      <c r="G1203" s="15"/>
      <c r="H1203" s="15"/>
    </row>
    <row r="1204" spans="1:8" ht="6.75" customHeight="1">
      <c r="A1204" s="97"/>
      <c r="E1204" s="15"/>
      <c r="F1204" s="15"/>
      <c r="G1204" s="15"/>
      <c r="H1204" s="15"/>
    </row>
    <row r="1205" spans="1:8" ht="12.75" hidden="1">
      <c r="A1205" s="97"/>
      <c r="E1205" s="15"/>
      <c r="F1205" s="15"/>
      <c r="G1205" s="15"/>
      <c r="H1205" s="15"/>
    </row>
    <row r="1206" spans="1:8" ht="12.75" hidden="1">
      <c r="A1206" s="98"/>
      <c r="B1206" s="98" t="s">
        <v>38</v>
      </c>
      <c r="C1206" s="98"/>
      <c r="D1206" s="98"/>
      <c r="E1206" s="45"/>
      <c r="F1206" s="45"/>
      <c r="G1206" s="45"/>
      <c r="H1206" s="15"/>
    </row>
    <row r="1207" spans="1:8" ht="12.75" hidden="1">
      <c r="A1207" s="98"/>
      <c r="B1207" s="98"/>
      <c r="C1207" s="98"/>
      <c r="D1207" s="98"/>
      <c r="E1207" s="45"/>
      <c r="F1207" s="45"/>
      <c r="G1207" s="45"/>
      <c r="H1207" s="15"/>
    </row>
    <row r="1208" spans="1:8" ht="12.75" hidden="1">
      <c r="A1208" s="98"/>
      <c r="B1208" s="98" t="s">
        <v>39</v>
      </c>
      <c r="E1208" s="46">
        <f>8581264*220*1.5/10000000</f>
        <v>283.181712</v>
      </c>
      <c r="F1208" s="45"/>
      <c r="G1208" s="45"/>
      <c r="H1208" s="15"/>
    </row>
    <row r="1209" spans="1:8" ht="12.75" hidden="1">
      <c r="A1209" s="98"/>
      <c r="B1209" s="98" t="s">
        <v>40</v>
      </c>
      <c r="E1209" s="46">
        <f>8581264*220*1/10000000</f>
        <v>188.787808</v>
      </c>
      <c r="F1209" s="45"/>
      <c r="G1209" s="45"/>
      <c r="H1209" s="15"/>
    </row>
    <row r="1210" spans="1:8" ht="12.75" hidden="1">
      <c r="A1210" s="98"/>
      <c r="B1210" s="99" t="s">
        <v>3</v>
      </c>
      <c r="E1210" s="62">
        <f>E1209+E1208</f>
        <v>471.96952</v>
      </c>
      <c r="F1210" s="45"/>
      <c r="G1210" s="45"/>
      <c r="H1210" s="15"/>
    </row>
    <row r="1211" spans="1:8" ht="12.75" hidden="1">
      <c r="A1211" s="98"/>
      <c r="B1211" s="98" t="s">
        <v>41</v>
      </c>
      <c r="E1211" s="46">
        <v>477.18</v>
      </c>
      <c r="F1211" s="45"/>
      <c r="G1211" s="45"/>
      <c r="H1211" s="15"/>
    </row>
    <row r="1212" spans="1:8" ht="12.75" hidden="1">
      <c r="A1212" s="98"/>
      <c r="B1212" s="99" t="s">
        <v>42</v>
      </c>
      <c r="E1212" s="62">
        <f>E1211-E1210</f>
        <v>5.210480000000018</v>
      </c>
      <c r="F1212" s="45"/>
      <c r="G1212" s="45"/>
      <c r="H1212" s="15"/>
    </row>
    <row r="1213" spans="1:8" ht="12.75" hidden="1">
      <c r="A1213" s="98"/>
      <c r="B1213" s="98"/>
      <c r="C1213" s="100"/>
      <c r="D1213" s="98"/>
      <c r="E1213" s="45"/>
      <c r="F1213" s="45"/>
      <c r="G1213" s="45"/>
      <c r="H1213" s="15"/>
    </row>
    <row r="1214" spans="1:8" ht="12.75" hidden="1">
      <c r="A1214" s="98"/>
      <c r="B1214" s="98"/>
      <c r="C1214" s="100"/>
      <c r="D1214" s="98"/>
      <c r="E1214" s="45"/>
      <c r="F1214" s="45"/>
      <c r="G1214" s="45"/>
      <c r="H1214" s="15"/>
    </row>
    <row r="1215" spans="1:8" ht="12.75" hidden="1">
      <c r="A1215" s="98"/>
      <c r="B1215" s="98"/>
      <c r="C1215" s="100"/>
      <c r="D1215" s="98"/>
      <c r="E1215" s="45"/>
      <c r="F1215" s="45"/>
      <c r="G1215" s="45"/>
      <c r="H1215" s="15"/>
    </row>
    <row r="1216" spans="1:8" ht="7.5" customHeight="1">
      <c r="A1216" s="15"/>
      <c r="B1216" s="15"/>
      <c r="C1216" s="15"/>
      <c r="D1216" s="15"/>
      <c r="E1216" s="15"/>
      <c r="F1216" s="15"/>
      <c r="G1216" s="15"/>
      <c r="H1216" s="15"/>
    </row>
    <row r="1217" spans="1:8" ht="12.75">
      <c r="A1217" s="2" t="s">
        <v>211</v>
      </c>
      <c r="G1217" s="15"/>
      <c r="H1217" s="15"/>
    </row>
    <row r="1218" spans="1:8" ht="30" customHeight="1">
      <c r="A1218" s="276" t="s">
        <v>30</v>
      </c>
      <c r="B1218" s="282"/>
      <c r="C1218" s="304" t="s">
        <v>50</v>
      </c>
      <c r="D1218" s="304" t="s">
        <v>51</v>
      </c>
      <c r="E1218" s="304" t="s">
        <v>28</v>
      </c>
      <c r="F1218" s="304" t="s">
        <v>29</v>
      </c>
      <c r="G1218" s="15"/>
      <c r="H1218" s="15"/>
    </row>
    <row r="1219" spans="1:8" ht="13.5" customHeight="1">
      <c r="A1219" s="80">
        <v>1</v>
      </c>
      <c r="B1219" s="80">
        <v>2</v>
      </c>
      <c r="C1219" s="80">
        <v>3</v>
      </c>
      <c r="D1219" s="80">
        <v>4</v>
      </c>
      <c r="E1219" s="80" t="s">
        <v>56</v>
      </c>
      <c r="F1219" s="80">
        <v>6</v>
      </c>
      <c r="G1219" s="15"/>
      <c r="H1219" s="15"/>
    </row>
    <row r="1220" spans="1:8" ht="27" customHeight="1">
      <c r="A1220" s="93">
        <v>1</v>
      </c>
      <c r="B1220" s="81" t="str">
        <f>B1189</f>
        <v>Allocation for 2017-18</v>
      </c>
      <c r="C1220" s="120">
        <v>1187.19</v>
      </c>
      <c r="D1220" s="120">
        <v>1187.19</v>
      </c>
      <c r="E1220" s="94">
        <f>D1220-C1220</f>
        <v>0</v>
      </c>
      <c r="F1220" s="103">
        <f>E1220/C1220</f>
        <v>0</v>
      </c>
      <c r="G1220" s="15"/>
      <c r="H1220" s="15"/>
    </row>
    <row r="1221" spans="1:8" ht="25.5">
      <c r="A1221" s="93">
        <v>2</v>
      </c>
      <c r="B1221" s="81" t="str">
        <f>B1190</f>
        <v>Opening Balance as on 1.4.2017</v>
      </c>
      <c r="C1221" s="94">
        <v>200.59</v>
      </c>
      <c r="D1221" s="94">
        <v>200.59</v>
      </c>
      <c r="E1221" s="94">
        <f>D1221-C1221</f>
        <v>0</v>
      </c>
      <c r="F1221" s="103">
        <f>E1221/C1221</f>
        <v>0</v>
      </c>
      <c r="G1221" s="15"/>
      <c r="H1221" s="15"/>
    </row>
    <row r="1222" spans="1:8" ht="25.5">
      <c r="A1222" s="93">
        <v>3</v>
      </c>
      <c r="B1222" s="81" t="str">
        <f>B1191</f>
        <v>Releasing during 2017-18</v>
      </c>
      <c r="C1222" s="94">
        <v>815.97</v>
      </c>
      <c r="D1222" s="94">
        <v>815.97</v>
      </c>
      <c r="E1222" s="94">
        <f>D1222-C1222</f>
        <v>0</v>
      </c>
      <c r="F1222" s="103">
        <f>E1222/C1222</f>
        <v>0</v>
      </c>
      <c r="G1222" s="15" t="s">
        <v>194</v>
      </c>
      <c r="H1222" s="15"/>
    </row>
    <row r="1223" spans="1:8" ht="15.75" customHeight="1">
      <c r="A1223" s="93">
        <v>4</v>
      </c>
      <c r="B1223" s="87" t="s">
        <v>67</v>
      </c>
      <c r="C1223" s="102">
        <f>C1221+C1222</f>
        <v>1016.5600000000001</v>
      </c>
      <c r="D1223" s="102">
        <f>D1221+D1222</f>
        <v>1016.5600000000001</v>
      </c>
      <c r="E1223" s="102">
        <f>E1221+E1222</f>
        <v>0</v>
      </c>
      <c r="F1223" s="95">
        <f>E1223/C1223</f>
        <v>0</v>
      </c>
      <c r="G1223" s="15"/>
      <c r="H1223" s="15"/>
    </row>
    <row r="1224" spans="1:8" s="4" customFormat="1" ht="12.75">
      <c r="A1224" s="137" t="s">
        <v>275</v>
      </c>
      <c r="B1224" s="121"/>
      <c r="C1224" s="121"/>
      <c r="D1224" s="121"/>
      <c r="E1224" s="121"/>
      <c r="F1224" s="121"/>
      <c r="G1224" s="121"/>
      <c r="H1224" s="121"/>
    </row>
    <row r="1225" spans="1:8" ht="12.75">
      <c r="A1225" s="121"/>
      <c r="B1225" s="121"/>
      <c r="C1225" s="121"/>
      <c r="D1225" s="190" t="s">
        <v>8</v>
      </c>
      <c r="E1225" s="121"/>
      <c r="F1225" s="242"/>
      <c r="G1225" s="394"/>
      <c r="H1225" s="394"/>
    </row>
    <row r="1226" spans="1:8" ht="51">
      <c r="A1226" s="332" t="str">
        <f>B1220</f>
        <v>Allocation for 2017-18</v>
      </c>
      <c r="B1226" s="294" t="s">
        <v>71</v>
      </c>
      <c r="C1226" s="294" t="s">
        <v>72</v>
      </c>
      <c r="D1226" s="294" t="s">
        <v>73</v>
      </c>
      <c r="E1226" s="294" t="s">
        <v>74</v>
      </c>
      <c r="F1226" s="294" t="s">
        <v>28</v>
      </c>
      <c r="G1226" s="294" t="s">
        <v>62</v>
      </c>
      <c r="H1226" s="294" t="s">
        <v>63</v>
      </c>
    </row>
    <row r="1227" spans="1:8" ht="12.75">
      <c r="A1227" s="243">
        <v>1</v>
      </c>
      <c r="B1227" s="243">
        <v>2</v>
      </c>
      <c r="C1227" s="243">
        <v>3</v>
      </c>
      <c r="D1227" s="243">
        <v>4</v>
      </c>
      <c r="E1227" s="243">
        <v>5</v>
      </c>
      <c r="F1227" s="243" t="s">
        <v>75</v>
      </c>
      <c r="G1227" s="243">
        <v>7</v>
      </c>
      <c r="H1227" s="244" t="s">
        <v>76</v>
      </c>
    </row>
    <row r="1228" spans="1:8" ht="18" customHeight="1">
      <c r="A1228" s="245">
        <f>C1220</f>
        <v>1187.19</v>
      </c>
      <c r="B1228" s="245">
        <f>$C$1223</f>
        <v>1016.5600000000001</v>
      </c>
      <c r="C1228" s="240">
        <f>E621</f>
        <v>117421.91844400001</v>
      </c>
      <c r="D1228" s="240">
        <f>(C1228*750)/100000</f>
        <v>880.6643883300001</v>
      </c>
      <c r="E1228" s="240">
        <v>880.66</v>
      </c>
      <c r="F1228" s="240">
        <f>D1228-E1228</f>
        <v>0.004388330000097085</v>
      </c>
      <c r="G1228" s="241">
        <f>E1228/A1228</f>
        <v>0.7418020704352294</v>
      </c>
      <c r="H1228" s="240">
        <f>B1228-E1228</f>
        <v>135.9000000000001</v>
      </c>
    </row>
    <row r="1229" spans="1:8" ht="12.75" customHeight="1">
      <c r="A1229" s="185"/>
      <c r="B1229" s="186"/>
      <c r="C1229" s="187"/>
      <c r="D1229" s="187"/>
      <c r="E1229" s="188"/>
      <c r="F1229" s="184"/>
      <c r="G1229" s="189"/>
      <c r="H1229" s="121"/>
    </row>
    <row r="1230" spans="1:8" ht="12.75">
      <c r="A1230" s="137" t="s">
        <v>276</v>
      </c>
      <c r="B1230" s="121"/>
      <c r="C1230" s="121"/>
      <c r="D1230" s="121"/>
      <c r="E1230" s="121"/>
      <c r="F1230" s="121"/>
      <c r="G1230" s="121"/>
      <c r="H1230" s="121"/>
    </row>
    <row r="1231" spans="1:8" ht="6" customHeight="1">
      <c r="A1231" s="14"/>
      <c r="B1231" s="15"/>
      <c r="C1231" s="15"/>
      <c r="D1231" s="15"/>
      <c r="E1231" s="15"/>
      <c r="F1231" s="15"/>
      <c r="G1231" s="15"/>
      <c r="H1231" s="15"/>
    </row>
    <row r="1232" spans="1:8" ht="12.75">
      <c r="A1232" s="105" t="s">
        <v>69</v>
      </c>
      <c r="C1232" s="3"/>
      <c r="D1232" s="3"/>
      <c r="E1232" s="3"/>
      <c r="F1232" s="39"/>
      <c r="G1232" s="39"/>
      <c r="H1232" s="15"/>
    </row>
    <row r="1233" spans="1:8" ht="5.25" customHeight="1">
      <c r="A1233" s="2"/>
      <c r="F1233" s="15"/>
      <c r="G1233" s="15"/>
      <c r="H1233" s="15"/>
    </row>
    <row r="1234" spans="1:8" ht="13.5" customHeight="1">
      <c r="A1234" s="106" t="s">
        <v>212</v>
      </c>
      <c r="B1234" s="107"/>
      <c r="C1234" s="107"/>
      <c r="D1234" s="107"/>
      <c r="E1234" s="107"/>
      <c r="F1234" s="74"/>
      <c r="G1234" s="15"/>
      <c r="H1234" s="15"/>
    </row>
    <row r="1235" spans="1:8" ht="13.5" customHeight="1">
      <c r="A1235" s="106"/>
      <c r="B1235" s="107"/>
      <c r="C1235" s="107"/>
      <c r="D1235" s="107"/>
      <c r="E1235" s="107"/>
      <c r="F1235" s="74"/>
      <c r="G1235" s="15"/>
      <c r="H1235" s="15"/>
    </row>
    <row r="1236" spans="1:8" ht="12.75">
      <c r="A1236" s="388" t="s">
        <v>112</v>
      </c>
      <c r="B1236" s="388"/>
      <c r="C1236" s="388"/>
      <c r="D1236" s="388"/>
      <c r="E1236" s="388"/>
      <c r="F1236" s="15"/>
      <c r="G1236" s="15"/>
      <c r="H1236" s="15"/>
    </row>
    <row r="1237" spans="1:8" ht="25.5">
      <c r="A1237" s="298" t="s">
        <v>14</v>
      </c>
      <c r="B1237" s="298" t="s">
        <v>6</v>
      </c>
      <c r="C1237" s="298" t="s">
        <v>7</v>
      </c>
      <c r="D1237" s="298" t="s">
        <v>18</v>
      </c>
      <c r="E1237" s="298" t="s">
        <v>16</v>
      </c>
      <c r="F1237" s="15"/>
      <c r="G1237" s="63"/>
      <c r="H1237" s="15"/>
    </row>
    <row r="1238" spans="1:8" ht="13.5" customHeight="1">
      <c r="A1238" s="389" t="s">
        <v>134</v>
      </c>
      <c r="B1238" s="93" t="s">
        <v>133</v>
      </c>
      <c r="C1238" s="108"/>
      <c r="D1238" s="109">
        <v>23232</v>
      </c>
      <c r="E1238" s="109">
        <v>13939.08</v>
      </c>
      <c r="F1238" s="15"/>
      <c r="G1238" s="64"/>
      <c r="H1238" s="15"/>
    </row>
    <row r="1239" spans="1:8" ht="13.5" customHeight="1">
      <c r="A1239" s="390"/>
      <c r="B1239" s="93" t="s">
        <v>0</v>
      </c>
      <c r="C1239" s="101"/>
      <c r="D1239" s="110">
        <v>44599</v>
      </c>
      <c r="E1239" s="111">
        <v>26759.4</v>
      </c>
      <c r="F1239" s="15"/>
      <c r="G1239" s="64"/>
      <c r="H1239" s="15"/>
    </row>
    <row r="1240" spans="1:8" ht="13.5" customHeight="1">
      <c r="A1240" s="390"/>
      <c r="B1240" s="93" t="s">
        <v>11</v>
      </c>
      <c r="C1240" s="101" t="s">
        <v>111</v>
      </c>
      <c r="D1240" s="112">
        <v>29268</v>
      </c>
      <c r="E1240" s="94">
        <v>17560.8</v>
      </c>
      <c r="F1240" s="15"/>
      <c r="G1240" s="64"/>
      <c r="H1240" s="15"/>
    </row>
    <row r="1241" spans="1:8" ht="13.5" customHeight="1">
      <c r="A1241" s="390"/>
      <c r="B1241" s="93" t="s">
        <v>68</v>
      </c>
      <c r="C1241" s="101"/>
      <c r="D1241" s="112">
        <v>0</v>
      </c>
      <c r="E1241" s="94">
        <v>0</v>
      </c>
      <c r="F1241" s="15"/>
      <c r="G1241" s="64"/>
      <c r="H1241" s="15"/>
    </row>
    <row r="1242" spans="1:8" ht="13.5" customHeight="1">
      <c r="A1242" s="390"/>
      <c r="B1242" s="93" t="s">
        <v>144</v>
      </c>
      <c r="C1242" s="101"/>
      <c r="D1242" s="112">
        <v>0</v>
      </c>
      <c r="E1242" s="94">
        <v>0</v>
      </c>
      <c r="F1242" s="15"/>
      <c r="G1242" s="64"/>
      <c r="H1242" s="15"/>
    </row>
    <row r="1243" spans="1:8" ht="13.5" customHeight="1">
      <c r="A1243" s="390"/>
      <c r="B1243" s="93" t="s">
        <v>132</v>
      </c>
      <c r="C1243" s="101"/>
      <c r="D1243" s="112">
        <v>1363</v>
      </c>
      <c r="E1243" s="94">
        <v>1574</v>
      </c>
      <c r="F1243" s="15"/>
      <c r="G1243" s="64"/>
      <c r="H1243" s="15"/>
    </row>
    <row r="1244" spans="1:8" ht="13.5" customHeight="1">
      <c r="A1244" s="390"/>
      <c r="B1244" s="93" t="s">
        <v>145</v>
      </c>
      <c r="C1244" s="101"/>
      <c r="D1244" s="112">
        <v>2289</v>
      </c>
      <c r="E1244" s="94">
        <v>2643.795</v>
      </c>
      <c r="F1244" s="15"/>
      <c r="G1244" s="64"/>
      <c r="H1244" s="15"/>
    </row>
    <row r="1245" spans="1:8" ht="13.5" customHeight="1">
      <c r="A1245" s="390"/>
      <c r="B1245" s="350" t="s">
        <v>277</v>
      </c>
      <c r="C1245" s="101"/>
      <c r="D1245" s="112">
        <v>2650</v>
      </c>
      <c r="E1245" s="94">
        <v>3670.77</v>
      </c>
      <c r="F1245" s="15"/>
      <c r="G1245" s="64"/>
      <c r="H1245" s="15"/>
    </row>
    <row r="1246" spans="1:8" ht="15.75" customHeight="1">
      <c r="A1246" s="391"/>
      <c r="B1246" s="113" t="s">
        <v>17</v>
      </c>
      <c r="C1246" s="87"/>
      <c r="D1246" s="88">
        <f>SUM(D1238:D1245)</f>
        <v>103401</v>
      </c>
      <c r="E1246" s="102">
        <f>SUM(E1238:E1245)</f>
        <v>66147.845</v>
      </c>
      <c r="F1246" s="15"/>
      <c r="G1246" s="8"/>
      <c r="H1246" s="15"/>
    </row>
    <row r="1247" spans="1:8" ht="13.5" customHeight="1">
      <c r="A1247" s="337"/>
      <c r="B1247" s="11"/>
      <c r="C1247" s="11"/>
      <c r="E1247" s="11"/>
      <c r="F1247" s="74"/>
      <c r="G1247" s="15"/>
      <c r="H1247" s="15"/>
    </row>
    <row r="1248" spans="1:9" ht="13.5" customHeight="1">
      <c r="A1248" s="264"/>
      <c r="B1248" s="265"/>
      <c r="C1248" s="265"/>
      <c r="D1248" s="265"/>
      <c r="E1248" s="265"/>
      <c r="F1248" s="265"/>
      <c r="G1248" s="121"/>
      <c r="H1248" s="15"/>
      <c r="I1248" s="1">
        <v>0</v>
      </c>
    </row>
    <row r="1249" spans="1:8" ht="12.75">
      <c r="A1249" s="137" t="s">
        <v>213</v>
      </c>
      <c r="B1249" s="121"/>
      <c r="C1249" s="121"/>
      <c r="D1249" s="121"/>
      <c r="E1249" s="121"/>
      <c r="F1249" s="121"/>
      <c r="G1249" s="121"/>
      <c r="H1249" s="15"/>
    </row>
    <row r="1250" spans="1:8" ht="12.75">
      <c r="A1250" s="379" t="s">
        <v>10</v>
      </c>
      <c r="B1250" s="381" t="s">
        <v>20</v>
      </c>
      <c r="C1250" s="382"/>
      <c r="D1250" s="383" t="s">
        <v>22</v>
      </c>
      <c r="E1250" s="383"/>
      <c r="F1250" s="384" t="s">
        <v>19</v>
      </c>
      <c r="G1250" s="384"/>
      <c r="H1250" s="15"/>
    </row>
    <row r="1251" spans="1:8" ht="12.75">
      <c r="A1251" s="380"/>
      <c r="B1251" s="256" t="s">
        <v>5</v>
      </c>
      <c r="C1251" s="257" t="s">
        <v>21</v>
      </c>
      <c r="D1251" s="336" t="s">
        <v>5</v>
      </c>
      <c r="E1251" s="336" t="s">
        <v>21</v>
      </c>
      <c r="F1251" s="158" t="s">
        <v>5</v>
      </c>
      <c r="G1251" s="158" t="s">
        <v>21</v>
      </c>
      <c r="H1251" s="15"/>
    </row>
    <row r="1252" spans="1:8" ht="12.75">
      <c r="A1252" s="208" t="s">
        <v>278</v>
      </c>
      <c r="B1252" s="124">
        <f>D1246</f>
        <v>103401</v>
      </c>
      <c r="C1252" s="180">
        <f>E1246</f>
        <v>66147.845</v>
      </c>
      <c r="D1252" s="124">
        <f>D1246</f>
        <v>103401</v>
      </c>
      <c r="E1252" s="180">
        <v>68595.03</v>
      </c>
      <c r="F1252" s="143">
        <f>(D1252-B1252)/B1252</f>
        <v>0</v>
      </c>
      <c r="G1252" s="143">
        <f>(E1252-C1252)/C1252</f>
        <v>0.03699568746343887</v>
      </c>
      <c r="H1252" s="15"/>
    </row>
    <row r="1253" spans="1:8" ht="6.75" customHeight="1">
      <c r="A1253" s="266"/>
      <c r="B1253" s="266"/>
      <c r="C1253" s="266"/>
      <c r="D1253" s="266"/>
      <c r="E1253" s="121"/>
      <c r="F1253" s="121"/>
      <c r="G1253" s="121"/>
      <c r="H1253" s="15"/>
    </row>
    <row r="1254" spans="1:8" ht="12.75">
      <c r="A1254" s="137" t="s">
        <v>279</v>
      </c>
      <c r="B1254" s="121"/>
      <c r="C1254" s="121"/>
      <c r="D1254" s="121"/>
      <c r="E1254" s="121"/>
      <c r="F1254" s="121"/>
      <c r="G1254" s="121"/>
      <c r="H1254" s="15"/>
    </row>
    <row r="1255" spans="1:8" ht="26.25" customHeight="1">
      <c r="A1255" s="385" t="s">
        <v>280</v>
      </c>
      <c r="B1255" s="386"/>
      <c r="C1255" s="387" t="s">
        <v>281</v>
      </c>
      <c r="D1255" s="387"/>
      <c r="E1255" s="387" t="s">
        <v>4</v>
      </c>
      <c r="F1255" s="387"/>
      <c r="G1255" s="121"/>
      <c r="H1255" s="15"/>
    </row>
    <row r="1256" spans="1:8" ht="12.75">
      <c r="A1256" s="196" t="s">
        <v>5</v>
      </c>
      <c r="B1256" s="196" t="s">
        <v>13</v>
      </c>
      <c r="C1256" s="196" t="s">
        <v>5</v>
      </c>
      <c r="D1256" s="196" t="s">
        <v>13</v>
      </c>
      <c r="E1256" s="196" t="s">
        <v>5</v>
      </c>
      <c r="F1256" s="196" t="s">
        <v>9</v>
      </c>
      <c r="G1256" s="121"/>
      <c r="H1256" s="15"/>
    </row>
    <row r="1257" spans="1:8" ht="12.75">
      <c r="A1257" s="158">
        <v>1</v>
      </c>
      <c r="B1257" s="158">
        <v>2</v>
      </c>
      <c r="C1257" s="158">
        <v>3</v>
      </c>
      <c r="D1257" s="158">
        <v>4</v>
      </c>
      <c r="E1257" s="158">
        <v>5</v>
      </c>
      <c r="F1257" s="158">
        <v>6</v>
      </c>
      <c r="G1257" s="121"/>
      <c r="H1257" s="15"/>
    </row>
    <row r="1258" spans="1:8" ht="15.75" customHeight="1">
      <c r="A1258" s="260">
        <f>B1252</f>
        <v>103401</v>
      </c>
      <c r="B1258" s="261">
        <f>C1252</f>
        <v>66147.845</v>
      </c>
      <c r="C1258" s="267">
        <v>93657</v>
      </c>
      <c r="D1258" s="268">
        <v>56301.57</v>
      </c>
      <c r="E1258" s="269">
        <f>C1258/A1258</f>
        <v>0.9057649345751008</v>
      </c>
      <c r="F1258" s="269">
        <f>D1258/B1258</f>
        <v>0.8511474561264997</v>
      </c>
      <c r="G1258" s="121"/>
      <c r="H1258" s="15"/>
    </row>
    <row r="1259" spans="1:8" ht="12.75" customHeight="1">
      <c r="A1259" s="50"/>
      <c r="B1259" s="51"/>
      <c r="C1259" s="52"/>
      <c r="D1259" s="52"/>
      <c r="E1259" s="53"/>
      <c r="F1259" s="49"/>
      <c r="G1259" s="54"/>
      <c r="H1259" s="15"/>
    </row>
    <row r="1260" spans="1:8" ht="12.75">
      <c r="A1260" s="105" t="s">
        <v>70</v>
      </c>
      <c r="F1260" s="15"/>
      <c r="G1260" s="75"/>
      <c r="H1260" s="15"/>
    </row>
    <row r="1261" spans="1:8" ht="6.75" customHeight="1">
      <c r="A1261" s="2"/>
      <c r="F1261" s="15"/>
      <c r="G1261" s="15"/>
      <c r="H1261" s="15"/>
    </row>
    <row r="1262" spans="1:8" ht="9" customHeight="1">
      <c r="A1262" s="106" t="s">
        <v>214</v>
      </c>
      <c r="F1262" s="15"/>
      <c r="G1262" s="15"/>
      <c r="H1262" s="15"/>
    </row>
    <row r="1263" spans="1:8" ht="13.5" customHeight="1">
      <c r="A1263" s="114"/>
      <c r="B1263" s="115"/>
      <c r="C1263" s="107"/>
      <c r="D1263" s="107"/>
      <c r="E1263" s="107"/>
      <c r="F1263" s="74"/>
      <c r="G1263" s="15"/>
      <c r="H1263" s="15"/>
    </row>
    <row r="1264" spans="1:8" ht="12.75">
      <c r="A1264" s="388" t="s">
        <v>113</v>
      </c>
      <c r="B1264" s="388"/>
      <c r="C1264" s="388"/>
      <c r="D1264" s="388"/>
      <c r="E1264" s="388"/>
      <c r="F1264" s="15"/>
      <c r="G1264" s="15"/>
      <c r="H1264" s="15"/>
    </row>
    <row r="1265" spans="1:8" ht="25.5">
      <c r="A1265" s="298" t="s">
        <v>14</v>
      </c>
      <c r="B1265" s="298" t="s">
        <v>6</v>
      </c>
      <c r="C1265" s="298" t="s">
        <v>7</v>
      </c>
      <c r="D1265" s="298" t="s">
        <v>18</v>
      </c>
      <c r="E1265" s="298" t="s">
        <v>16</v>
      </c>
      <c r="F1265" s="15"/>
      <c r="G1265" s="63"/>
      <c r="H1265" s="15"/>
    </row>
    <row r="1266" spans="1:8" ht="13.5" customHeight="1">
      <c r="A1266" s="389" t="s">
        <v>134</v>
      </c>
      <c r="B1266" s="93" t="s">
        <v>133</v>
      </c>
      <c r="C1266" s="116"/>
      <c r="D1266" s="117">
        <v>57963</v>
      </c>
      <c r="E1266" s="108">
        <v>2898.17</v>
      </c>
      <c r="F1266" s="15"/>
      <c r="G1266" s="340"/>
      <c r="H1266" s="15"/>
    </row>
    <row r="1267" spans="1:8" ht="13.5" customHeight="1">
      <c r="A1267" s="390"/>
      <c r="B1267" s="93" t="s">
        <v>0</v>
      </c>
      <c r="C1267" s="93"/>
      <c r="D1267" s="118">
        <v>33267</v>
      </c>
      <c r="E1267" s="112">
        <v>1663.35</v>
      </c>
      <c r="F1267" s="15"/>
      <c r="G1267" s="341"/>
      <c r="H1267" s="15"/>
    </row>
    <row r="1268" spans="1:8" ht="13.5" customHeight="1">
      <c r="A1268" s="390"/>
      <c r="B1268" s="93" t="s">
        <v>11</v>
      </c>
      <c r="C1268" s="93"/>
      <c r="D1268" s="118">
        <v>5869</v>
      </c>
      <c r="E1268" s="94">
        <v>293.45</v>
      </c>
      <c r="F1268" s="15"/>
      <c r="G1268" s="341"/>
      <c r="H1268" s="15"/>
    </row>
    <row r="1269" spans="1:8" ht="13.5" customHeight="1">
      <c r="A1269" s="390"/>
      <c r="B1269" s="93" t="s">
        <v>68</v>
      </c>
      <c r="C1269" s="93"/>
      <c r="D1269" s="118">
        <v>10432</v>
      </c>
      <c r="E1269" s="94">
        <v>521.6</v>
      </c>
      <c r="F1269" s="15"/>
      <c r="G1269" s="341"/>
      <c r="H1269" s="15"/>
    </row>
    <row r="1270" spans="1:8" ht="13.5" customHeight="1">
      <c r="A1270" s="390"/>
      <c r="B1270" s="93" t="s">
        <v>144</v>
      </c>
      <c r="C1270" s="93"/>
      <c r="D1270" s="118">
        <v>0</v>
      </c>
      <c r="E1270" s="94">
        <v>0</v>
      </c>
      <c r="F1270" s="15"/>
      <c r="G1270" s="64"/>
      <c r="H1270" s="15"/>
    </row>
    <row r="1271" spans="1:8" ht="13.5" customHeight="1">
      <c r="A1271" s="390"/>
      <c r="B1271" s="93" t="s">
        <v>146</v>
      </c>
      <c r="C1271" s="93"/>
      <c r="D1271" s="118">
        <v>0</v>
      </c>
      <c r="E1271" s="94">
        <v>0</v>
      </c>
      <c r="F1271" s="15"/>
      <c r="G1271" s="36"/>
      <c r="H1271" s="15"/>
    </row>
    <row r="1272" spans="1:8" ht="13.5" customHeight="1">
      <c r="A1272" s="390"/>
      <c r="B1272" s="93" t="s">
        <v>132</v>
      </c>
      <c r="C1272" s="93"/>
      <c r="D1272" s="118">
        <v>0</v>
      </c>
      <c r="E1272" s="94">
        <v>0</v>
      </c>
      <c r="F1272" s="15"/>
      <c r="G1272" s="64"/>
      <c r="H1272" s="15"/>
    </row>
    <row r="1273" spans="1:8" ht="13.5" customHeight="1">
      <c r="A1273" s="390"/>
      <c r="B1273" s="93" t="s">
        <v>145</v>
      </c>
      <c r="C1273" s="93"/>
      <c r="D1273" s="118">
        <v>0</v>
      </c>
      <c r="E1273" s="94">
        <v>0</v>
      </c>
      <c r="F1273" s="15"/>
      <c r="G1273" s="36"/>
      <c r="H1273" s="15"/>
    </row>
    <row r="1274" spans="1:8" ht="13.5" customHeight="1">
      <c r="A1274" s="390"/>
      <c r="B1274" s="389" t="s">
        <v>199</v>
      </c>
      <c r="C1274" s="342" t="s">
        <v>217</v>
      </c>
      <c r="D1274" s="118">
        <v>9176</v>
      </c>
      <c r="E1274" s="94">
        <v>458.8</v>
      </c>
      <c r="F1274" s="15"/>
      <c r="G1274" s="36"/>
      <c r="H1274" s="15"/>
    </row>
    <row r="1275" spans="1:8" ht="13.5" customHeight="1">
      <c r="A1275" s="390"/>
      <c r="B1275" s="391"/>
      <c r="C1275" s="342" t="s">
        <v>219</v>
      </c>
      <c r="D1275" s="118">
        <v>39136</v>
      </c>
      <c r="E1275" s="94">
        <v>1956.8</v>
      </c>
      <c r="F1275" s="352" t="s">
        <v>284</v>
      </c>
      <c r="G1275" s="36">
        <f>D1275+D1277</f>
        <v>88503</v>
      </c>
      <c r="H1275" s="15"/>
    </row>
    <row r="1276" spans="1:8" ht="13.5" customHeight="1">
      <c r="A1276" s="390"/>
      <c r="B1276" s="389" t="s">
        <v>218</v>
      </c>
      <c r="C1276" s="342" t="s">
        <v>217</v>
      </c>
      <c r="D1276" s="118">
        <v>2565</v>
      </c>
      <c r="E1276" s="94">
        <f>D1276*5000/100000</f>
        <v>128.25</v>
      </c>
      <c r="F1276" s="352" t="s">
        <v>285</v>
      </c>
      <c r="G1276" s="36">
        <f>D1278-G1275</f>
        <v>119272</v>
      </c>
      <c r="H1276" s="15"/>
    </row>
    <row r="1277" spans="1:8" ht="13.5" customHeight="1">
      <c r="A1277" s="390"/>
      <c r="B1277" s="391"/>
      <c r="C1277" s="342" t="s">
        <v>219</v>
      </c>
      <c r="D1277" s="118">
        <v>49367</v>
      </c>
      <c r="E1277" s="94">
        <f>D1277*5000/100000</f>
        <v>2468.35</v>
      </c>
      <c r="F1277" s="15"/>
      <c r="G1277" s="36"/>
      <c r="H1277" s="15"/>
    </row>
    <row r="1278" spans="1:8" ht="15.75" customHeight="1">
      <c r="A1278" s="391"/>
      <c r="B1278" s="113" t="s">
        <v>17</v>
      </c>
      <c r="C1278" s="119"/>
      <c r="D1278" s="88">
        <f>SUM(D1266:D1277)</f>
        <v>207775</v>
      </c>
      <c r="E1278" s="102">
        <f>SUM(E1266:E1277)</f>
        <v>10388.77</v>
      </c>
      <c r="F1278" s="15"/>
      <c r="G1278" s="77"/>
      <c r="H1278" s="77"/>
    </row>
    <row r="1279" spans="1:8" ht="13.5" customHeight="1">
      <c r="A1279" s="10"/>
      <c r="B1279" s="76"/>
      <c r="C1279" s="74"/>
      <c r="D1279" s="78"/>
      <c r="E1279" s="74"/>
      <c r="F1279" s="74"/>
      <c r="G1279" s="75"/>
      <c r="H1279" s="15"/>
    </row>
    <row r="1280" spans="1:8" ht="12.75">
      <c r="A1280" s="137" t="s">
        <v>215</v>
      </c>
      <c r="B1280" s="121"/>
      <c r="C1280" s="121"/>
      <c r="D1280" s="121"/>
      <c r="E1280" s="121"/>
      <c r="F1280" s="121"/>
      <c r="G1280" s="121"/>
      <c r="H1280" s="15"/>
    </row>
    <row r="1281" spans="1:8" ht="12.75">
      <c r="A1281" s="379" t="s">
        <v>10</v>
      </c>
      <c r="B1281" s="381" t="s">
        <v>20</v>
      </c>
      <c r="C1281" s="382"/>
      <c r="D1281" s="383" t="s">
        <v>22</v>
      </c>
      <c r="E1281" s="383"/>
      <c r="F1281" s="384" t="s">
        <v>19</v>
      </c>
      <c r="G1281" s="384"/>
      <c r="H1281" s="15"/>
    </row>
    <row r="1282" spans="1:8" ht="12.75">
      <c r="A1282" s="380"/>
      <c r="B1282" s="256" t="s">
        <v>5</v>
      </c>
      <c r="C1282" s="257" t="s">
        <v>21</v>
      </c>
      <c r="D1282" s="93" t="s">
        <v>5</v>
      </c>
      <c r="E1282" s="93" t="s">
        <v>21</v>
      </c>
      <c r="F1282" s="158" t="s">
        <v>5</v>
      </c>
      <c r="G1282" s="158" t="s">
        <v>21</v>
      </c>
      <c r="H1282" s="15"/>
    </row>
    <row r="1283" spans="1:8" ht="12.75">
      <c r="A1283" s="258" t="s">
        <v>278</v>
      </c>
      <c r="B1283" s="162">
        <f>D1278</f>
        <v>207775</v>
      </c>
      <c r="C1283" s="202">
        <f>E1278</f>
        <v>10388.77</v>
      </c>
      <c r="D1283" s="83">
        <f>D1278</f>
        <v>207775</v>
      </c>
      <c r="E1283" s="96">
        <f>E1278</f>
        <v>10388.77</v>
      </c>
      <c r="F1283" s="263">
        <f>(D1283-B1283)/B1283</f>
        <v>0</v>
      </c>
      <c r="G1283" s="263">
        <f>(E1283-C1283)/C1283</f>
        <v>0</v>
      </c>
      <c r="H1283" s="15"/>
    </row>
    <row r="1284" spans="1:8" ht="9" customHeight="1">
      <c r="A1284" s="121"/>
      <c r="B1284" s="121"/>
      <c r="C1284" s="121"/>
      <c r="D1284" s="121"/>
      <c r="E1284" s="121"/>
      <c r="F1284" s="121"/>
      <c r="G1284" s="121"/>
      <c r="H1284" s="15"/>
    </row>
    <row r="1285" spans="1:8" ht="12.75">
      <c r="A1285" s="137" t="s">
        <v>282</v>
      </c>
      <c r="B1285" s="121"/>
      <c r="C1285" s="121"/>
      <c r="D1285" s="121"/>
      <c r="E1285" s="121"/>
      <c r="F1285" s="121"/>
      <c r="G1285" s="259"/>
      <c r="H1285" s="15"/>
    </row>
    <row r="1286" spans="1:8" ht="26.25" customHeight="1">
      <c r="A1286" s="385" t="s">
        <v>283</v>
      </c>
      <c r="B1286" s="386"/>
      <c r="C1286" s="387" t="s">
        <v>281</v>
      </c>
      <c r="D1286" s="387"/>
      <c r="E1286" s="387" t="s">
        <v>4</v>
      </c>
      <c r="F1286" s="387"/>
      <c r="G1286" s="121"/>
      <c r="H1286" s="15"/>
    </row>
    <row r="1287" spans="1:8" ht="12.75">
      <c r="A1287" s="196" t="s">
        <v>5</v>
      </c>
      <c r="B1287" s="196" t="s">
        <v>13</v>
      </c>
      <c r="C1287" s="196" t="s">
        <v>5</v>
      </c>
      <c r="D1287" s="196" t="s">
        <v>13</v>
      </c>
      <c r="E1287" s="196" t="s">
        <v>5</v>
      </c>
      <c r="F1287" s="196" t="s">
        <v>9</v>
      </c>
      <c r="G1287" s="121"/>
      <c r="H1287" s="15"/>
    </row>
    <row r="1288" spans="1:8" ht="12.75">
      <c r="A1288" s="158">
        <v>1</v>
      </c>
      <c r="B1288" s="158">
        <v>2</v>
      </c>
      <c r="C1288" s="158">
        <v>3</v>
      </c>
      <c r="D1288" s="158">
        <v>4</v>
      </c>
      <c r="E1288" s="158">
        <v>5</v>
      </c>
      <c r="F1288" s="158">
        <v>6</v>
      </c>
      <c r="G1288" s="121"/>
      <c r="H1288" s="15"/>
    </row>
    <row r="1289" spans="1:8" ht="15.75" customHeight="1">
      <c r="A1289" s="260">
        <f>B1283</f>
        <v>207775</v>
      </c>
      <c r="B1289" s="261">
        <f>C1283</f>
        <v>10388.77</v>
      </c>
      <c r="C1289" s="124">
        <v>200294</v>
      </c>
      <c r="D1289" s="262">
        <v>10014.7</v>
      </c>
      <c r="E1289" s="263">
        <f>C1289/A1289</f>
        <v>0.963994705811575</v>
      </c>
      <c r="F1289" s="263">
        <f>D1289/B1289</f>
        <v>0.9639928499716521</v>
      </c>
      <c r="G1289" s="121"/>
      <c r="H1289" s="15"/>
    </row>
    <row r="1290" spans="1:8" ht="12.75" customHeight="1">
      <c r="A1290" s="50"/>
      <c r="B1290" s="51"/>
      <c r="C1290" s="52"/>
      <c r="D1290" s="52"/>
      <c r="E1290" s="53"/>
      <c r="F1290" s="49"/>
      <c r="G1290" s="54"/>
      <c r="H1290" s="15"/>
    </row>
    <row r="1294" spans="3:7" ht="12.75">
      <c r="C1294" s="3"/>
      <c r="D1294" s="3"/>
      <c r="E1294" s="3"/>
      <c r="F1294" s="3"/>
      <c r="G1294" s="3"/>
    </row>
    <row r="1296" ht="12.75">
      <c r="C1296" s="363">
        <f>A1289-C1289</f>
        <v>7481</v>
      </c>
    </row>
    <row r="1299" spans="4:8" ht="12.75">
      <c r="D1299" s="1">
        <v>66827794</v>
      </c>
      <c r="E1299" s="1">
        <v>39825918</v>
      </c>
      <c r="F1299" s="1">
        <v>22</v>
      </c>
      <c r="G1299" s="1">
        <f>D1299/F1299</f>
        <v>3037627</v>
      </c>
      <c r="H1299" s="1">
        <f>E1299/F1299</f>
        <v>1810269</v>
      </c>
    </row>
    <row r="1300" spans="4:8" ht="12.75">
      <c r="D1300" s="1">
        <v>251806711</v>
      </c>
      <c r="E1300" s="1">
        <v>154835993</v>
      </c>
      <c r="F1300" s="1">
        <v>73</v>
      </c>
      <c r="G1300" s="1">
        <f>D1300/F1300</f>
        <v>3449407</v>
      </c>
      <c r="H1300" s="1">
        <f>E1300/F1300</f>
        <v>2121041</v>
      </c>
    </row>
    <row r="1301" spans="4:8" ht="12.75">
      <c r="D1301" s="1">
        <v>208073324</v>
      </c>
      <c r="E1301" s="1">
        <v>146321494</v>
      </c>
      <c r="F1301" s="1">
        <v>67</v>
      </c>
      <c r="G1301" s="1">
        <f>D1301/F1301</f>
        <v>3105572</v>
      </c>
      <c r="H1301" s="363">
        <f>E1301/F1301</f>
        <v>2183902.895522388</v>
      </c>
    </row>
    <row r="1302" spans="4:8" ht="12.75">
      <c r="D1302" s="1">
        <v>234526808</v>
      </c>
      <c r="E1302" s="1">
        <v>135980863</v>
      </c>
      <c r="F1302" s="1">
        <v>73</v>
      </c>
      <c r="G1302" s="1">
        <f>D1302/F1302</f>
        <v>3212696</v>
      </c>
      <c r="H1302" s="363">
        <f>E1302/F1302</f>
        <v>1862751.5479452056</v>
      </c>
    </row>
    <row r="1303" spans="4:8" ht="12.75">
      <c r="D1303" s="1">
        <f>SUM(D1299:D1302)</f>
        <v>761234637</v>
      </c>
      <c r="E1303" s="1">
        <f>SUM(E1299:E1302)</f>
        <v>476964268</v>
      </c>
      <c r="F1303" s="1">
        <f>SUM(F1299:F1302)</f>
        <v>235</v>
      </c>
      <c r="G1303" s="1">
        <f>SUM(G1299:G1302)</f>
        <v>12805302</v>
      </c>
      <c r="H1303" s="1">
        <f>SUM(H1299:H1302)</f>
        <v>7977964.443467593</v>
      </c>
    </row>
    <row r="1305" spans="6:7" ht="12.75">
      <c r="F1305" s="363">
        <f>D1303/235</f>
        <v>3239296.3276595743</v>
      </c>
      <c r="G1305" s="363">
        <f>E1303/235</f>
        <v>2029635.1829787234</v>
      </c>
    </row>
    <row r="1307" spans="6:7" ht="12.75">
      <c r="F1307" s="363">
        <f>D1303/220</f>
        <v>3460157.440909091</v>
      </c>
      <c r="G1307" s="363">
        <f>E1303/220</f>
        <v>2168019.4</v>
      </c>
    </row>
  </sheetData>
  <sheetProtection/>
  <mergeCells count="58">
    <mergeCell ref="F1198:F1200"/>
    <mergeCell ref="E1198:E1200"/>
    <mergeCell ref="A13:B13"/>
    <mergeCell ref="A34:G34"/>
    <mergeCell ref="C1286:D1286"/>
    <mergeCell ref="A96:H96"/>
    <mergeCell ref="C1198:C1200"/>
    <mergeCell ref="F1281:G1281"/>
    <mergeCell ref="A1286:B1286"/>
    <mergeCell ref="A1255:B1255"/>
    <mergeCell ref="G1225:H1225"/>
    <mergeCell ref="A1:H1"/>
    <mergeCell ref="A2:H2"/>
    <mergeCell ref="A3:H3"/>
    <mergeCell ref="A5:H5"/>
    <mergeCell ref="A7:H7"/>
    <mergeCell ref="A9:H9"/>
    <mergeCell ref="A1250:A1251"/>
    <mergeCell ref="D1198:D1200"/>
    <mergeCell ref="E1286:F1286"/>
    <mergeCell ref="A1281:A1282"/>
    <mergeCell ref="B1281:C1281"/>
    <mergeCell ref="D1281:E1281"/>
    <mergeCell ref="A266:G266"/>
    <mergeCell ref="E1195:G1195"/>
    <mergeCell ref="G1198:G1200"/>
    <mergeCell ref="F685:H685"/>
    <mergeCell ref="A379:H379"/>
    <mergeCell ref="A323:G323"/>
    <mergeCell ref="I686:J686"/>
    <mergeCell ref="A40:G40"/>
    <mergeCell ref="C37:D37"/>
    <mergeCell ref="A21:D21"/>
    <mergeCell ref="A27:D27"/>
    <mergeCell ref="C38:D38"/>
    <mergeCell ref="A152:G152"/>
    <mergeCell ref="C35:D35"/>
    <mergeCell ref="A209:G209"/>
    <mergeCell ref="E1255:F1255"/>
    <mergeCell ref="D1250:E1250"/>
    <mergeCell ref="B1250:C1250"/>
    <mergeCell ref="C1255:D1255"/>
    <mergeCell ref="A20:B20"/>
    <mergeCell ref="A1057:B1057"/>
    <mergeCell ref="A1238:A1246"/>
    <mergeCell ref="A1236:E1236"/>
    <mergeCell ref="A1201:B1201"/>
    <mergeCell ref="F1250:G1250"/>
    <mergeCell ref="P18:P19"/>
    <mergeCell ref="Q18:Q19"/>
    <mergeCell ref="R18:R19"/>
    <mergeCell ref="B1274:B1275"/>
    <mergeCell ref="B1276:B1277"/>
    <mergeCell ref="A28:D28"/>
    <mergeCell ref="C36:D36"/>
    <mergeCell ref="A39:C39"/>
    <mergeCell ref="A1266:A1278"/>
    <mergeCell ref="A1264:E1264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81" r:id="rId2"/>
  <rowBreaks count="22" manualBreakCount="22">
    <brk id="38" max="8" man="1"/>
    <brk id="95" max="8" man="1"/>
    <brk id="151" max="8" man="1"/>
    <brk id="208" max="8" man="1"/>
    <brk id="264" max="8" man="1"/>
    <brk id="322" max="8" man="1"/>
    <brk id="378" max="8" man="1"/>
    <brk id="443" max="8" man="1"/>
    <brk id="504" max="8" man="1"/>
    <brk id="559" max="8" man="1"/>
    <brk id="622" max="8" man="1"/>
    <brk id="683" max="8" man="1"/>
    <brk id="741" max="8" man="1"/>
    <brk id="814" max="8" man="1"/>
    <brk id="882" max="8" man="1"/>
    <brk id="943" max="8" man="1"/>
    <brk id="944" max="8" man="1"/>
    <brk id="1001" max="8" man="1"/>
    <brk id="1057" max="8" man="1"/>
    <brk id="1113" max="8" man="1"/>
    <brk id="1184" max="8" man="1"/>
    <brk id="124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User</cp:lastModifiedBy>
  <cp:lastPrinted>2018-06-15T06:57:52Z</cp:lastPrinted>
  <dcterms:created xsi:type="dcterms:W3CDTF">2007-02-27T08:33:39Z</dcterms:created>
  <dcterms:modified xsi:type="dcterms:W3CDTF">2018-06-15T11:52:03Z</dcterms:modified>
  <cp:category/>
  <cp:version/>
  <cp:contentType/>
  <cp:contentStatus/>
</cp:coreProperties>
</file>