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10800" windowHeight="6910" tabRatio="935" firstSheet="59" activeTab="64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  <sheet name="Sheet2" sheetId="71" r:id="rId71"/>
  </sheets>
  <definedNames>
    <definedName name="_xlnm.Print_Area" localSheetId="43">'AT_17_Coverage-RBSK '!$A$1:$L$52</definedName>
    <definedName name="_xlnm.Print_Area" localSheetId="45">'AT_19_Impl_Agency'!$A$1:$J$58</definedName>
    <definedName name="_xlnm.Print_Area" localSheetId="46">'AT_20_CentralCookingagency '!$A$1:$M$55</definedName>
    <definedName name="_xlnm.Print_Area" localSheetId="61">'AT_28_RqmtKitchen'!$A$1:$R$50</definedName>
    <definedName name="_xlnm.Print_Area" localSheetId="5">'AT_2A_fundflow'!$A$1:$V$29</definedName>
    <definedName name="_xlnm.Print_Area" localSheetId="67">'AT_31_Budget_provision '!$A$1:$W$36</definedName>
    <definedName name="_xlnm.Print_Area" localSheetId="29">'AT-10 B'!$A$1:$I$51</definedName>
    <definedName name="_xlnm.Print_Area" localSheetId="30">'AT-10 C'!$A$1:$J$19</definedName>
    <definedName name="_xlnm.Print_Area" localSheetId="32">'AT-10 E'!$A$1:$H$49</definedName>
    <definedName name="_xlnm.Print_Area" localSheetId="33">'AT-10 F'!$A$1:$H$49</definedName>
    <definedName name="_xlnm.Print_Area" localSheetId="27">'AT10_MME'!$A$1:$H$32</definedName>
    <definedName name="_xlnm.Print_Area" localSheetId="28">'AT10A_'!$A$1:$E$52</definedName>
    <definedName name="_xlnm.Print_Area" localSheetId="31">'AT-10D'!$A$1:$H$34</definedName>
    <definedName name="_xlnm.Print_Area" localSheetId="34">'AT11_KS Year wise'!$A$1:$K$33</definedName>
    <definedName name="_xlnm.Print_Area" localSheetId="35">'AT11A_KS-District wise'!$A$1:$K$54</definedName>
    <definedName name="_xlnm.Print_Area" localSheetId="36">'AT12_KD-New'!$A$1:$K$53</definedName>
    <definedName name="_xlnm.Print_Area" localSheetId="37">'AT12A_KD-Replacement'!$A$1:$K$53</definedName>
    <definedName name="_xlnm.Print_Area" localSheetId="39">'AT-14'!$A$1:$N$48</definedName>
    <definedName name="_xlnm.Print_Area" localSheetId="40">'AT-14 A'!$A$1:$H$17</definedName>
    <definedName name="_xlnm.Print_Area" localSheetId="41">'AT-15'!$A$1:$L$49</definedName>
    <definedName name="_xlnm.Print_Area" localSheetId="42">'AT-16'!$A$1:$K$49</definedName>
    <definedName name="_xlnm.Print_Area" localSheetId="44">'AT18_Details_Community '!$A$1:$F$51</definedName>
    <definedName name="_xlnm.Print_Area" localSheetId="3">'AT-1-Gen_Info '!$A$1:$T$58</definedName>
    <definedName name="_xlnm.Print_Area" localSheetId="47">'AT-21'!$A$1:$K$49</definedName>
    <definedName name="_xlnm.Print_Area" localSheetId="51">'AT-24'!$A$1:$M$50</definedName>
    <definedName name="_xlnm.Print_Area" localSheetId="52">'AT-25'!$A$1:$F$46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'AT27_Req_FG_CA_Pry'!$A$1:$S$54</definedName>
    <definedName name="_xlnm.Print_Area" localSheetId="57">'AT27A_Req_FG_CA_U Pry '!$A$1:$S$54</definedName>
    <definedName name="_xlnm.Print_Area" localSheetId="58">'AT27B_Req_FG_CA_N CLP'!$A$1:$O$22</definedName>
    <definedName name="_xlnm.Print_Area" localSheetId="59">'AT27C_Req_FG_Drought -Pry '!$A$1:$P$54</definedName>
    <definedName name="_xlnm.Print_Area" localSheetId="60">'AT27D_Req_FG_Drought -UPry '!$A$1:$P$54</definedName>
    <definedName name="_xlnm.Print_Area" localSheetId="62">'AT-28A_RqmtPlinthArea'!$A$1:$S$50</definedName>
    <definedName name="_xlnm.Print_Area" localSheetId="63">'AT-28B_Kitchen repair'!$A$1:$G$51</definedName>
    <definedName name="_xlnm.Print_Area" localSheetId="65">'AT29_A_Replacement KD'!$A$1:$V$51</definedName>
    <definedName name="_xlnm.Print_Area" localSheetId="64">'AT29_Replacement KD '!$A$1:$V$50</definedName>
    <definedName name="_xlnm.Print_Area" localSheetId="4">'AT-2-S1 BUDGET'!$A$1:$V$31</definedName>
    <definedName name="_xlnm.Print_Area" localSheetId="66">'AT-30_Coook-cum-Helper'!$A$1:$L$50</definedName>
    <definedName name="_xlnm.Print_Area" localSheetId="68">'AT32_Drought Pry Util'!$A$1:$L$52</definedName>
    <definedName name="_xlnm.Print_Area" localSheetId="69">'AT-32A Drought UPry Util'!$A$1:$L$52</definedName>
    <definedName name="_xlnm.Print_Area" localSheetId="7">'AT3A_cvrg(Insti)_PY'!$A$1:$N$56</definedName>
    <definedName name="_xlnm.Print_Area" localSheetId="8">'AT3B_cvrg(Insti)_UPY '!$A$1:$N$56</definedName>
    <definedName name="_xlnm.Print_Area" localSheetId="9">'AT3C_cvrg(Insti)_UPY '!$A$1:$N$56</definedName>
    <definedName name="_xlnm.Print_Area" localSheetId="12">'AT-4B'!$A$1:$G$49</definedName>
    <definedName name="_xlnm.Print_Area" localSheetId="24">'AT-8_Hon_CCH_Pry'!$A$1:$V$55</definedName>
    <definedName name="_xlnm.Print_Area" localSheetId="25">'AT-8A_Hon_CCH_UPry'!$A$1:$V$54</definedName>
    <definedName name="_xlnm.Print_Area" localSheetId="26">'AT9_TA'!$A$1:$I$51</definedName>
    <definedName name="_xlnm.Print_Area" localSheetId="1">'Contents'!$A$1:$C$68</definedName>
    <definedName name="_xlnm.Print_Area" localSheetId="10">'enrolment vs availed_PY'!$A$1:$Q$54</definedName>
    <definedName name="_xlnm.Print_Area" localSheetId="11">'enrolment vs availed_UPY'!$A$1:$Q$55</definedName>
    <definedName name="_xlnm.Print_Area" localSheetId="38">'Mode of cooking'!$A$1:$H$49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'T5_PLAN_vs_PRFM'!$A$1:$J$52</definedName>
    <definedName name="_xlnm.Print_Area" localSheetId="14">'T5A_PLAN_vs_PRFM '!$A$1:$J$52</definedName>
    <definedName name="_xlnm.Print_Area" localSheetId="15">'T5B_PLAN_vs_PRFM  (2)'!$A$1:$J$21</definedName>
    <definedName name="_xlnm.Print_Area" localSheetId="16">'T5C_Drought_PLAN_vs_PRFM '!$A$1:$J$52</definedName>
    <definedName name="_xlnm.Print_Area" localSheetId="17">'T5D_Drought_PLAN_vs_PRFM  '!$A$1:$J$52</definedName>
    <definedName name="_xlnm.Print_Area" localSheetId="18">'T6_FG_py_Utlsn'!$A$1:$L$51</definedName>
    <definedName name="_xlnm.Print_Area" localSheetId="19">'T6A_FG_Upy_Utlsn '!$A$1:$L$52</definedName>
    <definedName name="_xlnm.Print_Area" localSheetId="20">'T6B_Pay_FG_FCI_Pry'!$A$1:$M$55</definedName>
    <definedName name="_xlnm.Print_Area" localSheetId="21">'T6C_Coarse_Grain'!$A$1:$L$54</definedName>
    <definedName name="_xlnm.Print_Area" localSheetId="22">'T7_CC_PY_Utlsn'!$A$1:$Q$55</definedName>
    <definedName name="_xlnm.Print_Area" localSheetId="23">'T7ACC_UPY_Utlsn '!$A$1:$Q$53</definedName>
  </definedNames>
  <calcPr fullCalcOnLoad="1"/>
</workbook>
</file>

<file path=xl/sharedStrings.xml><?xml version="1.0" encoding="utf-8"?>
<sst xmlns="http://schemas.openxmlformats.org/spreadsheetml/2006/main" count="12029" uniqueCount="1019">
  <si>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</si>
  <si>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</si>
  <si>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</si>
  <si>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</si>
  <si>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</si>
  <si>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</si>
  <si>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</si>
  <si>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</si>
  <si>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</si>
  <si>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</si>
  <si>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</si>
  <si>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</si>
  <si>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</si>
  <si>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</si>
  <si>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</si>
  <si>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</si>
  <si>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</si>
  <si>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</si>
  <si>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</si>
  <si>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</si>
  <si>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</si>
  <si>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</si>
  <si>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</si>
  <si>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</si>
  <si>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</si>
  <si>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</si>
  <si>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</si>
  <si>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</si>
  <si>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</si>
  <si>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</si>
  <si>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</si>
  <si>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</si>
  <si>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</si>
  <si>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</si>
  <si>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</si>
  <si>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</si>
  <si>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</si>
  <si>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</si>
  <si>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</si>
  <si>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</si>
  <si>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</si>
  <si>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</si>
  <si>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</si>
  <si>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</si>
  <si>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</si>
  <si>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</si>
  <si>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</si>
  <si>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</si>
  <si>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</si>
  <si>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</si>
  <si>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</si>
  <si>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</si>
  <si>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</si>
  <si>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</si>
  <si>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</si>
  <si>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</si>
  <si>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</si>
  <si>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</si>
  <si>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</si>
  <si>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</si>
  <si>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</si>
  <si>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</si>
  <si>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</si>
  <si>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</si>
  <si>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</si>
  <si>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</si>
  <si>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</si>
  <si>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</si>
  <si>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</si>
  <si>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</si>
  <si>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</si>
  <si>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</si>
  <si>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</si>
  <si>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</si>
  <si>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</si>
  <si>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</si>
  <si>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</si>
  <si>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</si>
  <si>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</si>
  <si>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</si>
  <si>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</si>
  <si>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</si>
  <si>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</si>
  <si>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</si>
  <si>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</si>
  <si>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</si>
  <si>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</si>
  <si>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</si>
  <si>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</si>
  <si>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</si>
  <si>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</si>
  <si>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</si>
  <si>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</si>
  <si>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</si>
  <si>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</si>
  <si>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</si>
  <si>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</si>
  <si>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</si>
  <si>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</si>
  <si>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</si>
  <si>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</si>
  <si>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</si>
  <si>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</si>
  <si>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</si>
  <si>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</si>
  <si>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</si>
  <si>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</si>
  <si>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</si>
  <si>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</si>
  <si>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</si>
  <si>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</si>
  <si>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</si>
  <si>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</si>
  <si>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</si>
  <si>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</si>
  <si>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</si>
  <si>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</si>
  <si>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</si>
  <si>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</si>
  <si>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</si>
  <si>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</si>
  <si>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</si>
  <si>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</si>
  <si>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</si>
  <si>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</si>
  <si>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</si>
  <si>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</si>
  <si>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</si>
  <si>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</si>
  <si>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</si>
  <si>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</si>
  <si>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</si>
  <si>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</si>
  <si>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</si>
  <si>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</si>
  <si>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</si>
  <si>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</si>
  <si>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</si>
  <si>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</si>
  <si>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</si>
  <si>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</si>
  <si>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</si>
  <si>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</si>
  <si>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</si>
  <si>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</si>
  <si>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</si>
  <si>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</si>
  <si>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</si>
  <si>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</si>
  <si>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</si>
  <si>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</si>
  <si>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</si>
  <si>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</si>
  <si>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</si>
  <si>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</si>
  <si>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</si>
  <si>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</si>
  <si>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</si>
  <si>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</si>
  <si>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</si>
  <si>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</si>
  <si>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</si>
  <si>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</si>
  <si>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</si>
  <si>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</si>
  <si>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</si>
  <si>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</si>
  <si>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</si>
  <si>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</si>
  <si>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</si>
  <si>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</si>
  <si>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</si>
  <si>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</si>
  <si>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</si>
  <si>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</si>
  <si>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</si>
  <si>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</si>
  <si>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</si>
  <si>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</si>
  <si>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</si>
  <si>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</si>
  <si>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</si>
  <si>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</si>
  <si>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</si>
  <si>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</si>
  <si>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</si>
  <si>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</si>
  <si>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</si>
  <si>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</si>
  <si>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</si>
  <si>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</si>
  <si>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</si>
  <si>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</si>
  <si>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</si>
  <si>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</si>
  <si>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</si>
  <si>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</si>
  <si>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</si>
  <si>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</si>
  <si>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</si>
  <si>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</si>
  <si>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</si>
  <si>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</si>
  <si>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</si>
  <si>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</si>
  <si>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</si>
  <si>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</si>
  <si>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</si>
  <si>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</si>
  <si>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</si>
  <si>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</si>
  <si>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</si>
  <si>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</si>
  <si>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</si>
  <si>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</si>
  <si>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</si>
  <si>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</si>
  <si>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</si>
  <si>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</si>
  <si>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</si>
  <si>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</si>
  <si>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</si>
  <si>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</si>
  <si>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</si>
  <si>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</si>
  <si>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</si>
  <si>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</si>
  <si>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</si>
  <si>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</si>
  <si>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</si>
  <si>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</si>
  <si>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</si>
  <si>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</si>
  <si>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</si>
  <si>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</si>
  <si>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</si>
  <si>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</si>
  <si>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</si>
  <si>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</si>
  <si>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</si>
  <si>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</si>
  <si>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</si>
  <si>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</si>
  <si>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</si>
  <si>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</si>
  <si>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</si>
  <si>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</si>
  <si>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</si>
  <si>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</si>
  <si>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</si>
  <si>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</si>
  <si>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</si>
  <si>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</si>
  <si>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</si>
  <si>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</si>
  <si>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</si>
  <si>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</si>
  <si>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</si>
  <si>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</si>
  <si>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</si>
  <si>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</si>
  <si>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</si>
  <si>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</si>
  <si>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</si>
  <si>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</si>
  <si>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</si>
  <si>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</si>
  <si>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</si>
  <si>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</si>
  <si>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</si>
  <si>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</si>
  <si>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</si>
  <si>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</si>
  <si>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</si>
  <si>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</si>
  <si>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</si>
  <si>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</si>
  <si>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</si>
  <si>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</si>
  <si>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</si>
  <si>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</si>
  <si>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</si>
  <si>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</si>
  <si>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</si>
  <si>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</si>
  <si>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</si>
  <si>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</si>
  <si>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</si>
  <si>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</si>
  <si>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</si>
  <si>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</si>
  <si>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</si>
  <si>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</si>
  <si>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</si>
  <si>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</si>
  <si>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</si>
  <si>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</si>
  <si>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</si>
  <si>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</si>
  <si>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</si>
  <si>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</si>
  <si>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</si>
  <si>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</si>
  <si>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</si>
  <si>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</si>
  <si>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</si>
  <si>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</si>
  <si>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</si>
  <si>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</si>
  <si>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</si>
  <si>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</si>
  <si>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</si>
  <si>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</si>
  <si>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</si>
  <si>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</si>
  <si>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</si>
  <si>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</si>
  <si>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</si>
  <si>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</si>
  <si>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</si>
  <si>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</si>
  <si>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</si>
  <si>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</si>
  <si>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</si>
  <si>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</si>
  <si>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</si>
  <si>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</si>
  <si>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</si>
  <si>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</si>
  <si>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</si>
  <si>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</si>
  <si>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</si>
  <si>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</si>
  <si>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</si>
  <si>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</si>
  <si>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</si>
  <si>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</si>
  <si>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</si>
  <si>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</si>
  <si>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</si>
  <si>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</si>
  <si>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</si>
  <si>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</si>
  <si>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</si>
  <si>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</si>
  <si>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</si>
  <si>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</si>
  <si>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</si>
  <si>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</si>
  <si>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</si>
  <si>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</si>
  <si>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</si>
  <si>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</si>
  <si>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</si>
  <si>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</si>
  <si>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</si>
  <si>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</si>
  <si>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</si>
  <si>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</si>
  <si>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</si>
  <si>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</si>
  <si>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</si>
  <si>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</si>
  <si>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</si>
  <si>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</si>
  <si>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</si>
  <si>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</si>
  <si>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</si>
  <si>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</si>
  <si>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</si>
  <si>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</si>
  <si>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</si>
  <si>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</si>
  <si>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</si>
  <si>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</si>
  <si>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</si>
  <si>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</si>
  <si>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</si>
  <si>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</si>
  <si>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</si>
  <si>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</si>
  <si>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</si>
  <si>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</si>
  <si>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</si>
  <si>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</si>
  <si>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</si>
  <si>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</si>
  <si>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</si>
  <si>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</si>
  <si>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</si>
  <si>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</si>
  <si>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</si>
  <si>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</si>
  <si>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</si>
  <si>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</si>
  <si>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</si>
  <si>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</si>
  <si>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</si>
  <si>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</si>
  <si>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</si>
  <si>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</si>
  <si>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</si>
  <si>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</si>
  <si>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</si>
  <si>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</si>
  <si>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</si>
  <si>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</si>
  <si>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</si>
  <si>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</si>
  <si>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</si>
  <si>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</si>
  <si>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</si>
  <si>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</si>
  <si>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</si>
  <si>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</si>
  <si>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</si>
  <si>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</si>
  <si>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</si>
  <si>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</si>
  <si>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</si>
  <si>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</si>
  <si>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</si>
  <si>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</si>
  <si>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</si>
  <si>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</si>
  <si>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</si>
  <si>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</si>
  <si>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</si>
  <si>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</si>
  <si>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</si>
  <si>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</si>
  <si>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</si>
  <si>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</si>
  <si>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</si>
  <si>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</si>
  <si>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</si>
  <si>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</si>
  <si>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</si>
  <si>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</si>
  <si>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</si>
  <si>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</si>
  <si>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</si>
  <si>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</si>
  <si>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</si>
  <si>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</si>
  <si>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</si>
  <si>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</si>
  <si>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</si>
  <si>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</si>
  <si>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</si>
  <si>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</si>
  <si>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</si>
  <si>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</si>
  <si>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</si>
  <si>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</si>
  <si>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</si>
  <si>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</si>
  <si>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</si>
  <si>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</si>
  <si>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</si>
  <si>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</si>
  <si>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</si>
  <si>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</si>
  <si>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</si>
  <si>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</si>
  <si>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</si>
  <si>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</si>
  <si>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</si>
  <si>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</si>
  <si>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</si>
  <si>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</si>
  <si>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</si>
  <si>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</si>
  <si>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</si>
  <si>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</si>
  <si>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</si>
  <si>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</si>
  <si>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</si>
  <si>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</si>
  <si>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</si>
  <si>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</si>
  <si>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</si>
  <si>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</si>
  <si>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</si>
  <si>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</si>
  <si>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</si>
  <si>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</si>
  <si>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</si>
  <si>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</si>
  <si>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</si>
  <si>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</si>
  <si>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</si>
  <si>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</si>
  <si>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</si>
  <si>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</si>
  <si>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</si>
  <si>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</si>
  <si>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</si>
  <si>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</si>
  <si>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</si>
  <si>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</si>
  <si>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</si>
  <si>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</si>
  <si>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</si>
  <si>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</si>
  <si>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</si>
  <si>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</si>
  <si>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</si>
  <si>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</si>
  <si>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</si>
  <si>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</si>
  <si>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</si>
  <si>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</si>
  <si>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</si>
  <si>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</si>
  <si>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</si>
  <si>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</si>
  <si>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</si>
  <si>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</si>
  <si>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</si>
  <si>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</si>
  <si>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</si>
  <si>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</si>
  <si>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</si>
  <si>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</si>
  <si>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</si>
  <si>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</si>
  <si>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</si>
  <si>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</si>
  <si>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</si>
  <si>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</si>
  <si>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</si>
  <si>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</si>
  <si>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</si>
  <si>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</si>
  <si>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</si>
  <si>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</si>
  <si>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</si>
  <si>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</si>
  <si>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</si>
  <si>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</si>
  <si>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</si>
  <si>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</si>
  <si>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</si>
  <si>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</si>
  <si>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</si>
  <si>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</si>
  <si>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</si>
  <si>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</si>
  <si>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</si>
  <si>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</si>
  <si>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</si>
  <si>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</si>
  <si>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</si>
  <si>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</si>
  <si>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</si>
  <si>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</si>
  <si>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</si>
  <si>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</si>
  <si>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</si>
  <si>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</si>
  <si>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</si>
  <si>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</si>
  <si>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</si>
  <si>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</si>
  <si>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</si>
  <si>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</si>
  <si>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</si>
  <si>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</si>
  <si>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</si>
  <si>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</si>
  <si>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</si>
  <si>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</si>
  <si>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</si>
  <si>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</si>
  <si>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</si>
  <si>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</si>
  <si>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</si>
  <si>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</si>
  <si>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</si>
  <si>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</si>
  <si>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</si>
  <si>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</si>
  <si>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</si>
  <si>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</si>
  <si>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</si>
  <si>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</si>
  <si>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</si>
  <si>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</si>
  <si>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</si>
  <si>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</si>
  <si>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</si>
  <si>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</si>
  <si>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</si>
  <si>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</si>
  <si>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</si>
  <si>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</si>
  <si>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</si>
  <si>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</si>
  <si>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</si>
  <si>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</si>
  <si>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</si>
  <si>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</si>
  <si>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</si>
  <si>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</si>
  <si>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</si>
  <si>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</si>
  <si>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</si>
  <si>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</si>
  <si>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</si>
  <si>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</si>
  <si>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</si>
  <si>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</si>
  <si>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</si>
  <si>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</si>
  <si>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</si>
  <si>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</si>
  <si>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</si>
  <si>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</si>
  <si>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</si>
  <si>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</si>
  <si>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</si>
  <si>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</si>
  <si>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</si>
  <si>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</si>
  <si>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</si>
  <si>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</si>
  <si>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</si>
  <si>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</si>
  <si>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</si>
  <si>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</si>
  <si>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</si>
  <si>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</si>
  <si>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</si>
  <si>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</si>
  <si>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</si>
  <si>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</si>
  <si>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</si>
  <si>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</si>
  <si>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</si>
  <si>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</si>
  <si>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</si>
  <si>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</si>
  <si>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</si>
  <si>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</si>
  <si>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</si>
  <si>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</si>
  <si>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</si>
  <si>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</si>
  <si>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</si>
  <si>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</si>
  <si>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</si>
  <si>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</si>
  <si>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</si>
  <si>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</si>
  <si>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</si>
  <si>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</si>
  <si>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</si>
  <si>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</si>
  <si>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</si>
  <si>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</si>
  <si>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</si>
  <si>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</si>
  <si>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</si>
  <si>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</si>
  <si>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</si>
  <si>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</si>
  <si>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</si>
  <si>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</si>
  <si>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</si>
  <si>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</si>
  <si>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</si>
  <si>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</si>
  <si>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</si>
  <si>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</si>
  <si>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</si>
  <si>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</si>
  <si>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</si>
  <si>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</si>
  <si>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</si>
  <si>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</si>
  <si>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</si>
  <si>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</si>
  <si>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</si>
  <si>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</si>
  <si>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</si>
  <si>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</si>
  <si>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</si>
  <si>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</si>
  <si>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</si>
  <si>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</si>
  <si>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</si>
  <si>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</si>
  <si>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</si>
  <si>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</si>
  <si>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</si>
  <si>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</si>
  <si>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</si>
  <si>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</si>
  <si>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</si>
  <si>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</si>
  <si>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</si>
  <si>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</si>
  <si>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</si>
  <si>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</si>
  <si>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</si>
  <si>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</si>
  <si>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</si>
  <si>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</si>
  <si>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</si>
  <si>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</si>
  <si>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</si>
  <si>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</si>
  <si>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</si>
  <si>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</si>
  <si>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</si>
  <si>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</si>
  <si>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</si>
  <si>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</si>
  <si>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</si>
  <si>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</si>
  <si>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</si>
  <si>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</si>
  <si>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</si>
  <si>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</si>
  <si>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</si>
  <si>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</si>
  <si>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</si>
  <si>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</si>
  <si>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</si>
  <si>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</si>
  <si>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</si>
  <si>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</si>
  <si>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</si>
  <si>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</si>
  <si>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</si>
  <si>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</si>
  <si>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</si>
  <si>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</si>
  <si>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</si>
  <si>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</si>
  <si>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</si>
  <si>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</si>
  <si>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</si>
  <si>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</si>
  <si>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</si>
  <si>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</si>
  <si>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</si>
  <si>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</si>
  <si>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</si>
  <si>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</si>
  <si>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</si>
  <si>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</si>
  <si>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</si>
  <si>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</si>
  <si>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</si>
  <si>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</si>
  <si>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</si>
  <si>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</si>
  <si>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</si>
  <si>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</si>
  <si>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</si>
  <si>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</si>
  <si>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</si>
  <si>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</si>
  <si>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</si>
  <si>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</si>
  <si>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</si>
  <si>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</si>
  <si>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</si>
  <si>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</si>
  <si>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</si>
  <si>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</si>
  <si>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</si>
  <si>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</si>
  <si>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</si>
  <si>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</si>
  <si>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</si>
  <si>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</si>
  <si>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</si>
  <si>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</si>
  <si>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</si>
  <si>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</si>
  <si>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</si>
  <si>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</si>
  <si>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</si>
  <si>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</si>
  <si>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</si>
  <si>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</si>
  <si>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</si>
  <si>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</si>
  <si>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</si>
  <si>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</si>
  <si>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</si>
  <si>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</si>
  <si>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</si>
  <si>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</si>
  <si>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</si>
  <si>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</si>
  <si>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</si>
  <si>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</si>
  <si>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</si>
  <si>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</si>
  <si>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</si>
  <si>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</si>
  <si>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</si>
  <si>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</si>
  <si>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</si>
  <si>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</si>
  <si>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</si>
  <si>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</si>
  <si>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</si>
  <si>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</si>
  <si>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</si>
  <si>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</si>
  <si>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</si>
  <si>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</si>
  <si>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</si>
  <si>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</si>
  <si>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</si>
  <si>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</si>
  <si>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</si>
  <si>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</si>
  <si>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</si>
  <si>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</si>
  <si>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</si>
  <si>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</si>
  <si>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</si>
  <si>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</si>
  <si>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</si>
  <si>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</si>
  <si>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</si>
  <si>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</si>
  <si>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</si>
  <si>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</si>
  <si>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</si>
  <si>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</si>
  <si>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</si>
  <si>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</si>
  <si>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</si>
  <si>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</si>
  <si>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</si>
  <si>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</si>
  <si>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</si>
  <si>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</si>
  <si>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</si>
  <si>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</si>
  <si>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</si>
  <si>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</si>
  <si>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</si>
  <si>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</si>
  <si>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</si>
  <si>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</si>
  <si>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</si>
  <si>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</si>
  <si>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</si>
  <si>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</si>
  <si>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</si>
  <si>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</si>
  <si>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</si>
  <si>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</si>
  <si>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</si>
  <si>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</si>
  <si>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</si>
  <si>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</si>
  <si>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</si>
  <si>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</si>
  <si>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</si>
  <si>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</si>
  <si>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</si>
  <si>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</si>
  <si>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</si>
  <si>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</si>
  <si>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</si>
  <si>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</si>
  <si>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</si>
  <si>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</si>
  <si>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</si>
  <si>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</si>
  <si>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</si>
  <si>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</si>
  <si>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</si>
  <si>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 xml:space="preserve"> SNO, MDMS, Assam </t>
  </si>
  <si>
    <t xml:space="preserve"> Government of ASSAM</t>
  </si>
  <si>
    <t>Baksa</t>
  </si>
  <si>
    <t>Barpeta</t>
  </si>
  <si>
    <t>Bongaigaon</t>
  </si>
  <si>
    <t>Cachar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</si>
  <si>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</si>
  <si>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</si>
  <si>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</si>
  <si>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</si>
  <si>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</si>
  <si>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</si>
  <si>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</si>
  <si>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</si>
  <si>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</si>
  <si>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Jorhat</t>
  </si>
  <si>
    <t>Kamrup ( M)</t>
  </si>
  <si>
    <t>16</t>
  </si>
  <si>
    <t>Kamrup (R)</t>
  </si>
  <si>
    <t>17</t>
  </si>
  <si>
    <t>Karbi Anglong</t>
  </si>
  <si>
    <t>18</t>
  </si>
  <si>
    <t>Karimganj</t>
  </si>
  <si>
    <t>19</t>
  </si>
  <si>
    <t>Kokrajhar</t>
  </si>
  <si>
    <t>20</t>
  </si>
  <si>
    <t>Lakhimpur</t>
  </si>
  <si>
    <t>21</t>
  </si>
  <si>
    <t>Morigaon</t>
  </si>
  <si>
    <t>22</t>
  </si>
  <si>
    <t>Nagaon</t>
  </si>
  <si>
    <t>23</t>
  </si>
  <si>
    <t>Nalbari</t>
  </si>
  <si>
    <t>24</t>
  </si>
  <si>
    <t>Sivasagar</t>
  </si>
  <si>
    <t>25</t>
  </si>
  <si>
    <t>Sonitpur</t>
  </si>
  <si>
    <t>26</t>
  </si>
  <si>
    <t>Tinsukia</t>
  </si>
  <si>
    <t>27</t>
  </si>
  <si>
    <t>Udalguri</t>
  </si>
  <si>
    <t>28</t>
  </si>
  <si>
    <t>Biswanath</t>
  </si>
  <si>
    <t>29</t>
  </si>
  <si>
    <t>Charaideo</t>
  </si>
  <si>
    <t>30</t>
  </si>
  <si>
    <t>Hojai</t>
  </si>
  <si>
    <t>31</t>
  </si>
  <si>
    <t>Majuli</t>
  </si>
  <si>
    <t>32</t>
  </si>
  <si>
    <t>South Salmara Mancachar</t>
  </si>
  <si>
    <t>33</t>
  </si>
  <si>
    <t>West Karbi Anglong</t>
  </si>
  <si>
    <t>State : Assam</t>
  </si>
  <si>
    <t xml:space="preserve">State: Assam </t>
  </si>
  <si>
    <t xml:space="preserve">           (Signature)</t>
  </si>
  <si>
    <t>Date _________</t>
  </si>
  <si>
    <t>21.02.19
15.03.19</t>
  </si>
  <si>
    <t>27.04.18</t>
  </si>
  <si>
    <t>24.08.18</t>
  </si>
  <si>
    <t>06.02.19</t>
  </si>
  <si>
    <t>e-transfer</t>
  </si>
  <si>
    <t>No. of children covered*</t>
  </si>
  <si>
    <t xml:space="preserve">No. of schools* </t>
  </si>
  <si>
    <t>Difference is due to Zero Enrollment</t>
  </si>
  <si>
    <t>27.06.2018</t>
  </si>
  <si>
    <t>06.10.2018</t>
  </si>
  <si>
    <t>02.03.2019</t>
  </si>
  <si>
    <t>14.09.2018</t>
  </si>
  <si>
    <t>14.01.2019</t>
  </si>
  <si>
    <t>28.03.2018</t>
  </si>
  <si>
    <t>MDM serving calendar</t>
  </si>
  <si>
    <t>MDM leaflet</t>
  </si>
  <si>
    <t xml:space="preserve">Newspaper add </t>
  </si>
  <si>
    <t>Magazine add</t>
  </si>
  <si>
    <t>Mission Director,SSA,Assam</t>
  </si>
  <si>
    <t>Executive Director, SSA, Assam</t>
  </si>
  <si>
    <t>CAO, SSA, Assam</t>
  </si>
  <si>
    <t>DEEO/DMC cum ADNO</t>
  </si>
  <si>
    <t>BEEO/BMC cum BNO</t>
  </si>
  <si>
    <t>SRO, MDM</t>
  </si>
  <si>
    <t>Consultant, MDM</t>
  </si>
  <si>
    <t xml:space="preserve">Consultant, Accounts </t>
  </si>
  <si>
    <t>District Programme Manager</t>
  </si>
  <si>
    <t>District MIS Manager</t>
  </si>
  <si>
    <t>District Accounts Officer</t>
  </si>
  <si>
    <t>EDP</t>
  </si>
  <si>
    <t>One day training</t>
  </si>
  <si>
    <t>Module on food safety, health &amp; hygiene</t>
  </si>
  <si>
    <t>Special Training Centers
*</t>
  </si>
  <si>
    <t>N.B:- * In addition to 59 Special Training Centers another 12 STC's will be functioned during FY 2019-20 and the same will be covered under MDM.</t>
  </si>
  <si>
    <t>Intertek India Pvt Ltd (NABL)</t>
  </si>
  <si>
    <t>NIL</t>
  </si>
  <si>
    <t>EREC INDIA RESEARCHLABOTORY</t>
  </si>
  <si>
    <t>FARE LABS PVT LTD</t>
  </si>
  <si>
    <t>KamrupMetro &amp; Kamrup Rural</t>
  </si>
  <si>
    <t>Akshaya Patra Foundation</t>
  </si>
  <si>
    <t>The Akshaya Patra Foundation</t>
  </si>
  <si>
    <t>Nalbari, Baksa</t>
  </si>
  <si>
    <t xml:space="preserve">2018/ April, May </t>
  </si>
  <si>
    <t>Redressed</t>
  </si>
  <si>
    <t>Nalbari, Tinsukia</t>
  </si>
  <si>
    <t>2018/ May</t>
  </si>
  <si>
    <t>Baksa, Bongaigaon, Hailakandi, Jorhat, Karbi-Anglong, Karimganj, Lakhimpur, Nagaon, Nalbari</t>
  </si>
  <si>
    <t>2018/ April, May, June, August, September
2019/ February</t>
  </si>
  <si>
    <t>Under Investigation</t>
  </si>
  <si>
    <t>1800-345-3525</t>
  </si>
  <si>
    <t xml:space="preserve">Shikshajyoti (The Toll free centre) </t>
  </si>
  <si>
    <t>As per need</t>
  </si>
  <si>
    <t xml:space="preserve"> -</t>
  </si>
  <si>
    <t>SWEETS, CAKES,KHEER</t>
  </si>
  <si>
    <t>Rice,dal,Sabji,Chicken</t>
  </si>
  <si>
    <t>Fruits, Bread,Butter,meat,fish,biscuits</t>
  </si>
  <si>
    <t>Rice, dal, mixed veg, meat, paneer, sweets</t>
  </si>
  <si>
    <t>ba--,apple,sweet, s-cks</t>
  </si>
  <si>
    <t xml:space="preserve">Biscuits, S-cks </t>
  </si>
  <si>
    <t>AGRICULTURE FIRM AND RESEARCH CENTER, KHETRI</t>
  </si>
  <si>
    <t>KVK,Kokrajhar</t>
  </si>
  <si>
    <t>Krishi Vigyan Kendra, Nalbari</t>
  </si>
  <si>
    <t>KVK ,UDALGURI , LALPOOL</t>
  </si>
  <si>
    <t>Social Audit team and SSA</t>
  </si>
  <si>
    <t>Yes</t>
  </si>
  <si>
    <t>Under process</t>
  </si>
  <si>
    <t>07.06.18
16.07.18</t>
  </si>
  <si>
    <t>05.10.18
18.12.18</t>
  </si>
  <si>
    <t>Departmentaly with the help of DIET Lecturer under SCERT</t>
  </si>
  <si>
    <t>Excluding NCLP, RSTC &amp; KGVB</t>
  </si>
  <si>
    <t>Akshaya Patra Foundation has released only 50% of honorarium to the Cook cum helpers engaged at school level and balance 50% used by Akshaya Patra Foundation.</t>
  </si>
  <si>
    <t>Pulse 1 (Masur Dal)</t>
  </si>
  <si>
    <t>Pulse 2 (Moong dal)</t>
  </si>
  <si>
    <t>Pulse 3 (Arhar Dal)</t>
  </si>
  <si>
    <t>Pulse 4 (Rajmah Dal)</t>
  </si>
  <si>
    <t>Kamrup ( M) &amp; Kamrup Rural</t>
  </si>
  <si>
    <t>20-25 km</t>
  </si>
  <si>
    <t xml:space="preserve">State : Assam </t>
  </si>
  <si>
    <t>Date:</t>
  </si>
  <si>
    <t xml:space="preserve">          Seal: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</si>
</sst>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0.000"/>
    <numFmt numFmtId="180" formatCode="0.0000000"/>
    <numFmt numFmtId="181" formatCode="0.0000"/>
    <numFmt numFmtId="182" formatCode="0.0"/>
    <numFmt numFmtId="183" formatCode="[$-409]dddd\,\ mmmm\ d\,\ yyyy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1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i/>
      <u val="single"/>
      <sz val="11"/>
      <name val="Arial"/>
      <family val="2"/>
    </font>
    <font>
      <b/>
      <sz val="54"/>
      <name val="Calibri"/>
      <family val="2"/>
    </font>
    <font>
      <b/>
      <sz val="4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80" fillId="0" borderId="0" xfId="57">
      <alignment/>
      <protection/>
    </xf>
    <xf numFmtId="0" fontId="80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80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80" fillId="0" borderId="11" xfId="57" applyBorder="1">
      <alignment/>
      <protection/>
    </xf>
    <xf numFmtId="0" fontId="80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0" fillId="0" borderId="11" xfId="59" applyBorder="1">
      <alignment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11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" fillId="0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59" applyFont="1" applyBorder="1">
      <alignment/>
      <protection/>
    </xf>
    <xf numFmtId="0" fontId="6" fillId="0" borderId="0" xfId="0" applyFont="1" applyBorder="1" applyAlignment="1">
      <alignment/>
    </xf>
    <xf numFmtId="0" fontId="19" fillId="0" borderId="12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8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2" fillId="0" borderId="11" xfId="57" applyFont="1" applyBorder="1">
      <alignment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7" fillId="0" borderId="18" xfId="57" applyFont="1" applyBorder="1" applyAlignment="1">
      <alignment horizontal="center" wrapText="1"/>
      <protection/>
    </xf>
    <xf numFmtId="0" fontId="27" fillId="0" borderId="10" xfId="57" applyFont="1" applyBorder="1" applyAlignment="1">
      <alignment horizontal="center"/>
      <protection/>
    </xf>
    <xf numFmtId="0" fontId="2" fillId="0" borderId="20" xfId="59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59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11" xfId="60" applyBorder="1">
      <alignment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9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vertical="top" wrapText="1"/>
    </xf>
    <xf numFmtId="0" fontId="33" fillId="33" borderId="10" xfId="0" applyFont="1" applyFill="1" applyBorder="1" applyAlignment="1">
      <alignment vertical="center" wrapText="1"/>
    </xf>
    <xf numFmtId="0" fontId="34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00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16" xfId="57" applyFont="1" applyBorder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4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1" xfId="0" applyFont="1" applyBorder="1" applyAlignment="1">
      <alignment horizontal="center" vertical="top" wrapText="1"/>
    </xf>
    <xf numFmtId="0" fontId="97" fillId="0" borderId="11" xfId="0" applyFont="1" applyBorder="1" applyAlignment="1">
      <alignment horizontal="center" vertical="top" wrapText="1"/>
    </xf>
    <xf numFmtId="0" fontId="101" fillId="0" borderId="0" xfId="0" applyFont="1" applyBorder="1" applyAlignment="1">
      <alignment vertical="top"/>
    </xf>
    <xf numFmtId="0" fontId="102" fillId="0" borderId="11" xfId="0" applyFont="1" applyBorder="1" applyAlignment="1">
      <alignment vertical="top" wrapText="1"/>
    </xf>
    <xf numFmtId="0" fontId="99" fillId="0" borderId="11" xfId="0" applyFont="1" applyBorder="1" applyAlignment="1">
      <alignment horizontal="center"/>
    </xf>
    <xf numFmtId="0" fontId="10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6" fillId="0" borderId="11" xfId="0" applyFont="1" applyBorder="1" applyAlignment="1">
      <alignment vertical="top" wrapText="1"/>
    </xf>
    <xf numFmtId="0" fontId="106" fillId="0" borderId="11" xfId="0" applyFont="1" applyBorder="1" applyAlignment="1">
      <alignment horizontal="center" vertical="top" wrapText="1"/>
    </xf>
    <xf numFmtId="0" fontId="97" fillId="0" borderId="0" xfId="0" applyFont="1" applyAlignment="1">
      <alignment/>
    </xf>
    <xf numFmtId="0" fontId="107" fillId="0" borderId="11" xfId="0" applyFont="1" applyBorder="1" applyAlignment="1">
      <alignment vertical="center" wrapText="1"/>
    </xf>
    <xf numFmtId="0" fontId="107" fillId="0" borderId="11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vertical="center" wrapText="1"/>
    </xf>
    <xf numFmtId="0" fontId="97" fillId="0" borderId="11" xfId="0" applyFont="1" applyBorder="1" applyAlignment="1">
      <alignment vertical="top" wrapText="1"/>
    </xf>
    <xf numFmtId="0" fontId="97" fillId="0" borderId="14" xfId="0" applyFont="1" applyBorder="1" applyAlignment="1">
      <alignment horizontal="center" vertical="top" wrapText="1"/>
    </xf>
    <xf numFmtId="0" fontId="107" fillId="0" borderId="14" xfId="0" applyFont="1" applyBorder="1" applyAlignment="1">
      <alignment vertical="center" wrapText="1"/>
    </xf>
    <xf numFmtId="0" fontId="97" fillId="0" borderId="11" xfId="0" applyFont="1" applyBorder="1" applyAlignment="1">
      <alignment/>
    </xf>
    <xf numFmtId="0" fontId="107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30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108" fillId="0" borderId="11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2" fillId="0" borderId="12" xfId="0" applyFont="1" applyBorder="1" applyAlignment="1">
      <alignment horizontal="center" vertical="top" wrapText="1"/>
    </xf>
    <xf numFmtId="0" fontId="10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9" fillId="0" borderId="11" xfId="0" applyFont="1" applyBorder="1" applyAlignment="1">
      <alignment horizontal="center"/>
    </xf>
    <xf numFmtId="0" fontId="97" fillId="0" borderId="11" xfId="57" applyFont="1" applyBorder="1">
      <alignment/>
      <protection/>
    </xf>
    <xf numFmtId="0" fontId="97" fillId="0" borderId="0" xfId="57" applyFont="1" applyBorder="1">
      <alignment/>
      <protection/>
    </xf>
    <xf numFmtId="0" fontId="97" fillId="0" borderId="11" xfId="57" applyFont="1" applyBorder="1" applyAlignment="1">
      <alignment horizontal="center"/>
      <protection/>
    </xf>
    <xf numFmtId="0" fontId="19" fillId="0" borderId="11" xfId="57" applyFont="1" applyBorder="1">
      <alignment/>
      <protection/>
    </xf>
    <xf numFmtId="0" fontId="32" fillId="33" borderId="0" xfId="0" applyFont="1" applyFill="1" applyAlignment="1">
      <alignment/>
    </xf>
    <xf numFmtId="0" fontId="97" fillId="33" borderId="11" xfId="0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9" fillId="0" borderId="10" xfId="0" applyFont="1" applyBorder="1" applyAlignment="1">
      <alignment horizontal="center"/>
    </xf>
    <xf numFmtId="0" fontId="32" fillId="0" borderId="11" xfId="0" applyFont="1" applyBorder="1" applyAlignment="1" quotePrefix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14" fillId="0" borderId="0" xfId="0" applyFont="1" applyAlignment="1">
      <alignment/>
    </xf>
    <xf numFmtId="0" fontId="75" fillId="0" borderId="11" xfId="0" applyFont="1" applyBorder="1" applyAlignment="1">
      <alignment/>
    </xf>
    <xf numFmtId="0" fontId="97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59" applyFont="1" applyAlignment="1">
      <alignment horizontal="right" vertical="top" wrapText="1"/>
      <protection/>
    </xf>
    <xf numFmtId="0" fontId="75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80" fillId="0" borderId="0" xfId="57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7" applyFont="1" applyBorder="1" applyAlignment="1">
      <alignment horizontal="center" vertical="center" wrapText="1"/>
      <protection/>
    </xf>
    <xf numFmtId="0" fontId="107" fillId="0" borderId="11" xfId="0" applyFont="1" applyBorder="1" applyAlignment="1">
      <alignment vertical="center"/>
    </xf>
    <xf numFmtId="0" fontId="75" fillId="0" borderId="11" xfId="0" applyFont="1" applyBorder="1" applyAlignment="1">
      <alignment horizontal="left"/>
    </xf>
    <xf numFmtId="0" fontId="2" fillId="0" borderId="11" xfId="60" applyFont="1" applyBorder="1" applyAlignment="1" quotePrefix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14" xfId="59" applyFont="1" applyBorder="1" applyAlignment="1">
      <alignment horizontal="center" vertical="top" wrapText="1"/>
      <protection/>
    </xf>
    <xf numFmtId="0" fontId="16" fillId="0" borderId="13" xfId="59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3" fillId="33" borderId="21" xfId="0" applyFont="1" applyFill="1" applyBorder="1" applyAlignment="1">
      <alignment horizontal="center" vertical="top" wrapText="1"/>
    </xf>
    <xf numFmtId="0" fontId="34" fillId="0" borderId="14" xfId="0" applyFont="1" applyBorder="1" applyAlignment="1" quotePrefix="1">
      <alignment horizontal="center" vertical="top" wrapText="1"/>
    </xf>
    <xf numFmtId="0" fontId="75" fillId="0" borderId="11" xfId="59" applyFont="1" applyBorder="1">
      <alignment/>
      <protection/>
    </xf>
    <xf numFmtId="0" fontId="6" fillId="0" borderId="0" xfId="0" applyFont="1" applyAlignment="1">
      <alignment vertical="top" wrapText="1"/>
    </xf>
    <xf numFmtId="0" fontId="2" fillId="0" borderId="0" xfId="57" applyFont="1" applyFill="1">
      <alignment/>
      <protection/>
    </xf>
    <xf numFmtId="0" fontId="0" fillId="0" borderId="0" xfId="0" applyFill="1" applyAlignment="1">
      <alignment/>
    </xf>
    <xf numFmtId="0" fontId="2" fillId="0" borderId="0" xfId="57" applyFont="1" applyFill="1" applyAlignment="1">
      <alignment horizontal="right" vertical="top"/>
      <protection/>
    </xf>
    <xf numFmtId="0" fontId="2" fillId="0" borderId="0" xfId="57" applyFont="1" applyFill="1" applyAlignment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57" applyFont="1" applyFill="1" applyAlignment="1">
      <alignment vertical="top"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45" fillId="0" borderId="11" xfId="63" applyFont="1" applyBorder="1" applyAlignment="1">
      <alignment vertical="top" wrapText="1"/>
      <protection/>
    </xf>
    <xf numFmtId="0" fontId="2" fillId="0" borderId="0" xfId="57" applyFont="1" applyAlignment="1">
      <alignment horizontal="right" vertical="top"/>
      <protection/>
    </xf>
    <xf numFmtId="0" fontId="2" fillId="0" borderId="0" xfId="57" applyFont="1" applyAlignment="1">
      <alignment vertical="top"/>
      <protection/>
    </xf>
    <xf numFmtId="0" fontId="0" fillId="0" borderId="0" xfId="0" applyAlignment="1">
      <alignment/>
    </xf>
    <xf numFmtId="0" fontId="9" fillId="0" borderId="15" xfId="0" applyFont="1" applyBorder="1" applyAlignment="1">
      <alignment horizontal="center" vertical="top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11" xfId="63" applyFont="1" applyFill="1" applyBorder="1" applyAlignment="1">
      <alignment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17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 horizontal="center"/>
    </xf>
    <xf numFmtId="179" fontId="0" fillId="0" borderId="11" xfId="0" applyNumberFormat="1" applyFill="1" applyBorder="1" applyAlignment="1">
      <alignment horizontal="center"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top"/>
      <protection/>
    </xf>
    <xf numFmtId="0" fontId="2" fillId="0" borderId="0" xfId="58" applyFont="1" applyFill="1" applyAlignment="1">
      <alignment vertical="top"/>
      <protection/>
    </xf>
    <xf numFmtId="0" fontId="2" fillId="0" borderId="0" xfId="58" applyFont="1" applyFill="1" applyAlignment="1">
      <alignment/>
      <protection/>
    </xf>
    <xf numFmtId="0" fontId="2" fillId="0" borderId="0" xfId="58" applyFont="1" applyFill="1" applyAlignment="1">
      <alignment horizontal="center"/>
      <protection/>
    </xf>
    <xf numFmtId="0" fontId="2" fillId="0" borderId="0" xfId="58" applyFont="1" applyAlignment="1">
      <alignment horizontal="right" vertical="top"/>
      <protection/>
    </xf>
    <xf numFmtId="0" fontId="2" fillId="0" borderId="0" xfId="58" applyFont="1" applyAlignment="1">
      <alignment vertical="top"/>
      <protection/>
    </xf>
    <xf numFmtId="0" fontId="0" fillId="0" borderId="11" xfId="0" applyFont="1" applyFill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/>
    </xf>
    <xf numFmtId="0" fontId="2" fillId="0" borderId="0" xfId="58" applyFont="1" applyAlignment="1">
      <alignment horizontal="center" vertical="top"/>
      <protection/>
    </xf>
    <xf numFmtId="2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/>
    </xf>
    <xf numFmtId="0" fontId="2" fillId="0" borderId="0" xfId="57" applyFont="1" applyAlignment="1">
      <alignment horizontal="right"/>
      <protection/>
    </xf>
    <xf numFmtId="0" fontId="2" fillId="0" borderId="0" xfId="58" applyFont="1" applyAlignment="1">
      <alignment horizontal="left"/>
      <protection/>
    </xf>
    <xf numFmtId="0" fontId="2" fillId="0" borderId="0" xfId="58" applyFont="1" applyAlignment="1">
      <alignment horizontal="left" vertical="top"/>
      <protection/>
    </xf>
    <xf numFmtId="0" fontId="2" fillId="0" borderId="0" xfId="0" applyFont="1" applyAlignment="1">
      <alignment wrapText="1"/>
    </xf>
    <xf numFmtId="0" fontId="46" fillId="0" borderId="0" xfId="58" applyFont="1" applyAlignment="1">
      <alignment vertical="top"/>
      <protection/>
    </xf>
    <xf numFmtId="0" fontId="2" fillId="0" borderId="0" xfId="0" applyFont="1" applyFill="1" applyAlignment="1">
      <alignment vertical="top" wrapText="1"/>
    </xf>
    <xf numFmtId="0" fontId="18" fillId="0" borderId="0" xfId="58" applyFont="1">
      <alignment/>
      <protection/>
    </xf>
    <xf numFmtId="0" fontId="0" fillId="0" borderId="0" xfId="61" applyFill="1">
      <alignment/>
      <protection/>
    </xf>
    <xf numFmtId="0" fontId="2" fillId="0" borderId="0" xfId="58" applyFont="1" applyFill="1" applyAlignment="1">
      <alignment horizontal="center" vertical="top"/>
      <protection/>
    </xf>
    <xf numFmtId="0" fontId="0" fillId="0" borderId="0" xfId="60" applyFill="1">
      <alignment/>
      <protection/>
    </xf>
    <xf numFmtId="0" fontId="18" fillId="0" borderId="0" xfId="58" applyFont="1" applyFill="1">
      <alignment/>
      <protection/>
    </xf>
    <xf numFmtId="49" fontId="47" fillId="33" borderId="11" xfId="0" applyNumberFormat="1" applyFont="1" applyFill="1" applyBorder="1" applyAlignment="1">
      <alignment horizontal="right" vertical="center"/>
    </xf>
    <xf numFmtId="49" fontId="47" fillId="33" borderId="11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right" vertical="center" wrapText="1"/>
    </xf>
    <xf numFmtId="2" fontId="2" fillId="0" borderId="11" xfId="57" applyNumberFormat="1" applyFont="1" applyBorder="1" applyAlignment="1">
      <alignment/>
      <protection/>
    </xf>
    <xf numFmtId="179" fontId="2" fillId="0" borderId="11" xfId="57" applyNumberFormat="1" applyFont="1" applyBorder="1" applyAlignment="1">
      <alignment horizontal="right"/>
      <protection/>
    </xf>
    <xf numFmtId="179" fontId="0" fillId="0" borderId="0" xfId="57" applyNumberFormat="1" applyFont="1">
      <alignment/>
      <protection/>
    </xf>
    <xf numFmtId="2" fontId="2" fillId="0" borderId="11" xfId="57" applyNumberFormat="1" applyFont="1" applyBorder="1" applyAlignment="1">
      <alignment horizontal="right"/>
      <protection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12" fillId="0" borderId="11" xfId="61" applyNumberFormat="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2" fontId="2" fillId="0" borderId="0" xfId="58" applyNumberFormat="1" applyFont="1" applyFill="1" applyAlignment="1">
      <alignment vertical="top"/>
      <protection/>
    </xf>
    <xf numFmtId="0" fontId="1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17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vertical="top" wrapText="1"/>
    </xf>
    <xf numFmtId="1" fontId="0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5" fillId="0" borderId="12" xfId="57" applyFont="1" applyBorder="1" applyAlignment="1">
      <alignment horizontal="center" vertical="top" wrapText="1"/>
      <protection/>
    </xf>
    <xf numFmtId="0" fontId="18" fillId="0" borderId="11" xfId="57" applyFont="1" applyBorder="1" applyAlignment="1">
      <alignment horizontal="center" vertical="top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45" fillId="0" borderId="11" xfId="63" applyFont="1" applyFill="1" applyBorder="1" applyAlignment="1">
      <alignment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6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11" xfId="0" applyNumberForma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1" xfId="59" applyFont="1" applyBorder="1" applyAlignment="1">
      <alignment horizontal="center" vertical="top" wrapText="1"/>
      <protection/>
    </xf>
    <xf numFmtId="0" fontId="0" fillId="0" borderId="11" xfId="59" applyFont="1" applyBorder="1" applyAlignment="1">
      <alignment horizontal="center"/>
      <protection/>
    </xf>
    <xf numFmtId="1" fontId="0" fillId="0" borderId="11" xfId="59" applyNumberFormat="1" applyFont="1" applyBorder="1" applyAlignment="1">
      <alignment horizontal="center" vertical="top" wrapText="1"/>
      <protection/>
    </xf>
    <xf numFmtId="1" fontId="0" fillId="0" borderId="11" xfId="59" applyNumberFormat="1" applyFont="1" applyBorder="1" applyAlignment="1">
      <alignment horizontal="center"/>
      <protection/>
    </xf>
    <xf numFmtId="0" fontId="0" fillId="0" borderId="11" xfId="59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61" applyBorder="1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18" fillId="0" borderId="11" xfId="57" applyFont="1" applyBorder="1" applyAlignment="1">
      <alignment horizontal="center" wrapText="1"/>
      <protection/>
    </xf>
    <xf numFmtId="0" fontId="18" fillId="0" borderId="11" xfId="57" applyFont="1" applyBorder="1" applyAlignment="1">
      <alignment horizontal="center"/>
      <protection/>
    </xf>
    <xf numFmtId="0" fontId="0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0" fillId="0" borderId="11" xfId="63" applyFont="1" applyBorder="1" applyAlignment="1">
      <alignment vertical="top" wrapText="1"/>
      <protection/>
    </xf>
    <xf numFmtId="0" fontId="2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57" applyFont="1" applyBorder="1" applyAlignment="1">
      <alignment horizontal="center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32" fillId="0" borderId="11" xfId="0" applyFont="1" applyBorder="1" applyAlignment="1">
      <alignment horizontal="center" vertical="top" wrapText="1"/>
    </xf>
    <xf numFmtId="0" fontId="0" fillId="0" borderId="11" xfId="57" applyFont="1" applyBorder="1" applyAlignment="1">
      <alignment horizontal="center" vertical="top" wrapText="1"/>
      <protection/>
    </xf>
    <xf numFmtId="0" fontId="32" fillId="0" borderId="11" xfId="0" applyFont="1" applyFill="1" applyBorder="1" applyAlignment="1">
      <alignment horizontal="center" vertical="top" wrapText="1"/>
    </xf>
    <xf numFmtId="0" fontId="75" fillId="0" borderId="11" xfId="0" applyFont="1" applyBorder="1" applyAlignment="1" quotePrefix="1">
      <alignment horizontal="center" vertical="top" wrapText="1"/>
    </xf>
    <xf numFmtId="0" fontId="0" fillId="0" borderId="13" xfId="59" applyFont="1" applyBorder="1" applyAlignment="1">
      <alignment horizontal="center"/>
      <protection/>
    </xf>
    <xf numFmtId="0" fontId="0" fillId="0" borderId="13" xfId="59" applyFont="1" applyBorder="1" applyAlignment="1">
      <alignment horizontal="center" vertical="top" wrapText="1"/>
      <protection/>
    </xf>
    <xf numFmtId="0" fontId="0" fillId="0" borderId="14" xfId="59" applyFont="1" applyBorder="1" applyAlignment="1">
      <alignment horizontal="center" vertical="top" wrapText="1"/>
      <protection/>
    </xf>
    <xf numFmtId="0" fontId="0" fillId="0" borderId="14" xfId="59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0" fontId="75" fillId="0" borderId="11" xfId="59" applyFont="1" applyBorder="1" applyAlignment="1">
      <alignment horizontal="center" vertical="top" wrapText="1"/>
      <protection/>
    </xf>
    <xf numFmtId="2" fontId="32" fillId="0" borderId="11" xfId="0" applyNumberFormat="1" applyFont="1" applyBorder="1" applyAlignment="1" quotePrefix="1">
      <alignment horizontal="center" vertical="top" wrapText="1"/>
    </xf>
    <xf numFmtId="0" fontId="32" fillId="0" borderId="11" xfId="0" applyFont="1" applyBorder="1" applyAlignment="1" quotePrefix="1">
      <alignment horizontal="center" vertical="center" wrapText="1"/>
    </xf>
    <xf numFmtId="0" fontId="32" fillId="0" borderId="18" xfId="0" applyFont="1" applyFill="1" applyBorder="1" applyAlignment="1">
      <alignment horizontal="center" vertical="top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0" fillId="0" borderId="0" xfId="57" applyFill="1">
      <alignment/>
      <protection/>
    </xf>
    <xf numFmtId="0" fontId="80" fillId="0" borderId="0" xfId="57" applyFill="1" applyAlignment="1">
      <alignment horizontal="left"/>
      <protection/>
    </xf>
    <xf numFmtId="0" fontId="80" fillId="0" borderId="16" xfId="57" applyFill="1" applyBorder="1" applyAlignment="1">
      <alignment horizontal="center"/>
      <protection/>
    </xf>
    <xf numFmtId="0" fontId="21" fillId="0" borderId="11" xfId="57" applyFont="1" applyFill="1" applyBorder="1" applyAlignment="1">
      <alignment horizontal="center" vertical="top" wrapText="1"/>
      <protection/>
    </xf>
    <xf numFmtId="0" fontId="21" fillId="0" borderId="14" xfId="57" applyFont="1" applyFill="1" applyBorder="1" applyAlignment="1">
      <alignment horizontal="center" vertical="top" wrapText="1"/>
      <protection/>
    </xf>
    <xf numFmtId="0" fontId="17" fillId="0" borderId="0" xfId="57" applyFont="1" applyFill="1">
      <alignment/>
      <protection/>
    </xf>
    <xf numFmtId="0" fontId="17" fillId="0" borderId="0" xfId="57" applyFont="1" applyFill="1" applyAlignment="1">
      <alignment horizontal="center"/>
      <protection/>
    </xf>
    <xf numFmtId="0" fontId="26" fillId="0" borderId="12" xfId="57" applyFont="1" applyFill="1" applyBorder="1" applyAlignment="1">
      <alignment horizontal="center" vertical="top" wrapText="1"/>
      <protection/>
    </xf>
    <xf numFmtId="0" fontId="26" fillId="0" borderId="11" xfId="57" applyFont="1" applyFill="1" applyBorder="1" applyAlignment="1">
      <alignment horizontal="center" vertical="top" wrapText="1"/>
      <protection/>
    </xf>
    <xf numFmtId="0" fontId="42" fillId="0" borderId="0" xfId="57" applyFont="1" applyFill="1" applyAlignment="1">
      <alignment horizontal="center"/>
      <protection/>
    </xf>
    <xf numFmtId="0" fontId="45" fillId="0" borderId="11" xfId="57" applyFont="1" applyFill="1" applyBorder="1" applyAlignment="1">
      <alignment vertical="top" wrapText="1"/>
      <protection/>
    </xf>
    <xf numFmtId="0" fontId="29" fillId="0" borderId="0" xfId="57" applyFont="1" applyFill="1" applyAlignment="1">
      <alignment horizontal="center"/>
      <protection/>
    </xf>
    <xf numFmtId="0" fontId="80" fillId="0" borderId="11" xfId="57" applyFont="1" applyFill="1" applyBorder="1" applyAlignment="1">
      <alignment/>
      <protection/>
    </xf>
    <xf numFmtId="0" fontId="80" fillId="0" borderId="0" xfId="57" applyFill="1" applyBorder="1">
      <alignment/>
      <protection/>
    </xf>
    <xf numFmtId="0" fontId="80" fillId="0" borderId="11" xfId="57" applyFill="1" applyBorder="1">
      <alignment/>
      <protection/>
    </xf>
    <xf numFmtId="0" fontId="106" fillId="0" borderId="11" xfId="57" applyFont="1" applyFill="1" applyBorder="1">
      <alignment/>
      <protection/>
    </xf>
    <xf numFmtId="0" fontId="80" fillId="0" borderId="11" xfId="57" applyFill="1" applyBorder="1" applyAlignment="1">
      <alignment horizontal="right"/>
      <protection/>
    </xf>
    <xf numFmtId="0" fontId="45" fillId="0" borderId="11" xfId="57" applyFont="1" applyFill="1" applyBorder="1" applyAlignment="1">
      <alignment horizontal="center" vertical="top" wrapText="1"/>
      <protection/>
    </xf>
    <xf numFmtId="0" fontId="45" fillId="0" borderId="12" xfId="57" applyFont="1" applyFill="1" applyBorder="1" applyAlignment="1">
      <alignment horizontal="center" vertical="top" wrapText="1"/>
      <protection/>
    </xf>
    <xf numFmtId="0" fontId="80" fillId="0" borderId="11" xfId="57" applyFont="1" applyFill="1" applyBorder="1" applyAlignment="1">
      <alignment horizontal="center"/>
      <protection/>
    </xf>
    <xf numFmtId="0" fontId="80" fillId="0" borderId="11" xfId="57" applyFill="1" applyBorder="1" applyAlignment="1">
      <alignment horizontal="center"/>
      <protection/>
    </xf>
    <xf numFmtId="2" fontId="45" fillId="0" borderId="11" xfId="57" applyNumberFormat="1" applyFont="1" applyBorder="1" applyAlignment="1">
      <alignment horizontal="right"/>
      <protection/>
    </xf>
    <xf numFmtId="0" fontId="97" fillId="0" borderId="11" xfId="57" applyFont="1" applyBorder="1" applyAlignment="1">
      <alignment horizontal="right"/>
      <protection/>
    </xf>
    <xf numFmtId="2" fontId="97" fillId="0" borderId="11" xfId="57" applyNumberFormat="1" applyFont="1" applyBorder="1" applyAlignment="1">
      <alignment horizontal="right"/>
      <protection/>
    </xf>
    <xf numFmtId="0" fontId="45" fillId="0" borderId="11" xfId="57" applyFont="1" applyBorder="1" applyAlignment="1">
      <alignment horizontal="center" vertical="center" wrapText="1"/>
      <protection/>
    </xf>
    <xf numFmtId="0" fontId="80" fillId="0" borderId="11" xfId="57" applyFont="1" applyBorder="1" applyAlignment="1">
      <alignment horizontal="center" vertical="center"/>
      <protection/>
    </xf>
    <xf numFmtId="0" fontId="97" fillId="0" borderId="11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wrapText="1"/>
      <protection/>
    </xf>
    <xf numFmtId="2" fontId="45" fillId="0" borderId="12" xfId="57" applyNumberFormat="1" applyFont="1" applyBorder="1" applyAlignment="1">
      <alignment horizontal="center" vertical="top" wrapText="1"/>
      <protection/>
    </xf>
    <xf numFmtId="2" fontId="0" fillId="0" borderId="12" xfId="0" applyNumberFormat="1" applyFont="1" applyBorder="1" applyAlignment="1">
      <alignment horizontal="center" vertical="top" wrapText="1"/>
    </xf>
    <xf numFmtId="2" fontId="80" fillId="0" borderId="11" xfId="57" applyNumberFormat="1" applyFont="1" applyBorder="1" applyAlignment="1">
      <alignment horizontal="center"/>
      <protection/>
    </xf>
    <xf numFmtId="2" fontId="97" fillId="0" borderId="11" xfId="57" applyNumberFormat="1" applyFont="1" applyBorder="1" applyAlignment="1">
      <alignment horizontal="center"/>
      <protection/>
    </xf>
    <xf numFmtId="1" fontId="45" fillId="0" borderId="12" xfId="57" applyNumberFormat="1" applyFont="1" applyBorder="1" applyAlignment="1">
      <alignment horizontal="center" vertical="top" wrapText="1"/>
      <protection/>
    </xf>
    <xf numFmtId="1" fontId="80" fillId="0" borderId="11" xfId="57" applyNumberFormat="1" applyFont="1" applyBorder="1" applyAlignment="1">
      <alignment horizontal="center"/>
      <protection/>
    </xf>
    <xf numFmtId="1" fontId="97" fillId="0" borderId="11" xfId="57" applyNumberFormat="1" applyFont="1" applyBorder="1" applyAlignment="1">
      <alignment horizontal="center"/>
      <protection/>
    </xf>
    <xf numFmtId="1" fontId="0" fillId="0" borderId="12" xfId="0" applyNumberFormat="1" applyFont="1" applyBorder="1" applyAlignment="1">
      <alignment horizontal="center" vertical="top" wrapText="1"/>
    </xf>
    <xf numFmtId="1" fontId="45" fillId="0" borderId="12" xfId="57" applyNumberFormat="1" applyFont="1" applyFill="1" applyBorder="1" applyAlignment="1">
      <alignment horizontal="center" vertical="top" wrapText="1"/>
      <protection/>
    </xf>
    <xf numFmtId="1" fontId="80" fillId="0" borderId="11" xfId="57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 quotePrefix="1">
      <alignment horizontal="center" vertical="top" wrapText="1"/>
    </xf>
    <xf numFmtId="0" fontId="0" fillId="0" borderId="11" xfId="0" applyFont="1" applyBorder="1" applyAlignment="1" quotePrefix="1">
      <alignment horizontal="center" vertical="center" wrapText="1"/>
    </xf>
    <xf numFmtId="0" fontId="18" fillId="0" borderId="10" xfId="57" applyFont="1" applyBorder="1" applyAlignment="1">
      <alignment horizontal="center"/>
      <protection/>
    </xf>
    <xf numFmtId="0" fontId="19" fillId="0" borderId="11" xfId="57" applyFont="1" applyBorder="1" applyAlignment="1">
      <alignment horizontal="center"/>
      <protection/>
    </xf>
    <xf numFmtId="2" fontId="0" fillId="0" borderId="11" xfId="60" applyNumberFormat="1" applyBorder="1" applyAlignment="1">
      <alignment horizontal="right"/>
      <protection/>
    </xf>
    <xf numFmtId="2" fontId="0" fillId="0" borderId="11" xfId="60" applyNumberFormat="1" applyBorder="1" applyAlignment="1">
      <alignment horizontal="center"/>
      <protection/>
    </xf>
    <xf numFmtId="2" fontId="0" fillId="0" borderId="11" xfId="60" applyNumberFormat="1" applyBorder="1">
      <alignment/>
      <protection/>
    </xf>
    <xf numFmtId="0" fontId="2" fillId="0" borderId="11" xfId="59" applyFont="1" applyBorder="1" applyAlignment="1">
      <alignment horizontal="center" vertical="center" wrapText="1"/>
      <protection/>
    </xf>
    <xf numFmtId="0" fontId="97" fillId="0" borderId="0" xfId="57" applyFont="1" applyFill="1" applyBorder="1">
      <alignment/>
      <protection/>
    </xf>
    <xf numFmtId="0" fontId="7" fillId="0" borderId="0" xfId="0" applyFont="1" applyFill="1" applyAlignment="1">
      <alignment/>
    </xf>
    <xf numFmtId="0" fontId="45" fillId="0" borderId="11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/>
    </xf>
    <xf numFmtId="0" fontId="2" fillId="0" borderId="0" xfId="59" applyFont="1" applyAlignment="1">
      <alignment vertical="top" wrapText="1"/>
      <protection/>
    </xf>
    <xf numFmtId="0" fontId="0" fillId="0" borderId="14" xfId="0" applyFont="1" applyBorder="1" applyAlignment="1" quotePrefix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 quotePrefix="1">
      <alignment horizontal="center" vertical="top" wrapText="1"/>
    </xf>
    <xf numFmtId="0" fontId="0" fillId="0" borderId="11" xfId="0" applyFont="1" applyFill="1" applyBorder="1" applyAlignment="1" quotePrefix="1">
      <alignment horizontal="center" vertical="top" wrapText="1"/>
    </xf>
    <xf numFmtId="0" fontId="110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57" applyFont="1" applyAlignment="1">
      <alignment horizontal="center"/>
      <protection/>
    </xf>
    <xf numFmtId="2" fontId="0" fillId="0" borderId="0" xfId="60" applyNumberFormat="1">
      <alignment/>
      <protection/>
    </xf>
    <xf numFmtId="2" fontId="0" fillId="0" borderId="11" xfId="60" applyNumberFormat="1" applyFill="1" applyBorder="1" applyAlignment="1">
      <alignment horizontal="center"/>
      <protection/>
    </xf>
    <xf numFmtId="0" fontId="0" fillId="0" borderId="0" xfId="60" applyAlignment="1">
      <alignment horizontal="center"/>
      <protection/>
    </xf>
    <xf numFmtId="2" fontId="0" fillId="0" borderId="0" xfId="60" applyNumberFormat="1" applyAlignment="1">
      <alignment horizontal="center"/>
      <protection/>
    </xf>
    <xf numFmtId="0" fontId="0" fillId="0" borderId="0" xfId="60" applyAlignment="1">
      <alignment/>
      <protection/>
    </xf>
    <xf numFmtId="2" fontId="0" fillId="0" borderId="0" xfId="60" applyNumberFormat="1" applyAlignment="1">
      <alignment horizontal="left"/>
      <protection/>
    </xf>
    <xf numFmtId="0" fontId="111" fillId="0" borderId="10" xfId="0" applyFont="1" applyBorder="1" applyAlignment="1">
      <alignment horizontal="center" vertical="center" wrapText="1"/>
    </xf>
    <xf numFmtId="0" fontId="111" fillId="0" borderId="1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/>
    </xf>
    <xf numFmtId="2" fontId="111" fillId="0" borderId="11" xfId="0" applyNumberFormat="1" applyFont="1" applyBorder="1" applyAlignment="1">
      <alignment horizontal="center" vertical="center" wrapText="1"/>
    </xf>
    <xf numFmtId="2" fontId="80" fillId="0" borderId="11" xfId="0" applyNumberFormat="1" applyFont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0" xfId="59" applyFill="1">
      <alignment/>
      <protection/>
    </xf>
    <xf numFmtId="0" fontId="2" fillId="0" borderId="0" xfId="59" applyFont="1" applyFill="1" applyAlignment="1">
      <alignment/>
      <protection/>
    </xf>
    <xf numFmtId="0" fontId="16" fillId="0" borderId="0" xfId="59" applyFont="1" applyFill="1" applyAlignment="1">
      <alignment horizontal="right"/>
      <protection/>
    </xf>
    <xf numFmtId="0" fontId="5" fillId="0" borderId="0" xfId="59" applyFont="1" applyFill="1" applyAlignment="1">
      <alignment horizontal="center"/>
      <protection/>
    </xf>
    <xf numFmtId="0" fontId="4" fillId="0" borderId="0" xfId="59" applyFont="1" applyFill="1">
      <alignment/>
      <protection/>
    </xf>
    <xf numFmtId="0" fontId="2" fillId="0" borderId="11" xfId="59" applyFont="1" applyFill="1" applyBorder="1" applyAlignment="1">
      <alignment horizontal="center" vertical="top" wrapText="1"/>
      <protection/>
    </xf>
    <xf numFmtId="0" fontId="2" fillId="0" borderId="0" xfId="59" applyFont="1" applyFill="1" applyBorder="1">
      <alignment/>
      <protection/>
    </xf>
    <xf numFmtId="0" fontId="2" fillId="0" borderId="0" xfId="59" applyFont="1" applyFill="1">
      <alignment/>
      <protection/>
    </xf>
    <xf numFmtId="0" fontId="9" fillId="0" borderId="11" xfId="59" applyFont="1" applyFill="1" applyBorder="1" applyAlignment="1">
      <alignment horizontal="center" vertical="top" wrapText="1"/>
      <protection/>
    </xf>
    <xf numFmtId="0" fontId="0" fillId="0" borderId="0" xfId="59" applyFont="1" applyFill="1">
      <alignment/>
      <protection/>
    </xf>
    <xf numFmtId="0" fontId="0" fillId="0" borderId="11" xfId="59" applyFont="1" applyFill="1" applyBorder="1" applyAlignment="1">
      <alignment horizontal="center" vertical="top" wrapText="1"/>
      <protection/>
    </xf>
    <xf numFmtId="0" fontId="0" fillId="0" borderId="11" xfId="59" applyFont="1" applyFill="1" applyBorder="1" applyAlignment="1">
      <alignment horizontal="center"/>
      <protection/>
    </xf>
    <xf numFmtId="0" fontId="2" fillId="0" borderId="11" xfId="59" applyFont="1" applyFill="1" applyBorder="1" applyAlignment="1">
      <alignment horizontal="center"/>
      <protection/>
    </xf>
    <xf numFmtId="0" fontId="0" fillId="0" borderId="11" xfId="59" applyFill="1" applyBorder="1">
      <alignment/>
      <protection/>
    </xf>
    <xf numFmtId="0" fontId="2" fillId="0" borderId="0" xfId="0" applyFont="1" applyFill="1" applyAlignment="1">
      <alignment wrapText="1"/>
    </xf>
    <xf numFmtId="2" fontId="2" fillId="33" borderId="11" xfId="0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 horizontal="right" vertical="top" wrapText="1"/>
    </xf>
    <xf numFmtId="179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1" fontId="21" fillId="0" borderId="12" xfId="57" applyNumberFormat="1" applyFont="1" applyBorder="1" applyAlignment="1">
      <alignment horizontal="center" vertical="top" wrapText="1"/>
      <protection/>
    </xf>
    <xf numFmtId="2" fontId="21" fillId="0" borderId="12" xfId="57" applyNumberFormat="1" applyFont="1" applyBorder="1" applyAlignment="1">
      <alignment horizontal="center" vertical="top" wrapText="1"/>
      <protection/>
    </xf>
    <xf numFmtId="2" fontId="2" fillId="0" borderId="12" xfId="0" applyNumberFormat="1" applyFont="1" applyBorder="1" applyAlignment="1">
      <alignment horizontal="center" vertical="top" wrapText="1"/>
    </xf>
    <xf numFmtId="1" fontId="21" fillId="0" borderId="12" xfId="57" applyNumberFormat="1" applyFont="1" applyFill="1" applyBorder="1" applyAlignment="1">
      <alignment horizontal="center" vertical="top" wrapText="1"/>
      <protection/>
    </xf>
    <xf numFmtId="1" fontId="2" fillId="0" borderId="12" xfId="0" applyNumberFormat="1" applyFont="1" applyBorder="1" applyAlignment="1">
      <alignment horizontal="center" vertical="top" wrapText="1"/>
    </xf>
    <xf numFmtId="1" fontId="97" fillId="0" borderId="11" xfId="57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04" fillId="0" borderId="0" xfId="0" applyFont="1" applyFill="1" applyAlignment="1">
      <alignment horizontal="center"/>
    </xf>
    <xf numFmtId="0" fontId="3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11" xfId="0" applyNumberFormat="1" applyFont="1" applyFill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60" applyNumberFormat="1" applyFont="1" applyBorder="1">
      <alignment/>
      <protection/>
    </xf>
    <xf numFmtId="0" fontId="99" fillId="34" borderId="0" xfId="0" applyFont="1" applyFill="1" applyAlignment="1">
      <alignment horizontal="center"/>
    </xf>
    <xf numFmtId="0" fontId="2" fillId="0" borderId="11" xfId="0" applyFont="1" applyBorder="1" applyAlignment="1">
      <alignment horizontal="right"/>
    </xf>
    <xf numFmtId="0" fontId="0" fillId="34" borderId="11" xfId="59" applyFont="1" applyFill="1" applyBorder="1" applyAlignment="1">
      <alignment horizontal="center" vertical="top" wrapText="1"/>
      <protection/>
    </xf>
    <xf numFmtId="0" fontId="2" fillId="34" borderId="11" xfId="59" applyFont="1" applyFill="1" applyBorder="1" applyAlignment="1">
      <alignment horizontal="center"/>
      <protection/>
    </xf>
    <xf numFmtId="0" fontId="0" fillId="0" borderId="0" xfId="62">
      <alignment/>
      <protection/>
    </xf>
    <xf numFmtId="0" fontId="3" fillId="0" borderId="0" xfId="62" applyFont="1" applyAlignment="1">
      <alignment/>
      <protection/>
    </xf>
    <xf numFmtId="0" fontId="0" fillId="0" borderId="0" xfId="62" applyFont="1">
      <alignment/>
      <protection/>
    </xf>
    <xf numFmtId="0" fontId="5" fillId="0" borderId="0" xfId="62" applyFont="1" applyAlignment="1">
      <alignment horizontal="center" wrapText="1"/>
      <protection/>
    </xf>
    <xf numFmtId="0" fontId="6" fillId="0" borderId="0" xfId="62" applyFont="1">
      <alignment/>
      <protection/>
    </xf>
    <xf numFmtId="0" fontId="2" fillId="0" borderId="11" xfId="62" applyFont="1" applyBorder="1" applyAlignment="1">
      <alignment horizontal="center" vertical="top" wrapText="1"/>
      <protection/>
    </xf>
    <xf numFmtId="0" fontId="0" fillId="0" borderId="11" xfId="62" applyBorder="1">
      <alignment/>
      <protection/>
    </xf>
    <xf numFmtId="0" fontId="0" fillId="0" borderId="0" xfId="62" applyBorder="1">
      <alignment/>
      <protection/>
    </xf>
    <xf numFmtId="0" fontId="2" fillId="0" borderId="0" xfId="62" applyFont="1">
      <alignment/>
      <protection/>
    </xf>
    <xf numFmtId="0" fontId="16" fillId="0" borderId="11" xfId="62" applyFont="1" applyBorder="1" applyAlignment="1">
      <alignment horizontal="center"/>
      <protection/>
    </xf>
    <xf numFmtId="0" fontId="2" fillId="0" borderId="11" xfId="62" applyFont="1" applyBorder="1" applyAlignment="1">
      <alignment horizontal="center"/>
      <protection/>
    </xf>
    <xf numFmtId="0" fontId="0" fillId="0" borderId="11" xfId="62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2" fontId="0" fillId="0" borderId="11" xfId="62" applyNumberFormat="1" applyBorder="1">
      <alignment/>
      <protection/>
    </xf>
    <xf numFmtId="2" fontId="0" fillId="0" borderId="0" xfId="62" applyNumberFormat="1">
      <alignment/>
      <protection/>
    </xf>
    <xf numFmtId="0" fontId="2" fillId="0" borderId="11" xfId="62" applyFont="1" applyBorder="1">
      <alignment/>
      <protection/>
    </xf>
    <xf numFmtId="2" fontId="2" fillId="0" borderId="11" xfId="62" applyNumberFormat="1" applyFont="1" applyBorder="1">
      <alignment/>
      <protection/>
    </xf>
    <xf numFmtId="0" fontId="0" fillId="0" borderId="0" xfId="62" applyFill="1" applyBorder="1" applyAlignment="1">
      <alignment horizontal="left"/>
      <protection/>
    </xf>
    <xf numFmtId="0" fontId="2" fillId="0" borderId="0" xfId="62" applyFont="1" applyAlignment="1">
      <alignment vertical="top" wrapText="1"/>
      <protection/>
    </xf>
    <xf numFmtId="0" fontId="0" fillId="0" borderId="14" xfId="0" applyFont="1" applyFill="1" applyBorder="1" applyAlignment="1" quotePrefix="1">
      <alignment horizontal="center" vertical="top" wrapText="1"/>
    </xf>
    <xf numFmtId="2" fontId="80" fillId="0" borderId="0" xfId="57" applyNumberFormat="1">
      <alignment/>
      <protection/>
    </xf>
    <xf numFmtId="9" fontId="0" fillId="0" borderId="0" xfId="66" applyFont="1" applyAlignment="1">
      <alignment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6" fillId="0" borderId="11" xfId="0" applyFont="1" applyBorder="1" applyAlignment="1" quotePrefix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6" fillId="0" borderId="17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2" fillId="0" borderId="14" xfId="61" applyFont="1" applyBorder="1" applyAlignment="1">
      <alignment horizontal="center" vertical="center" wrapText="1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4" fillId="0" borderId="11" xfId="61" applyFont="1" applyBorder="1" applyAlignment="1">
      <alignment horizontal="center" vertical="top" wrapText="1"/>
      <protection/>
    </xf>
    <xf numFmtId="2" fontId="12" fillId="0" borderId="14" xfId="61" applyNumberFormat="1" applyFont="1" applyBorder="1" applyAlignment="1">
      <alignment horizontal="center" vertical="center" wrapText="1"/>
      <protection/>
    </xf>
    <xf numFmtId="2" fontId="12" fillId="0" borderId="17" xfId="61" applyNumberFormat="1" applyFont="1" applyBorder="1" applyAlignment="1">
      <alignment horizontal="center" vertical="center" wrapText="1"/>
      <protection/>
    </xf>
    <xf numFmtId="2" fontId="12" fillId="0" borderId="15" xfId="61" applyNumberFormat="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4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16" fillId="0" borderId="16" xfId="61" applyFont="1" applyBorder="1" applyAlignment="1">
      <alignment horizontal="right"/>
      <protection/>
    </xf>
    <xf numFmtId="0" fontId="12" fillId="0" borderId="0" xfId="61" applyFont="1" applyAlignment="1">
      <alignment horizontal="left"/>
      <protection/>
    </xf>
    <xf numFmtId="0" fontId="14" fillId="0" borderId="21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23" xfId="61" applyFont="1" applyBorder="1" applyAlignment="1">
      <alignment horizontal="center" vertical="top" wrapText="1"/>
      <protection/>
    </xf>
    <xf numFmtId="0" fontId="14" fillId="0" borderId="19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22" xfId="63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top"/>
      <protection/>
    </xf>
    <xf numFmtId="0" fontId="44" fillId="0" borderId="0" xfId="0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58" applyFont="1" applyFill="1" applyAlignment="1">
      <alignment horizontal="center" vertical="top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8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8" xfId="57" applyFont="1" applyFill="1" applyBorder="1" applyAlignment="1">
      <alignment horizontal="center" vertical="top" wrapText="1"/>
      <protection/>
    </xf>
    <xf numFmtId="0" fontId="2" fillId="33" borderId="12" xfId="57" applyFont="1" applyFill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left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59" applyFont="1" applyFill="1" applyAlignment="1">
      <alignment horizontal="center"/>
      <protection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0" xfId="58" applyFont="1" applyFill="1" applyAlignment="1">
      <alignment horizontal="left"/>
      <protection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58" applyFont="1" applyAlignment="1">
      <alignment horizontal="center" vertical="top"/>
      <protection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8" xfId="0" applyFont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33" fillId="0" borderId="14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2" fillId="0" borderId="0" xfId="57" applyFont="1" applyBorder="1" applyAlignment="1">
      <alignment horizontal="center" vertical="top" wrapText="1"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7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2" fillId="0" borderId="0" xfId="62" applyFont="1" applyAlignment="1">
      <alignment horizontal="center" vertical="top" wrapText="1"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2" fillId="0" borderId="10" xfId="62" applyFont="1" applyBorder="1" applyAlignment="1">
      <alignment horizontal="center" vertical="top" wrapText="1"/>
      <protection/>
    </xf>
    <xf numFmtId="0" fontId="2" fillId="0" borderId="12" xfId="62" applyFont="1" applyBorder="1" applyAlignment="1">
      <alignment horizontal="center" vertical="top" wrapText="1"/>
      <protection/>
    </xf>
    <xf numFmtId="0" fontId="2" fillId="0" borderId="14" xfId="62" applyFont="1" applyBorder="1" applyAlignment="1">
      <alignment horizontal="center" vertical="top" wrapText="1"/>
      <protection/>
    </xf>
    <xf numFmtId="0" fontId="2" fillId="0" borderId="15" xfId="62" applyFont="1" applyBorder="1" applyAlignment="1">
      <alignment horizontal="center" vertical="top" wrapText="1"/>
      <protection/>
    </xf>
    <xf numFmtId="0" fontId="2" fillId="0" borderId="11" xfId="62" applyFont="1" applyBorder="1" applyAlignment="1">
      <alignment horizontal="center" vertical="top" wrapText="1"/>
      <protection/>
    </xf>
    <xf numFmtId="0" fontId="3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5" fillId="0" borderId="0" xfId="62" applyFont="1" applyAlignment="1">
      <alignment horizontal="center" wrapText="1"/>
      <protection/>
    </xf>
    <xf numFmtId="0" fontId="2" fillId="0" borderId="0" xfId="62" applyFont="1" applyAlignment="1">
      <alignment horizontal="left"/>
      <protection/>
    </xf>
    <xf numFmtId="0" fontId="2" fillId="0" borderId="0" xfId="62" applyFont="1" applyAlignment="1">
      <alignment horizontal="right"/>
      <protection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58" applyFont="1" applyAlignment="1">
      <alignment horizontal="left"/>
      <protection/>
    </xf>
    <xf numFmtId="0" fontId="97" fillId="33" borderId="14" xfId="0" applyFont="1" applyFill="1" applyBorder="1" applyAlignment="1">
      <alignment horizontal="center" vertical="top" wrapText="1"/>
    </xf>
    <xf numFmtId="0" fontId="97" fillId="33" borderId="17" xfId="0" applyFont="1" applyFill="1" applyBorder="1" applyAlignment="1">
      <alignment horizontal="center" vertical="top" wrapText="1"/>
    </xf>
    <xf numFmtId="0" fontId="97" fillId="33" borderId="15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97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right"/>
    </xf>
    <xf numFmtId="0" fontId="75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 quotePrefix="1">
      <alignment horizontal="center" vertical="center" wrapText="1"/>
    </xf>
    <xf numFmtId="0" fontId="75" fillId="0" borderId="12" xfId="0" applyFont="1" applyBorder="1" applyAlignment="1" quotePrefix="1">
      <alignment horizontal="center" vertical="center" wrapText="1"/>
    </xf>
    <xf numFmtId="0" fontId="43" fillId="0" borderId="16" xfId="0" applyFont="1" applyBorder="1" applyAlignment="1">
      <alignment horizontal="right"/>
    </xf>
    <xf numFmtId="0" fontId="46" fillId="0" borderId="0" xfId="58" applyFont="1" applyAlignment="1">
      <alignment horizontal="center" vertical="top"/>
      <protection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9" applyFont="1" applyAlignment="1">
      <alignment horizontal="center"/>
      <protection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59" applyFont="1" applyBorder="1" applyAlignment="1">
      <alignment horizontal="center" vertical="center" wrapText="1"/>
      <protection/>
    </xf>
    <xf numFmtId="0" fontId="0" fillId="0" borderId="0" xfId="59" applyFill="1" applyAlignment="1">
      <alignment horizontal="center"/>
      <protection/>
    </xf>
    <xf numFmtId="0" fontId="6" fillId="0" borderId="0" xfId="59" applyFont="1" applyFill="1" applyAlignment="1">
      <alignment horizontal="center"/>
      <protection/>
    </xf>
    <xf numFmtId="0" fontId="7" fillId="0" borderId="0" xfId="59" applyFont="1" applyFill="1" applyAlignment="1">
      <alignment horizontal="center"/>
      <protection/>
    </xf>
    <xf numFmtId="0" fontId="2" fillId="0" borderId="14" xfId="59" applyFont="1" applyFill="1" applyBorder="1" applyAlignment="1">
      <alignment horizontal="center" vertical="top"/>
      <protection/>
    </xf>
    <xf numFmtId="0" fontId="2" fillId="0" borderId="17" xfId="59" applyFont="1" applyFill="1" applyBorder="1" applyAlignment="1">
      <alignment horizontal="center" vertical="top"/>
      <protection/>
    </xf>
    <xf numFmtId="0" fontId="2" fillId="0" borderId="11" xfId="59" applyFont="1" applyFill="1" applyBorder="1" applyAlignment="1">
      <alignment horizontal="center" vertical="top"/>
      <protection/>
    </xf>
    <xf numFmtId="0" fontId="2" fillId="0" borderId="11" xfId="59" applyFont="1" applyFill="1" applyBorder="1" applyAlignment="1">
      <alignment horizontal="center" vertical="top" wrapText="1"/>
      <protection/>
    </xf>
    <xf numFmtId="0" fontId="2" fillId="0" borderId="22" xfId="59" applyFont="1" applyFill="1" applyBorder="1" applyAlignment="1">
      <alignment horizontal="left"/>
      <protection/>
    </xf>
    <xf numFmtId="0" fontId="0" fillId="0" borderId="0" xfId="59" applyAlignment="1">
      <alignment horizontal="center"/>
      <protection/>
    </xf>
    <xf numFmtId="0" fontId="0" fillId="0" borderId="0" xfId="59" applyAlignment="1">
      <alignment horizontal="left"/>
      <protection/>
    </xf>
    <xf numFmtId="0" fontId="3" fillId="0" borderId="0" xfId="0" applyFont="1" applyAlignment="1">
      <alignment horizontal="right"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6" fillId="0" borderId="14" xfId="59" applyFont="1" applyBorder="1" applyAlignment="1">
      <alignment horizontal="center" vertical="top"/>
      <protection/>
    </xf>
    <xf numFmtId="0" fontId="6" fillId="0" borderId="17" xfId="59" applyFont="1" applyBorder="1" applyAlignment="1">
      <alignment horizontal="center" vertical="top"/>
      <protection/>
    </xf>
    <xf numFmtId="0" fontId="6" fillId="0" borderId="25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 wrapText="1"/>
      <protection/>
    </xf>
    <xf numFmtId="0" fontId="2" fillId="0" borderId="17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75" fillId="0" borderId="10" xfId="59" applyFont="1" applyBorder="1" applyAlignment="1">
      <alignment horizontal="center" vertical="center" wrapText="1"/>
      <protection/>
    </xf>
    <xf numFmtId="0" fontId="75" fillId="0" borderId="12" xfId="59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 wrapText="1"/>
    </xf>
    <xf numFmtId="0" fontId="2" fillId="0" borderId="0" xfId="58" applyFont="1" applyAlignment="1">
      <alignment horizontal="center"/>
      <protection/>
    </xf>
    <xf numFmtId="0" fontId="32" fillId="0" borderId="10" xfId="0" applyFont="1" applyBorder="1" applyAlignment="1" quotePrefix="1">
      <alignment horizontal="center" vertical="center" wrapText="1"/>
    </xf>
    <xf numFmtId="0" fontId="32" fillId="0" borderId="12" xfId="0" applyFont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 quotePrefix="1">
      <alignment horizontal="center" vertical="center" wrapText="1"/>
    </xf>
    <xf numFmtId="0" fontId="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33" fillId="0" borderId="18" xfId="0" applyFont="1" applyBorder="1" applyAlignment="1">
      <alignment horizontal="center" vertical="top" wrapText="1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/>
      <protection/>
    </xf>
    <xf numFmtId="0" fontId="16" fillId="0" borderId="0" xfId="57" applyFont="1" applyAlignment="1">
      <alignment horizontal="right"/>
      <protection/>
    </xf>
    <xf numFmtId="0" fontId="112" fillId="0" borderId="0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top"/>
    </xf>
    <xf numFmtId="0" fontId="102" fillId="0" borderId="21" xfId="0" applyFont="1" applyBorder="1" applyAlignment="1">
      <alignment horizontal="center" vertical="top" wrapText="1"/>
    </xf>
    <xf numFmtId="0" fontId="102" fillId="0" borderId="22" xfId="0" applyFont="1" applyBorder="1" applyAlignment="1">
      <alignment horizontal="center" vertical="top" wrapText="1"/>
    </xf>
    <xf numFmtId="0" fontId="102" fillId="0" borderId="23" xfId="0" applyFont="1" applyBorder="1" applyAlignment="1">
      <alignment horizontal="center" vertical="top" wrapText="1"/>
    </xf>
    <xf numFmtId="0" fontId="102" fillId="0" borderId="20" xfId="0" applyFont="1" applyBorder="1" applyAlignment="1">
      <alignment horizontal="center" vertical="top" wrapText="1"/>
    </xf>
    <xf numFmtId="0" fontId="102" fillId="0" borderId="0" xfId="0" applyFont="1" applyBorder="1" applyAlignment="1">
      <alignment horizontal="center" vertical="top" wrapText="1"/>
    </xf>
    <xf numFmtId="0" fontId="102" fillId="0" borderId="26" xfId="0" applyFont="1" applyBorder="1" applyAlignment="1">
      <alignment horizontal="center" vertical="top" wrapText="1"/>
    </xf>
    <xf numFmtId="0" fontId="105" fillId="0" borderId="0" xfId="0" applyFont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1" fillId="0" borderId="0" xfId="57" applyFont="1" applyFill="1" applyAlignment="1">
      <alignment horizontal="center"/>
      <protection/>
    </xf>
    <xf numFmtId="0" fontId="21" fillId="0" borderId="10" xfId="57" applyFont="1" applyFill="1" applyBorder="1" applyAlignment="1">
      <alignment horizontal="center" vertical="top" wrapText="1"/>
      <protection/>
    </xf>
    <xf numFmtId="0" fontId="21" fillId="0" borderId="12" xfId="57" applyFont="1" applyFill="1" applyBorder="1" applyAlignment="1">
      <alignment horizontal="center" vertical="top" wrapText="1"/>
      <protection/>
    </xf>
    <xf numFmtId="0" fontId="21" fillId="0" borderId="14" xfId="57" applyFont="1" applyFill="1" applyBorder="1" applyAlignment="1">
      <alignment horizontal="center" vertical="top" wrapText="1"/>
      <protection/>
    </xf>
    <xf numFmtId="0" fontId="21" fillId="0" borderId="17" xfId="57" applyFont="1" applyFill="1" applyBorder="1" applyAlignment="1">
      <alignment horizontal="center" vertical="top" wrapText="1"/>
      <protection/>
    </xf>
    <xf numFmtId="0" fontId="21" fillId="0" borderId="23" xfId="57" applyFont="1" applyFill="1" applyBorder="1" applyAlignment="1">
      <alignment horizontal="center" vertical="top" wrapText="1"/>
      <protection/>
    </xf>
    <xf numFmtId="0" fontId="21" fillId="0" borderId="11" xfId="57" applyFont="1" applyFill="1" applyBorder="1" applyAlignment="1">
      <alignment horizontal="center" vertical="top" wrapText="1"/>
      <protection/>
    </xf>
    <xf numFmtId="0" fontId="21" fillId="0" borderId="15" xfId="57" applyFont="1" applyFill="1" applyBorder="1" applyAlignment="1">
      <alignment horizontal="center" vertical="top" wrapText="1"/>
      <protection/>
    </xf>
    <xf numFmtId="0" fontId="28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20" fillId="0" borderId="11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0" xfId="57" applyFont="1" applyBorder="1" applyAlignment="1">
      <alignment horizontal="center" vertical="top" wrapText="1"/>
      <protection/>
    </xf>
    <xf numFmtId="0" fontId="20" fillId="0" borderId="12" xfId="57" applyFont="1" applyBorder="1" applyAlignment="1">
      <alignment horizontal="center" vertical="top" wrapText="1"/>
      <protection/>
    </xf>
    <xf numFmtId="0" fontId="41" fillId="0" borderId="0" xfId="57" applyFont="1" applyAlignment="1">
      <alignment horizontal="center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19" fillId="0" borderId="14" xfId="57" applyFont="1" applyBorder="1" applyAlignment="1">
      <alignment horizontal="center" vertical="top" wrapText="1"/>
      <protection/>
    </xf>
    <xf numFmtId="0" fontId="19" fillId="0" borderId="17" xfId="57" applyFont="1" applyBorder="1" applyAlignment="1">
      <alignment horizontal="center" vertical="top" wrapText="1"/>
      <protection/>
    </xf>
    <xf numFmtId="0" fontId="19" fillId="0" borderId="15" xfId="57" applyFont="1" applyBorder="1" applyAlignment="1">
      <alignment horizontal="center" vertical="top" wrapText="1"/>
      <protection/>
    </xf>
    <xf numFmtId="0" fontId="19" fillId="0" borderId="10" xfId="57" applyFont="1" applyBorder="1" applyAlignment="1">
      <alignment horizontal="center" vertical="top" wrapText="1"/>
      <protection/>
    </xf>
    <xf numFmtId="0" fontId="19" fillId="0" borderId="12" xfId="57" applyFont="1" applyBorder="1" applyAlignment="1">
      <alignment horizontal="center" vertical="top" wrapText="1"/>
      <protection/>
    </xf>
    <xf numFmtId="0" fontId="19" fillId="0" borderId="10" xfId="57" applyFont="1" applyFill="1" applyBorder="1" applyAlignment="1">
      <alignment horizontal="center" vertical="top" wrapText="1"/>
      <protection/>
    </xf>
    <xf numFmtId="0" fontId="19" fillId="0" borderId="12" xfId="57" applyFont="1" applyFill="1" applyBorder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7" fillId="0" borderId="17" xfId="57" applyFont="1" applyBorder="1" applyAlignment="1">
      <alignment horizontal="center" vertical="center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1" fillId="0" borderId="17" xfId="57" applyFont="1" applyBorder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7" xfId="57" applyFont="1" applyBorder="1" applyAlignment="1">
      <alignment horizontal="center" vertical="top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7" applyFont="1" applyBorder="1" applyAlignment="1">
      <alignment horizontal="center" vertical="top"/>
      <protection/>
    </xf>
    <xf numFmtId="0" fontId="19" fillId="0" borderId="18" xfId="57" applyFont="1" applyBorder="1" applyAlignment="1">
      <alignment horizontal="center" vertical="top"/>
      <protection/>
    </xf>
    <xf numFmtId="0" fontId="19" fillId="0" borderId="12" xfId="57" applyFont="1" applyBorder="1" applyAlignment="1">
      <alignment horizontal="center" vertical="top"/>
      <protection/>
    </xf>
    <xf numFmtId="0" fontId="21" fillId="0" borderId="18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wrapText="1"/>
      <protection/>
    </xf>
    <xf numFmtId="0" fontId="19" fillId="0" borderId="17" xfId="57" applyFont="1" applyBorder="1" applyAlignment="1">
      <alignment horizontal="center" wrapText="1"/>
      <protection/>
    </xf>
    <xf numFmtId="0" fontId="19" fillId="0" borderId="15" xfId="57" applyFont="1" applyBorder="1" applyAlignment="1">
      <alignment horizontal="center" wrapText="1"/>
      <protection/>
    </xf>
    <xf numFmtId="0" fontId="19" fillId="0" borderId="11" xfId="57" applyFont="1" applyBorder="1" applyAlignment="1">
      <alignment horizontal="center" wrapText="1"/>
      <protection/>
    </xf>
    <xf numFmtId="0" fontId="22" fillId="0" borderId="0" xfId="57" applyFont="1" applyAlignment="1">
      <alignment horizontal="center"/>
      <protection/>
    </xf>
    <xf numFmtId="0" fontId="21" fillId="0" borderId="20" xfId="57" applyFont="1" applyBorder="1" applyAlignment="1">
      <alignment horizontal="center" vertical="top" wrapText="1"/>
      <protection/>
    </xf>
    <xf numFmtId="0" fontId="21" fillId="0" borderId="26" xfId="57" applyFont="1" applyBorder="1" applyAlignment="1">
      <alignment horizontal="center" vertical="top" wrapText="1"/>
      <protection/>
    </xf>
    <xf numFmtId="0" fontId="21" fillId="0" borderId="21" xfId="57" applyFont="1" applyBorder="1" applyAlignment="1">
      <alignment horizontal="center" vertical="top" wrapText="1"/>
      <protection/>
    </xf>
    <xf numFmtId="0" fontId="21" fillId="0" borderId="23" xfId="57" applyFont="1" applyBorder="1" applyAlignment="1">
      <alignment horizontal="center" vertical="top" wrapText="1"/>
      <protection/>
    </xf>
    <xf numFmtId="0" fontId="2" fillId="0" borderId="14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7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23" xfId="60" applyFont="1" applyBorder="1" applyAlignment="1">
      <alignment horizontal="center" vertical="top" wrapText="1"/>
      <protection/>
    </xf>
    <xf numFmtId="0" fontId="16" fillId="0" borderId="19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4" xfId="60" applyFont="1" applyBorder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16" fillId="0" borderId="16" xfId="59" applyFont="1" applyBorder="1" applyAlignment="1">
      <alignment horizontal="right"/>
      <protection/>
    </xf>
    <xf numFmtId="0" fontId="2" fillId="0" borderId="0" xfId="58" applyFont="1" applyFill="1" applyAlignment="1">
      <alignment horizontal="left" vertical="top"/>
      <protection/>
    </xf>
    <xf numFmtId="0" fontId="2" fillId="0" borderId="11" xfId="59" applyFont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left" vertical="top" wrapText="1"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0" xfId="59" applyFont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7 2" xfId="62"/>
    <cellStyle name="Normal_Book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133350</xdr:rowOff>
    </xdr:from>
    <xdr:ext cx="9305925" cy="4552950"/>
    <xdr:sp>
      <xdr:nvSpPr>
        <xdr:cNvPr id="1" name="Rectangle 1"/>
        <xdr:cNvSpPr>
          <a:spLocks/>
        </xdr:cNvSpPr>
      </xdr:nvSpPr>
      <xdr:spPr>
        <a:xfrm>
          <a:off x="85725" y="457200"/>
          <a:ext cx="930592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 :</a:t>
          </a:r>
          <a:r>
            <a:rPr lang="en-US" cap="none" sz="4400" b="1" i="0" u="none" baseline="0"/>
            <a:t> Assam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610225" cy="2628900"/>
    <xdr:sp>
      <xdr:nvSpPr>
        <xdr:cNvPr id="1" name="Rectangle 1"/>
        <xdr:cNvSpPr>
          <a:spLocks/>
        </xdr:cNvSpPr>
      </xdr:nvSpPr>
      <xdr:spPr>
        <a:xfrm>
          <a:off x="0" y="542925"/>
          <a:ext cx="561022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19">
      <selection activeCell="P40" sqref="P40"/>
    </sheetView>
  </sheetViews>
  <sheetFormatPr defaultColWidth="9.140625" defaultRowHeight="12.75"/>
  <cols>
    <col min="15" max="15" width="12.421875" style="0" customWidth="1"/>
  </cols>
  <sheetData>
    <row r="130" ht="12">
      <c r="A130" t="s">
        <v>816</v>
      </c>
    </row>
  </sheetData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BreakPreview" zoomScaleSheetLayoutView="100" zoomScalePageLayoutView="0" workbookViewId="0" topLeftCell="A25">
      <selection activeCell="C44" sqref="C44:N44"/>
    </sheetView>
  </sheetViews>
  <sheetFormatPr defaultColWidth="9.140625" defaultRowHeight="12.75"/>
  <cols>
    <col min="2" max="2" width="14.8515625" style="0" customWidth="1"/>
    <col min="3" max="3" width="10.42187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717"/>
      <c r="E1" s="717"/>
      <c r="F1" s="717"/>
      <c r="G1" s="717"/>
      <c r="H1" s="717"/>
      <c r="I1" s="717"/>
      <c r="J1" s="717"/>
      <c r="M1" s="98" t="s">
        <v>250</v>
      </c>
    </row>
    <row r="2" spans="1:14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</row>
    <row r="3" spans="1:14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</row>
    <row r="4" ht="11.25" customHeight="1"/>
    <row r="5" spans="1:14" ht="15">
      <c r="A5" s="723" t="s">
        <v>744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</row>
    <row r="7" spans="1:14" ht="12.75">
      <c r="A7" s="724" t="s">
        <v>936</v>
      </c>
      <c r="B7" s="724"/>
      <c r="L7" s="796" t="s">
        <v>779</v>
      </c>
      <c r="M7" s="796"/>
      <c r="N7" s="796"/>
    </row>
    <row r="8" spans="1:14" ht="15.75" customHeight="1">
      <c r="A8" s="797" t="s">
        <v>2</v>
      </c>
      <c r="B8" s="797" t="s">
        <v>3</v>
      </c>
      <c r="C8" s="691" t="s">
        <v>4</v>
      </c>
      <c r="D8" s="691"/>
      <c r="E8" s="691"/>
      <c r="F8" s="693"/>
      <c r="G8" s="693"/>
      <c r="H8" s="691" t="s">
        <v>102</v>
      </c>
      <c r="I8" s="691"/>
      <c r="J8" s="691"/>
      <c r="K8" s="691"/>
      <c r="L8" s="691"/>
      <c r="M8" s="797" t="s">
        <v>132</v>
      </c>
      <c r="N8" s="698" t="s">
        <v>133</v>
      </c>
    </row>
    <row r="9" spans="1:14" ht="51.75">
      <c r="A9" s="798"/>
      <c r="B9" s="798"/>
      <c r="C9" s="5" t="s">
        <v>5</v>
      </c>
      <c r="D9" s="5" t="s">
        <v>6</v>
      </c>
      <c r="E9" s="5" t="s">
        <v>971</v>
      </c>
      <c r="F9" s="5" t="s">
        <v>100</v>
      </c>
      <c r="G9" s="5" t="s">
        <v>115</v>
      </c>
      <c r="H9" s="5" t="s">
        <v>5</v>
      </c>
      <c r="I9" s="5" t="s">
        <v>6</v>
      </c>
      <c r="J9" s="5" t="s">
        <v>355</v>
      </c>
      <c r="K9" s="7" t="s">
        <v>100</v>
      </c>
      <c r="L9" s="7" t="s">
        <v>116</v>
      </c>
      <c r="M9" s="798"/>
      <c r="N9" s="698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4">
        <v>12</v>
      </c>
      <c r="M10" s="104">
        <v>13</v>
      </c>
      <c r="N10" s="3">
        <v>14</v>
      </c>
    </row>
    <row r="11" spans="1:14" ht="12">
      <c r="A11" s="346" t="s">
        <v>258</v>
      </c>
      <c r="B11" s="347" t="s">
        <v>884</v>
      </c>
      <c r="C11" s="8">
        <v>400</v>
      </c>
      <c r="D11" s="8">
        <v>85</v>
      </c>
      <c r="E11" s="8">
        <v>4</v>
      </c>
      <c r="F11" s="489">
        <v>0</v>
      </c>
      <c r="G11" s="490">
        <f>SUM(C11:F11)</f>
        <v>489</v>
      </c>
      <c r="H11" s="8">
        <v>400</v>
      </c>
      <c r="I11" s="8">
        <v>85</v>
      </c>
      <c r="J11" s="8">
        <v>4</v>
      </c>
      <c r="K11" s="489">
        <v>0</v>
      </c>
      <c r="L11" s="8">
        <f>SUM(H11:K11)</f>
        <v>489</v>
      </c>
      <c r="M11" s="8">
        <f>G11-L11</f>
        <v>0</v>
      </c>
      <c r="N11" s="9"/>
    </row>
    <row r="12" spans="1:14" ht="12">
      <c r="A12" s="346" t="s">
        <v>259</v>
      </c>
      <c r="B12" s="347" t="s">
        <v>885</v>
      </c>
      <c r="C12" s="8">
        <v>528</v>
      </c>
      <c r="D12" s="8">
        <v>260</v>
      </c>
      <c r="E12" s="8">
        <v>10</v>
      </c>
      <c r="F12" s="489">
        <v>0</v>
      </c>
      <c r="G12" s="490">
        <f aca="true" t="shared" si="0" ref="G12:G43">SUM(C12:F12)</f>
        <v>798</v>
      </c>
      <c r="H12" s="8">
        <v>528</v>
      </c>
      <c r="I12" s="8">
        <v>260</v>
      </c>
      <c r="J12" s="8">
        <v>10</v>
      </c>
      <c r="K12" s="489">
        <v>0</v>
      </c>
      <c r="L12" s="8">
        <f aca="true" t="shared" si="1" ref="L12:L43">SUM(H12:K12)</f>
        <v>798</v>
      </c>
      <c r="M12" s="8">
        <f aca="true" t="shared" si="2" ref="M12:M43">G12-L12</f>
        <v>0</v>
      </c>
      <c r="N12" s="9"/>
    </row>
    <row r="13" spans="1:14" ht="12">
      <c r="A13" s="346" t="s">
        <v>260</v>
      </c>
      <c r="B13" s="347" t="s">
        <v>886</v>
      </c>
      <c r="C13" s="8">
        <v>202</v>
      </c>
      <c r="D13" s="8">
        <v>148</v>
      </c>
      <c r="E13" s="8">
        <v>3</v>
      </c>
      <c r="F13" s="489">
        <v>0</v>
      </c>
      <c r="G13" s="490">
        <f t="shared" si="0"/>
        <v>353</v>
      </c>
      <c r="H13" s="8">
        <v>202</v>
      </c>
      <c r="I13" s="8">
        <v>148</v>
      </c>
      <c r="J13" s="8">
        <v>3</v>
      </c>
      <c r="K13" s="489">
        <v>0</v>
      </c>
      <c r="L13" s="8">
        <f t="shared" si="1"/>
        <v>353</v>
      </c>
      <c r="M13" s="8">
        <f t="shared" si="2"/>
        <v>0</v>
      </c>
      <c r="N13" s="9"/>
    </row>
    <row r="14" spans="1:14" ht="12">
      <c r="A14" s="346" t="s">
        <v>261</v>
      </c>
      <c r="B14" s="347" t="s">
        <v>887</v>
      </c>
      <c r="C14" s="8">
        <v>366</v>
      </c>
      <c r="D14" s="8">
        <v>130</v>
      </c>
      <c r="E14" s="8">
        <v>5</v>
      </c>
      <c r="F14" s="489">
        <v>0</v>
      </c>
      <c r="G14" s="490">
        <f t="shared" si="0"/>
        <v>501</v>
      </c>
      <c r="H14" s="8">
        <v>366</v>
      </c>
      <c r="I14" s="8">
        <v>130</v>
      </c>
      <c r="J14" s="8">
        <v>5</v>
      </c>
      <c r="K14" s="489">
        <v>0</v>
      </c>
      <c r="L14" s="8">
        <f t="shared" si="1"/>
        <v>501</v>
      </c>
      <c r="M14" s="8">
        <f t="shared" si="2"/>
        <v>0</v>
      </c>
      <c r="N14" s="9"/>
    </row>
    <row r="15" spans="1:14" ht="12">
      <c r="A15" s="346" t="s">
        <v>262</v>
      </c>
      <c r="B15" s="347" t="s">
        <v>888</v>
      </c>
      <c r="C15" s="8">
        <v>127</v>
      </c>
      <c r="D15" s="8">
        <v>44</v>
      </c>
      <c r="E15" s="8">
        <v>4</v>
      </c>
      <c r="F15" s="489">
        <v>0</v>
      </c>
      <c r="G15" s="490">
        <f t="shared" si="0"/>
        <v>175</v>
      </c>
      <c r="H15" s="8">
        <v>127</v>
      </c>
      <c r="I15" s="8">
        <v>44</v>
      </c>
      <c r="J15" s="8">
        <v>4</v>
      </c>
      <c r="K15" s="489">
        <v>0</v>
      </c>
      <c r="L15" s="8">
        <f t="shared" si="1"/>
        <v>175</v>
      </c>
      <c r="M15" s="8">
        <f t="shared" si="2"/>
        <v>0</v>
      </c>
      <c r="N15" s="9"/>
    </row>
    <row r="16" spans="1:14" ht="12">
      <c r="A16" s="346" t="s">
        <v>263</v>
      </c>
      <c r="B16" s="347" t="s">
        <v>889</v>
      </c>
      <c r="C16" s="8">
        <v>191</v>
      </c>
      <c r="D16" s="8">
        <v>99</v>
      </c>
      <c r="E16" s="8">
        <v>7</v>
      </c>
      <c r="F16" s="489">
        <v>0</v>
      </c>
      <c r="G16" s="490">
        <f t="shared" si="0"/>
        <v>297</v>
      </c>
      <c r="H16" s="8">
        <v>191</v>
      </c>
      <c r="I16" s="8">
        <v>99</v>
      </c>
      <c r="J16" s="8">
        <v>7</v>
      </c>
      <c r="K16" s="489">
        <v>0</v>
      </c>
      <c r="L16" s="8">
        <f t="shared" si="1"/>
        <v>297</v>
      </c>
      <c r="M16" s="8">
        <f t="shared" si="2"/>
        <v>0</v>
      </c>
      <c r="N16" s="9"/>
    </row>
    <row r="17" spans="1:14" ht="12">
      <c r="A17" s="346" t="s">
        <v>264</v>
      </c>
      <c r="B17" s="347" t="s">
        <v>890</v>
      </c>
      <c r="C17" s="8">
        <v>236</v>
      </c>
      <c r="D17" s="8">
        <v>261</v>
      </c>
      <c r="E17" s="8">
        <v>4</v>
      </c>
      <c r="F17" s="489">
        <v>0</v>
      </c>
      <c r="G17" s="490">
        <f t="shared" si="0"/>
        <v>501</v>
      </c>
      <c r="H17" s="8">
        <v>236</v>
      </c>
      <c r="I17" s="8">
        <v>261</v>
      </c>
      <c r="J17" s="8">
        <v>4</v>
      </c>
      <c r="K17" s="489">
        <v>0</v>
      </c>
      <c r="L17" s="8">
        <f t="shared" si="1"/>
        <v>501</v>
      </c>
      <c r="M17" s="8">
        <f t="shared" si="2"/>
        <v>0</v>
      </c>
      <c r="N17" s="9"/>
    </row>
    <row r="18" spans="1:14" ht="12">
      <c r="A18" s="346" t="s">
        <v>265</v>
      </c>
      <c r="B18" s="347" t="s">
        <v>891</v>
      </c>
      <c r="C18" s="8">
        <v>405</v>
      </c>
      <c r="D18" s="8">
        <v>412</v>
      </c>
      <c r="E18" s="8">
        <v>13</v>
      </c>
      <c r="F18" s="489">
        <v>0</v>
      </c>
      <c r="G18" s="490">
        <f t="shared" si="0"/>
        <v>830</v>
      </c>
      <c r="H18" s="8">
        <v>405</v>
      </c>
      <c r="I18" s="8">
        <v>412</v>
      </c>
      <c r="J18" s="8">
        <v>13</v>
      </c>
      <c r="K18" s="489">
        <v>0</v>
      </c>
      <c r="L18" s="8">
        <f t="shared" si="1"/>
        <v>830</v>
      </c>
      <c r="M18" s="8">
        <f t="shared" si="2"/>
        <v>0</v>
      </c>
      <c r="N18" s="9"/>
    </row>
    <row r="19" spans="1:14" ht="12">
      <c r="A19" s="346" t="s">
        <v>284</v>
      </c>
      <c r="B19" s="347" t="s">
        <v>892</v>
      </c>
      <c r="C19" s="8">
        <v>284</v>
      </c>
      <c r="D19" s="8">
        <v>77</v>
      </c>
      <c r="E19" s="8">
        <v>5</v>
      </c>
      <c r="F19" s="489">
        <v>0</v>
      </c>
      <c r="G19" s="490">
        <f t="shared" si="0"/>
        <v>366</v>
      </c>
      <c r="H19" s="8">
        <v>284</v>
      </c>
      <c r="I19" s="8">
        <v>77</v>
      </c>
      <c r="J19" s="8">
        <v>5</v>
      </c>
      <c r="K19" s="489">
        <v>0</v>
      </c>
      <c r="L19" s="8">
        <f t="shared" si="1"/>
        <v>366</v>
      </c>
      <c r="M19" s="8">
        <f t="shared" si="2"/>
        <v>0</v>
      </c>
      <c r="N19" s="9"/>
    </row>
    <row r="20" spans="1:14" ht="12">
      <c r="A20" s="346" t="s">
        <v>285</v>
      </c>
      <c r="B20" s="347" t="s">
        <v>893</v>
      </c>
      <c r="C20" s="8">
        <v>181</v>
      </c>
      <c r="D20" s="8">
        <v>12</v>
      </c>
      <c r="E20" s="8">
        <v>5</v>
      </c>
      <c r="F20" s="489">
        <v>0</v>
      </c>
      <c r="G20" s="490">
        <f t="shared" si="0"/>
        <v>198</v>
      </c>
      <c r="H20" s="8">
        <v>181</v>
      </c>
      <c r="I20" s="8">
        <v>12</v>
      </c>
      <c r="J20" s="8">
        <v>5</v>
      </c>
      <c r="K20" s="489">
        <v>0</v>
      </c>
      <c r="L20" s="8">
        <f t="shared" si="1"/>
        <v>198</v>
      </c>
      <c r="M20" s="8">
        <f t="shared" si="2"/>
        <v>0</v>
      </c>
      <c r="N20" s="9"/>
    </row>
    <row r="21" spans="1:14" ht="12">
      <c r="A21" s="346" t="s">
        <v>286</v>
      </c>
      <c r="B21" s="347" t="s">
        <v>894</v>
      </c>
      <c r="C21" s="8">
        <v>279</v>
      </c>
      <c r="D21" s="8">
        <v>191</v>
      </c>
      <c r="E21" s="8">
        <v>5</v>
      </c>
      <c r="F21" s="489">
        <v>0</v>
      </c>
      <c r="G21" s="490">
        <f t="shared" si="0"/>
        <v>475</v>
      </c>
      <c r="H21" s="8">
        <v>279</v>
      </c>
      <c r="I21" s="8">
        <v>191</v>
      </c>
      <c r="J21" s="8">
        <v>5</v>
      </c>
      <c r="K21" s="489">
        <v>0</v>
      </c>
      <c r="L21" s="8">
        <f t="shared" si="1"/>
        <v>475</v>
      </c>
      <c r="M21" s="8">
        <f t="shared" si="2"/>
        <v>0</v>
      </c>
      <c r="N21" s="9"/>
    </row>
    <row r="22" spans="1:14" ht="12">
      <c r="A22" s="346" t="s">
        <v>314</v>
      </c>
      <c r="B22" s="347" t="s">
        <v>895</v>
      </c>
      <c r="C22" s="8">
        <v>307</v>
      </c>
      <c r="D22" s="8">
        <v>129</v>
      </c>
      <c r="E22" s="8">
        <v>2</v>
      </c>
      <c r="F22" s="489">
        <v>0</v>
      </c>
      <c r="G22" s="490">
        <f t="shared" si="0"/>
        <v>438</v>
      </c>
      <c r="H22" s="8">
        <v>307</v>
      </c>
      <c r="I22" s="8">
        <v>129</v>
      </c>
      <c r="J22" s="8">
        <v>2</v>
      </c>
      <c r="K22" s="489">
        <v>0</v>
      </c>
      <c r="L22" s="8">
        <f t="shared" si="1"/>
        <v>438</v>
      </c>
      <c r="M22" s="8">
        <f t="shared" si="2"/>
        <v>0</v>
      </c>
      <c r="N22" s="9"/>
    </row>
    <row r="23" spans="1:14" ht="12">
      <c r="A23" s="346" t="s">
        <v>315</v>
      </c>
      <c r="B23" s="347" t="s">
        <v>896</v>
      </c>
      <c r="C23" s="8">
        <v>316</v>
      </c>
      <c r="D23" s="8">
        <v>226</v>
      </c>
      <c r="E23" s="8">
        <v>3</v>
      </c>
      <c r="F23" s="489">
        <v>0</v>
      </c>
      <c r="G23" s="490">
        <f t="shared" si="0"/>
        <v>545</v>
      </c>
      <c r="H23" s="8">
        <v>316</v>
      </c>
      <c r="I23" s="8">
        <v>226</v>
      </c>
      <c r="J23" s="8">
        <v>3</v>
      </c>
      <c r="K23" s="489">
        <v>0</v>
      </c>
      <c r="L23" s="8">
        <f t="shared" si="1"/>
        <v>545</v>
      </c>
      <c r="M23" s="8">
        <f t="shared" si="2"/>
        <v>0</v>
      </c>
      <c r="N23" s="9"/>
    </row>
    <row r="24" spans="1:14" ht="12">
      <c r="A24" s="346" t="s">
        <v>316</v>
      </c>
      <c r="B24" s="347" t="s">
        <v>897</v>
      </c>
      <c r="C24" s="8">
        <v>271</v>
      </c>
      <c r="D24" s="8">
        <v>85</v>
      </c>
      <c r="E24" s="8">
        <v>2</v>
      </c>
      <c r="F24" s="489">
        <v>0</v>
      </c>
      <c r="G24" s="490">
        <f t="shared" si="0"/>
        <v>358</v>
      </c>
      <c r="H24" s="8">
        <v>271</v>
      </c>
      <c r="I24" s="8">
        <v>85</v>
      </c>
      <c r="J24" s="8">
        <v>2</v>
      </c>
      <c r="K24" s="489">
        <v>0</v>
      </c>
      <c r="L24" s="8">
        <f t="shared" si="1"/>
        <v>358</v>
      </c>
      <c r="M24" s="8">
        <f t="shared" si="2"/>
        <v>0</v>
      </c>
      <c r="N24" s="9"/>
    </row>
    <row r="25" spans="1:14" ht="12">
      <c r="A25" s="346" t="s">
        <v>317</v>
      </c>
      <c r="B25" s="347" t="s">
        <v>898</v>
      </c>
      <c r="C25" s="8">
        <v>145</v>
      </c>
      <c r="D25" s="8">
        <v>43</v>
      </c>
      <c r="E25" s="8">
        <v>2</v>
      </c>
      <c r="F25" s="489">
        <v>0</v>
      </c>
      <c r="G25" s="490">
        <f t="shared" si="0"/>
        <v>190</v>
      </c>
      <c r="H25" s="8">
        <v>145</v>
      </c>
      <c r="I25" s="8">
        <v>43</v>
      </c>
      <c r="J25" s="8">
        <v>2</v>
      </c>
      <c r="K25" s="489">
        <v>0</v>
      </c>
      <c r="L25" s="8">
        <f t="shared" si="1"/>
        <v>190</v>
      </c>
      <c r="M25" s="8">
        <f t="shared" si="2"/>
        <v>0</v>
      </c>
      <c r="N25" s="9"/>
    </row>
    <row r="26" spans="1:14" ht="12">
      <c r="A26" s="346" t="s">
        <v>899</v>
      </c>
      <c r="B26" s="347" t="s">
        <v>900</v>
      </c>
      <c r="C26" s="8">
        <v>440</v>
      </c>
      <c r="D26" s="8">
        <v>234</v>
      </c>
      <c r="E26" s="8">
        <v>5</v>
      </c>
      <c r="F26" s="489">
        <v>0</v>
      </c>
      <c r="G26" s="490">
        <f t="shared" si="0"/>
        <v>679</v>
      </c>
      <c r="H26" s="8">
        <v>440</v>
      </c>
      <c r="I26" s="8">
        <v>234</v>
      </c>
      <c r="J26" s="8">
        <v>5</v>
      </c>
      <c r="K26" s="489">
        <v>0</v>
      </c>
      <c r="L26" s="8">
        <f t="shared" si="1"/>
        <v>679</v>
      </c>
      <c r="M26" s="8">
        <f t="shared" si="2"/>
        <v>0</v>
      </c>
      <c r="N26" s="9"/>
    </row>
    <row r="27" spans="1:14" ht="12">
      <c r="A27" s="346" t="s">
        <v>901</v>
      </c>
      <c r="B27" s="347" t="s">
        <v>902</v>
      </c>
      <c r="C27" s="8">
        <v>224</v>
      </c>
      <c r="D27" s="8">
        <v>60</v>
      </c>
      <c r="E27" s="8">
        <v>10</v>
      </c>
      <c r="F27" s="489">
        <v>0</v>
      </c>
      <c r="G27" s="490">
        <f t="shared" si="0"/>
        <v>294</v>
      </c>
      <c r="H27" s="8">
        <v>224</v>
      </c>
      <c r="I27" s="8">
        <v>60</v>
      </c>
      <c r="J27" s="8">
        <v>10</v>
      </c>
      <c r="K27" s="489">
        <v>0</v>
      </c>
      <c r="L27" s="8">
        <f t="shared" si="1"/>
        <v>294</v>
      </c>
      <c r="M27" s="8">
        <f t="shared" si="2"/>
        <v>0</v>
      </c>
      <c r="N27" s="9"/>
    </row>
    <row r="28" spans="1:14" ht="12">
      <c r="A28" s="346" t="s">
        <v>903</v>
      </c>
      <c r="B28" s="347" t="s">
        <v>904</v>
      </c>
      <c r="C28" s="8">
        <v>291</v>
      </c>
      <c r="D28" s="8">
        <v>96</v>
      </c>
      <c r="E28" s="8">
        <v>6</v>
      </c>
      <c r="F28" s="489">
        <v>0</v>
      </c>
      <c r="G28" s="490">
        <f t="shared" si="0"/>
        <v>393</v>
      </c>
      <c r="H28" s="8">
        <v>291</v>
      </c>
      <c r="I28" s="8">
        <v>96</v>
      </c>
      <c r="J28" s="8">
        <v>6</v>
      </c>
      <c r="K28" s="489">
        <v>0</v>
      </c>
      <c r="L28" s="8">
        <f t="shared" si="1"/>
        <v>393</v>
      </c>
      <c r="M28" s="8">
        <f t="shared" si="2"/>
        <v>0</v>
      </c>
      <c r="N28" s="9"/>
    </row>
    <row r="29" spans="1:14" ht="12">
      <c r="A29" s="346" t="s">
        <v>905</v>
      </c>
      <c r="B29" s="347" t="s">
        <v>906</v>
      </c>
      <c r="C29" s="8">
        <v>291</v>
      </c>
      <c r="D29" s="8">
        <v>137</v>
      </c>
      <c r="E29" s="8">
        <v>8</v>
      </c>
      <c r="F29" s="489">
        <v>0</v>
      </c>
      <c r="G29" s="490">
        <f t="shared" si="0"/>
        <v>436</v>
      </c>
      <c r="H29" s="8">
        <v>291</v>
      </c>
      <c r="I29" s="8">
        <v>137</v>
      </c>
      <c r="J29" s="8">
        <v>8</v>
      </c>
      <c r="K29" s="489">
        <v>0</v>
      </c>
      <c r="L29" s="8">
        <f t="shared" si="1"/>
        <v>436</v>
      </c>
      <c r="M29" s="8">
        <f t="shared" si="2"/>
        <v>0</v>
      </c>
      <c r="N29" s="9"/>
    </row>
    <row r="30" spans="1:14" ht="12">
      <c r="A30" s="346" t="s">
        <v>907</v>
      </c>
      <c r="B30" s="347" t="s">
        <v>908</v>
      </c>
      <c r="C30" s="8">
        <v>605</v>
      </c>
      <c r="D30" s="8">
        <v>316</v>
      </c>
      <c r="E30" s="8">
        <v>6</v>
      </c>
      <c r="F30" s="489">
        <v>0</v>
      </c>
      <c r="G30" s="490">
        <f t="shared" si="0"/>
        <v>927</v>
      </c>
      <c r="H30" s="8">
        <v>605</v>
      </c>
      <c r="I30" s="8">
        <v>316</v>
      </c>
      <c r="J30" s="8">
        <v>6</v>
      </c>
      <c r="K30" s="489">
        <v>0</v>
      </c>
      <c r="L30" s="8">
        <f t="shared" si="1"/>
        <v>927</v>
      </c>
      <c r="M30" s="8">
        <f t="shared" si="2"/>
        <v>0</v>
      </c>
      <c r="N30" s="9"/>
    </row>
    <row r="31" spans="1:14" ht="12">
      <c r="A31" s="346" t="s">
        <v>909</v>
      </c>
      <c r="B31" s="347" t="s">
        <v>910</v>
      </c>
      <c r="C31" s="8">
        <v>249</v>
      </c>
      <c r="D31" s="8">
        <v>150</v>
      </c>
      <c r="E31" s="8">
        <v>4</v>
      </c>
      <c r="F31" s="489">
        <v>0</v>
      </c>
      <c r="G31" s="490">
        <f t="shared" si="0"/>
        <v>403</v>
      </c>
      <c r="H31" s="8">
        <v>249</v>
      </c>
      <c r="I31" s="8">
        <v>150</v>
      </c>
      <c r="J31" s="8">
        <v>4</v>
      </c>
      <c r="K31" s="489">
        <v>0</v>
      </c>
      <c r="L31" s="8">
        <f t="shared" si="1"/>
        <v>403</v>
      </c>
      <c r="M31" s="8">
        <f t="shared" si="2"/>
        <v>0</v>
      </c>
      <c r="N31" s="9"/>
    </row>
    <row r="32" spans="1:14" ht="12">
      <c r="A32" s="346" t="s">
        <v>911</v>
      </c>
      <c r="B32" s="347" t="s">
        <v>912</v>
      </c>
      <c r="C32" s="8">
        <v>425</v>
      </c>
      <c r="D32" s="8">
        <v>267</v>
      </c>
      <c r="E32" s="8">
        <v>7</v>
      </c>
      <c r="F32" s="489">
        <v>0</v>
      </c>
      <c r="G32" s="490">
        <f t="shared" si="0"/>
        <v>699</v>
      </c>
      <c r="H32" s="8">
        <v>425</v>
      </c>
      <c r="I32" s="8">
        <v>267</v>
      </c>
      <c r="J32" s="8">
        <v>7</v>
      </c>
      <c r="K32" s="489">
        <v>0</v>
      </c>
      <c r="L32" s="8">
        <f t="shared" si="1"/>
        <v>699</v>
      </c>
      <c r="M32" s="8">
        <f t="shared" si="2"/>
        <v>0</v>
      </c>
      <c r="N32" s="9"/>
    </row>
    <row r="33" spans="1:14" ht="12">
      <c r="A33" s="346" t="s">
        <v>913</v>
      </c>
      <c r="B33" s="347" t="s">
        <v>914</v>
      </c>
      <c r="C33" s="8">
        <v>267</v>
      </c>
      <c r="D33" s="8">
        <v>71</v>
      </c>
      <c r="E33" s="8">
        <v>3</v>
      </c>
      <c r="F33" s="489">
        <v>0</v>
      </c>
      <c r="G33" s="490">
        <f t="shared" si="0"/>
        <v>341</v>
      </c>
      <c r="H33" s="8">
        <v>267</v>
      </c>
      <c r="I33" s="8">
        <v>71</v>
      </c>
      <c r="J33" s="8">
        <v>3</v>
      </c>
      <c r="K33" s="489">
        <v>0</v>
      </c>
      <c r="L33" s="8">
        <f t="shared" si="1"/>
        <v>341</v>
      </c>
      <c r="M33" s="8">
        <f t="shared" si="2"/>
        <v>0</v>
      </c>
      <c r="N33" s="9"/>
    </row>
    <row r="34" spans="1:14" ht="12">
      <c r="A34" s="346" t="s">
        <v>915</v>
      </c>
      <c r="B34" s="347" t="s">
        <v>916</v>
      </c>
      <c r="C34" s="8">
        <v>275</v>
      </c>
      <c r="D34" s="8">
        <v>45</v>
      </c>
      <c r="E34" s="8">
        <v>1</v>
      </c>
      <c r="F34" s="489">
        <v>0</v>
      </c>
      <c r="G34" s="490">
        <f t="shared" si="0"/>
        <v>321</v>
      </c>
      <c r="H34" s="8">
        <v>275</v>
      </c>
      <c r="I34" s="8">
        <v>45</v>
      </c>
      <c r="J34" s="8">
        <v>1</v>
      </c>
      <c r="K34" s="489">
        <v>0</v>
      </c>
      <c r="L34" s="8">
        <f t="shared" si="1"/>
        <v>321</v>
      </c>
      <c r="M34" s="8">
        <f t="shared" si="2"/>
        <v>0</v>
      </c>
      <c r="N34" s="9"/>
    </row>
    <row r="35" spans="1:14" ht="12">
      <c r="A35" s="346" t="s">
        <v>917</v>
      </c>
      <c r="B35" s="347" t="s">
        <v>918</v>
      </c>
      <c r="C35" s="8">
        <v>139</v>
      </c>
      <c r="D35" s="8">
        <v>90</v>
      </c>
      <c r="E35" s="8">
        <v>4</v>
      </c>
      <c r="F35" s="489">
        <v>0</v>
      </c>
      <c r="G35" s="490">
        <f t="shared" si="0"/>
        <v>233</v>
      </c>
      <c r="H35" s="8">
        <v>139</v>
      </c>
      <c r="I35" s="8">
        <v>90</v>
      </c>
      <c r="J35" s="8">
        <v>4</v>
      </c>
      <c r="K35" s="489">
        <v>0</v>
      </c>
      <c r="L35" s="8">
        <f t="shared" si="1"/>
        <v>233</v>
      </c>
      <c r="M35" s="8">
        <f t="shared" si="2"/>
        <v>0</v>
      </c>
      <c r="N35" s="9"/>
    </row>
    <row r="36" spans="1:14" ht="12">
      <c r="A36" s="346" t="s">
        <v>919</v>
      </c>
      <c r="B36" s="347" t="s">
        <v>920</v>
      </c>
      <c r="C36" s="8">
        <v>205</v>
      </c>
      <c r="D36" s="8">
        <v>50</v>
      </c>
      <c r="E36" s="8">
        <v>5</v>
      </c>
      <c r="F36" s="489">
        <v>0</v>
      </c>
      <c r="G36" s="490">
        <f t="shared" si="0"/>
        <v>260</v>
      </c>
      <c r="H36" s="8">
        <v>205</v>
      </c>
      <c r="I36" s="8">
        <v>50</v>
      </c>
      <c r="J36" s="8">
        <v>5</v>
      </c>
      <c r="K36" s="489">
        <v>0</v>
      </c>
      <c r="L36" s="8">
        <f t="shared" si="1"/>
        <v>260</v>
      </c>
      <c r="M36" s="8">
        <f t="shared" si="2"/>
        <v>0</v>
      </c>
      <c r="N36" s="9"/>
    </row>
    <row r="37" spans="1:14" ht="12">
      <c r="A37" s="346" t="s">
        <v>921</v>
      </c>
      <c r="B37" s="347" t="s">
        <v>922</v>
      </c>
      <c r="C37" s="8">
        <v>219</v>
      </c>
      <c r="D37" s="8">
        <v>40</v>
      </c>
      <c r="E37" s="8">
        <v>4</v>
      </c>
      <c r="F37" s="489">
        <v>0</v>
      </c>
      <c r="G37" s="490">
        <f t="shared" si="0"/>
        <v>263</v>
      </c>
      <c r="H37" s="8">
        <v>219</v>
      </c>
      <c r="I37" s="8">
        <v>40</v>
      </c>
      <c r="J37" s="8">
        <v>4</v>
      </c>
      <c r="K37" s="489">
        <v>0</v>
      </c>
      <c r="L37" s="8">
        <f t="shared" si="1"/>
        <v>263</v>
      </c>
      <c r="M37" s="8">
        <f t="shared" si="2"/>
        <v>0</v>
      </c>
      <c r="N37" s="9"/>
    </row>
    <row r="38" spans="1:14" ht="12">
      <c r="A38" s="346" t="s">
        <v>923</v>
      </c>
      <c r="B38" s="348" t="s">
        <v>924</v>
      </c>
      <c r="C38" s="8">
        <v>126</v>
      </c>
      <c r="D38" s="8">
        <v>93</v>
      </c>
      <c r="E38" s="8">
        <v>3</v>
      </c>
      <c r="F38" s="489">
        <v>0</v>
      </c>
      <c r="G38" s="490">
        <f t="shared" si="0"/>
        <v>222</v>
      </c>
      <c r="H38" s="8">
        <v>126</v>
      </c>
      <c r="I38" s="8">
        <v>93</v>
      </c>
      <c r="J38" s="8">
        <v>3</v>
      </c>
      <c r="K38" s="489">
        <v>0</v>
      </c>
      <c r="L38" s="8">
        <f t="shared" si="1"/>
        <v>222</v>
      </c>
      <c r="M38" s="8">
        <f t="shared" si="2"/>
        <v>0</v>
      </c>
      <c r="N38" s="9"/>
    </row>
    <row r="39" spans="1:14" ht="12">
      <c r="A39" s="346" t="s">
        <v>925</v>
      </c>
      <c r="B39" s="348" t="s">
        <v>926</v>
      </c>
      <c r="C39" s="8">
        <v>128</v>
      </c>
      <c r="D39" s="8">
        <v>12</v>
      </c>
      <c r="E39" s="8">
        <v>2</v>
      </c>
      <c r="F39" s="489">
        <v>0</v>
      </c>
      <c r="G39" s="490">
        <f t="shared" si="0"/>
        <v>142</v>
      </c>
      <c r="H39" s="8">
        <v>128</v>
      </c>
      <c r="I39" s="8">
        <v>12</v>
      </c>
      <c r="J39" s="8">
        <v>2</v>
      </c>
      <c r="K39" s="489">
        <v>0</v>
      </c>
      <c r="L39" s="8">
        <f t="shared" si="1"/>
        <v>142</v>
      </c>
      <c r="M39" s="8">
        <f t="shared" si="2"/>
        <v>0</v>
      </c>
      <c r="N39" s="9"/>
    </row>
    <row r="40" spans="1:14" ht="12">
      <c r="A40" s="346" t="s">
        <v>927</v>
      </c>
      <c r="B40" s="348" t="s">
        <v>928</v>
      </c>
      <c r="C40" s="8">
        <v>172</v>
      </c>
      <c r="D40" s="8">
        <v>63</v>
      </c>
      <c r="E40" s="8">
        <v>1</v>
      </c>
      <c r="F40" s="489">
        <v>0</v>
      </c>
      <c r="G40" s="490">
        <f t="shared" si="0"/>
        <v>236</v>
      </c>
      <c r="H40" s="8">
        <v>172</v>
      </c>
      <c r="I40" s="8">
        <v>63</v>
      </c>
      <c r="J40" s="8">
        <v>1</v>
      </c>
      <c r="K40" s="489">
        <v>0</v>
      </c>
      <c r="L40" s="8">
        <f t="shared" si="1"/>
        <v>236</v>
      </c>
      <c r="M40" s="8">
        <f t="shared" si="2"/>
        <v>0</v>
      </c>
      <c r="N40" s="9"/>
    </row>
    <row r="41" spans="1:14" ht="12">
      <c r="A41" s="346" t="s">
        <v>929</v>
      </c>
      <c r="B41" s="348" t="s">
        <v>930</v>
      </c>
      <c r="C41" s="8">
        <v>123</v>
      </c>
      <c r="D41" s="8">
        <v>48</v>
      </c>
      <c r="E41" s="8">
        <v>0</v>
      </c>
      <c r="F41" s="489">
        <v>0</v>
      </c>
      <c r="G41" s="490">
        <f t="shared" si="0"/>
        <v>171</v>
      </c>
      <c r="H41" s="8">
        <v>123</v>
      </c>
      <c r="I41" s="8">
        <v>48</v>
      </c>
      <c r="J41" s="8">
        <v>0</v>
      </c>
      <c r="K41" s="489">
        <v>0</v>
      </c>
      <c r="L41" s="8">
        <f t="shared" si="1"/>
        <v>171</v>
      </c>
      <c r="M41" s="8">
        <f t="shared" si="2"/>
        <v>0</v>
      </c>
      <c r="N41" s="9"/>
    </row>
    <row r="42" spans="1:14" ht="24.75">
      <c r="A42" s="346" t="s">
        <v>931</v>
      </c>
      <c r="B42" s="348" t="s">
        <v>932</v>
      </c>
      <c r="C42" s="8">
        <v>75</v>
      </c>
      <c r="D42" s="8">
        <v>102</v>
      </c>
      <c r="E42" s="8">
        <v>2</v>
      </c>
      <c r="F42" s="489">
        <v>0</v>
      </c>
      <c r="G42" s="490">
        <f t="shared" si="0"/>
        <v>179</v>
      </c>
      <c r="H42" s="8">
        <v>75</v>
      </c>
      <c r="I42" s="8">
        <v>102</v>
      </c>
      <c r="J42" s="8">
        <v>2</v>
      </c>
      <c r="K42" s="489">
        <v>0</v>
      </c>
      <c r="L42" s="8">
        <f t="shared" si="1"/>
        <v>179</v>
      </c>
      <c r="M42" s="8">
        <f t="shared" si="2"/>
        <v>0</v>
      </c>
      <c r="N42" s="9"/>
    </row>
    <row r="43" spans="1:14" ht="24.75">
      <c r="A43" s="346" t="s">
        <v>933</v>
      </c>
      <c r="B43" s="348" t="s">
        <v>934</v>
      </c>
      <c r="C43" s="8">
        <v>133</v>
      </c>
      <c r="D43" s="8">
        <v>31</v>
      </c>
      <c r="E43" s="8">
        <v>5</v>
      </c>
      <c r="F43" s="489">
        <v>0</v>
      </c>
      <c r="G43" s="490">
        <f t="shared" si="0"/>
        <v>169</v>
      </c>
      <c r="H43" s="8">
        <v>133</v>
      </c>
      <c r="I43" s="8">
        <v>31</v>
      </c>
      <c r="J43" s="8">
        <v>5</v>
      </c>
      <c r="K43" s="489">
        <v>0</v>
      </c>
      <c r="L43" s="8">
        <f t="shared" si="1"/>
        <v>169</v>
      </c>
      <c r="M43" s="8">
        <f t="shared" si="2"/>
        <v>0</v>
      </c>
      <c r="N43" s="9"/>
    </row>
    <row r="44" spans="1:14" ht="12.75">
      <c r="A44" s="3" t="s">
        <v>18</v>
      </c>
      <c r="B44" s="9"/>
      <c r="C44" s="8">
        <f aca="true" t="shared" si="3" ref="C44:N44">SUM(C11:C43)</f>
        <v>8625</v>
      </c>
      <c r="D44" s="8">
        <f t="shared" si="3"/>
        <v>4107</v>
      </c>
      <c r="E44" s="8">
        <f t="shared" si="3"/>
        <v>150</v>
      </c>
      <c r="F44" s="8">
        <f t="shared" si="3"/>
        <v>0</v>
      </c>
      <c r="G44" s="8">
        <f t="shared" si="3"/>
        <v>12882</v>
      </c>
      <c r="H44" s="8">
        <f t="shared" si="3"/>
        <v>8625</v>
      </c>
      <c r="I44" s="8">
        <f t="shared" si="3"/>
        <v>4107</v>
      </c>
      <c r="J44" s="8">
        <f t="shared" si="3"/>
        <v>150</v>
      </c>
      <c r="K44" s="8">
        <f t="shared" si="3"/>
        <v>0</v>
      </c>
      <c r="L44" s="8">
        <f t="shared" si="3"/>
        <v>12882</v>
      </c>
      <c r="M44" s="8">
        <f t="shared" si="3"/>
        <v>0</v>
      </c>
      <c r="N44" s="8">
        <f t="shared" si="3"/>
        <v>0</v>
      </c>
    </row>
    <row r="45" spans="1:14" ht="24" customHeight="1">
      <c r="A45" s="801" t="s">
        <v>972</v>
      </c>
      <c r="B45" s="801"/>
      <c r="C45" s="801"/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</row>
    <row r="46" ht="12">
      <c r="A46" s="10" t="s">
        <v>8</v>
      </c>
    </row>
    <row r="47" ht="12">
      <c r="A47" t="s">
        <v>9</v>
      </c>
    </row>
    <row r="48" spans="1:14" ht="12.75">
      <c r="A48" t="s">
        <v>10</v>
      </c>
      <c r="K48" s="11" t="s">
        <v>11</v>
      </c>
      <c r="L48" s="11" t="s">
        <v>11</v>
      </c>
      <c r="M48" s="11"/>
      <c r="N48" s="11" t="s">
        <v>11</v>
      </c>
    </row>
    <row r="49" spans="1:12" ht="12.75">
      <c r="A49" s="15" t="s">
        <v>428</v>
      </c>
      <c r="J49" s="11"/>
      <c r="K49" s="11"/>
      <c r="L49" s="11"/>
    </row>
    <row r="50" spans="3:13" ht="12">
      <c r="C50" s="15" t="s">
        <v>429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5:14" ht="12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5:14" ht="12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s="286" customFormat="1" ht="15" customHeight="1">
      <c r="A53" s="198"/>
      <c r="B53" s="198"/>
      <c r="C53"/>
      <c r="D53"/>
      <c r="E53"/>
      <c r="F53"/>
      <c r="G53"/>
      <c r="H53"/>
      <c r="I53" s="336"/>
      <c r="J53" s="336"/>
      <c r="K53"/>
      <c r="L53" s="349" t="s">
        <v>13</v>
      </c>
      <c r="M53" s="336"/>
      <c r="N53" s="336"/>
    </row>
    <row r="54" spans="1:14" s="286" customFormat="1" ht="15" customHeight="1">
      <c r="A54" s="198" t="s">
        <v>12</v>
      </c>
      <c r="B54"/>
      <c r="C54" s="1"/>
      <c r="D54" s="685" t="s">
        <v>13</v>
      </c>
      <c r="E54" s="685"/>
      <c r="F54" s="14"/>
      <c r="G54"/>
      <c r="H54"/>
      <c r="I54" s="336"/>
      <c r="J54" s="336"/>
      <c r="K54" s="350" t="s">
        <v>14</v>
      </c>
      <c r="L54" s="350"/>
      <c r="M54" s="336"/>
      <c r="N54" s="336"/>
    </row>
    <row r="55" spans="1:14" s="286" customFormat="1" ht="15.75" customHeight="1">
      <c r="A55" s="198"/>
      <c r="B55" s="198"/>
      <c r="C55" s="686" t="s">
        <v>882</v>
      </c>
      <c r="D55" s="686"/>
      <c r="E55" s="686"/>
      <c r="F55" s="686"/>
      <c r="G55"/>
      <c r="H55"/>
      <c r="I55"/>
      <c r="J55"/>
      <c r="K55" s="350" t="s">
        <v>883</v>
      </c>
      <c r="L55" s="350"/>
      <c r="M55" s="32"/>
      <c r="N55" s="32"/>
    </row>
    <row r="56" spans="1:14" s="286" customFormat="1" ht="12.75">
      <c r="A56"/>
      <c r="B56"/>
      <c r="C56"/>
      <c r="D56"/>
      <c r="E56"/>
      <c r="F56"/>
      <c r="G56"/>
      <c r="H56"/>
      <c r="I56" s="351"/>
      <c r="J56" s="351"/>
      <c r="K56" s="203" t="s">
        <v>83</v>
      </c>
      <c r="L56" s="200"/>
      <c r="M56" s="351"/>
      <c r="N56"/>
    </row>
    <row r="57" spans="1:14" ht="12">
      <c r="A57" s="791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</row>
  </sheetData>
  <sheetProtection/>
  <mergeCells count="16">
    <mergeCell ref="A57:N57"/>
    <mergeCell ref="N8:N9"/>
    <mergeCell ref="A8:A9"/>
    <mergeCell ref="B8:B9"/>
    <mergeCell ref="C8:G8"/>
    <mergeCell ref="H8:L8"/>
    <mergeCell ref="D54:E54"/>
    <mergeCell ref="C55:F55"/>
    <mergeCell ref="M8:M9"/>
    <mergeCell ref="A45:N45"/>
    <mergeCell ref="A7:B7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view="pageBreakPreview" zoomScaleSheetLayoutView="100" zoomScalePageLayoutView="0" workbookViewId="0" topLeftCell="A5">
      <selection activeCell="A5" sqref="A5:O5"/>
    </sheetView>
  </sheetViews>
  <sheetFormatPr defaultColWidth="9.140625" defaultRowHeight="12.75"/>
  <cols>
    <col min="1" max="1" width="7.140625" style="15" customWidth="1"/>
    <col min="2" max="2" width="22.8515625" style="15" customWidth="1"/>
    <col min="3" max="3" width="10.28125" style="15" customWidth="1"/>
    <col min="4" max="4" width="9.28125" style="15" customWidth="1"/>
    <col min="5" max="6" width="9.140625" style="15" customWidth="1"/>
    <col min="7" max="7" width="11.7109375" style="15" customWidth="1"/>
    <col min="8" max="8" width="11.00390625" style="15" customWidth="1"/>
    <col min="9" max="9" width="9.7109375" style="15" customWidth="1"/>
    <col min="10" max="10" width="9.57421875" style="15" customWidth="1"/>
    <col min="11" max="11" width="11.7109375" style="15" customWidth="1"/>
    <col min="12" max="12" width="10.7109375" style="15" customWidth="1"/>
    <col min="13" max="13" width="10.57421875" style="15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6384" width="9.140625" style="15" customWidth="1"/>
  </cols>
  <sheetData>
    <row r="1" spans="15:17" ht="12.75" customHeight="1">
      <c r="O1" s="720" t="s">
        <v>59</v>
      </c>
      <c r="P1" s="720"/>
      <c r="Q1" s="720"/>
    </row>
    <row r="2" spans="1:16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39"/>
      <c r="N2" s="39"/>
      <c r="O2" s="39"/>
      <c r="P2" s="39"/>
    </row>
    <row r="3" spans="1:16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38"/>
      <c r="N3" s="38"/>
      <c r="O3" s="38"/>
      <c r="P3" s="38"/>
    </row>
    <row r="4" ht="11.25" customHeight="1"/>
    <row r="5" spans="1:15" ht="15.75" customHeight="1">
      <c r="A5" s="802" t="s">
        <v>745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</row>
    <row r="7" spans="1:17" ht="17.25" customHeight="1">
      <c r="A7" s="724" t="s">
        <v>936</v>
      </c>
      <c r="B7" s="724"/>
      <c r="N7" s="788" t="s">
        <v>777</v>
      </c>
      <c r="O7" s="788"/>
      <c r="P7" s="788"/>
      <c r="Q7" s="788"/>
    </row>
    <row r="8" spans="1:17" ht="24" customHeight="1">
      <c r="A8" s="698" t="s">
        <v>2</v>
      </c>
      <c r="B8" s="698" t="s">
        <v>3</v>
      </c>
      <c r="C8" s="695" t="s">
        <v>784</v>
      </c>
      <c r="D8" s="695"/>
      <c r="E8" s="695"/>
      <c r="F8" s="695"/>
      <c r="G8" s="695"/>
      <c r="H8" s="730" t="s">
        <v>634</v>
      </c>
      <c r="I8" s="695"/>
      <c r="J8" s="695"/>
      <c r="K8" s="695"/>
      <c r="L8" s="695"/>
      <c r="M8" s="804" t="s">
        <v>110</v>
      </c>
      <c r="N8" s="805"/>
      <c r="O8" s="805"/>
      <c r="P8" s="805"/>
      <c r="Q8" s="806"/>
    </row>
    <row r="9" spans="1:17" s="14" customFormat="1" ht="60" customHeight="1">
      <c r="A9" s="698"/>
      <c r="B9" s="698"/>
      <c r="C9" s="5" t="s">
        <v>210</v>
      </c>
      <c r="D9" s="5" t="s">
        <v>211</v>
      </c>
      <c r="E9" s="5" t="s">
        <v>355</v>
      </c>
      <c r="F9" s="5" t="s">
        <v>217</v>
      </c>
      <c r="G9" s="5" t="s">
        <v>115</v>
      </c>
      <c r="H9" s="96" t="s">
        <v>210</v>
      </c>
      <c r="I9" s="5" t="s">
        <v>211</v>
      </c>
      <c r="J9" s="5" t="s">
        <v>355</v>
      </c>
      <c r="K9" s="7" t="s">
        <v>217</v>
      </c>
      <c r="L9" s="5" t="s">
        <v>358</v>
      </c>
      <c r="M9" s="5" t="s">
        <v>210</v>
      </c>
      <c r="N9" s="5" t="s">
        <v>211</v>
      </c>
      <c r="O9" s="5" t="s">
        <v>355</v>
      </c>
      <c r="P9" s="7" t="s">
        <v>217</v>
      </c>
      <c r="Q9" s="5" t="s">
        <v>117</v>
      </c>
    </row>
    <row r="10" spans="1:17" s="60" customFormat="1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</row>
    <row r="11" spans="1:17" s="60" customFormat="1" ht="12.75">
      <c r="A11" s="346" t="s">
        <v>258</v>
      </c>
      <c r="B11" s="347" t="s">
        <v>884</v>
      </c>
      <c r="C11" s="59">
        <v>66409</v>
      </c>
      <c r="D11" s="59">
        <v>7118</v>
      </c>
      <c r="E11" s="59">
        <v>0</v>
      </c>
      <c r="F11" s="59" t="s">
        <v>7</v>
      </c>
      <c r="G11" s="59">
        <f>SUM(C11:F11)</f>
        <v>73527</v>
      </c>
      <c r="H11" s="352">
        <v>64545</v>
      </c>
      <c r="I11" s="352">
        <v>6918</v>
      </c>
      <c r="J11" s="59">
        <v>0</v>
      </c>
      <c r="K11" s="59">
        <v>0</v>
      </c>
      <c r="L11" s="19">
        <f>SUM(H11:K11)</f>
        <v>71463</v>
      </c>
      <c r="M11" s="59">
        <f>H11*202</f>
        <v>13038090</v>
      </c>
      <c r="N11" s="59">
        <f>I11*202</f>
        <v>1397436</v>
      </c>
      <c r="O11" s="59">
        <f>J11*312</f>
        <v>0</v>
      </c>
      <c r="P11" s="59">
        <v>0</v>
      </c>
      <c r="Q11" s="59">
        <f>SUM(M11:P11)</f>
        <v>14435526</v>
      </c>
    </row>
    <row r="12" spans="1:17" s="60" customFormat="1" ht="12.75">
      <c r="A12" s="346" t="s">
        <v>259</v>
      </c>
      <c r="B12" s="347" t="s">
        <v>885</v>
      </c>
      <c r="C12" s="59">
        <v>152307</v>
      </c>
      <c r="D12" s="59">
        <v>7154</v>
      </c>
      <c r="E12" s="59">
        <v>0</v>
      </c>
      <c r="F12" s="59" t="s">
        <v>7</v>
      </c>
      <c r="G12" s="59">
        <f aca="true" t="shared" si="0" ref="G12:G43">SUM(C12:F12)</f>
        <v>159461</v>
      </c>
      <c r="H12" s="352">
        <v>147993</v>
      </c>
      <c r="I12" s="352">
        <v>6953</v>
      </c>
      <c r="J12" s="59">
        <v>0</v>
      </c>
      <c r="K12" s="59">
        <v>0</v>
      </c>
      <c r="L12" s="19">
        <f aca="true" t="shared" si="1" ref="L12:L43">SUM(H12:K12)</f>
        <v>154946</v>
      </c>
      <c r="M12" s="59">
        <f aca="true" t="shared" si="2" ref="M12:M43">H12*202</f>
        <v>29894586</v>
      </c>
      <c r="N12" s="59">
        <f aca="true" t="shared" si="3" ref="N12:N43">I12*202</f>
        <v>1404506</v>
      </c>
      <c r="O12" s="59">
        <f aca="true" t="shared" si="4" ref="O12:O43">J12*312</f>
        <v>0</v>
      </c>
      <c r="P12" s="59">
        <v>0</v>
      </c>
      <c r="Q12" s="59">
        <f aca="true" t="shared" si="5" ref="Q12:Q43">SUM(M12:P12)</f>
        <v>31299092</v>
      </c>
    </row>
    <row r="13" spans="1:17" s="60" customFormat="1" ht="12.75">
      <c r="A13" s="346" t="s">
        <v>260</v>
      </c>
      <c r="B13" s="347" t="s">
        <v>886</v>
      </c>
      <c r="C13" s="59">
        <v>70051</v>
      </c>
      <c r="D13" s="59">
        <v>6199</v>
      </c>
      <c r="E13" s="59">
        <v>0</v>
      </c>
      <c r="F13" s="59" t="s">
        <v>7</v>
      </c>
      <c r="G13" s="59">
        <f t="shared" si="0"/>
        <v>76250</v>
      </c>
      <c r="H13" s="352">
        <v>68085</v>
      </c>
      <c r="I13" s="352">
        <v>6025</v>
      </c>
      <c r="J13" s="59">
        <v>0</v>
      </c>
      <c r="K13" s="59">
        <v>0</v>
      </c>
      <c r="L13" s="19">
        <f t="shared" si="1"/>
        <v>74110</v>
      </c>
      <c r="M13" s="59">
        <f t="shared" si="2"/>
        <v>13753170</v>
      </c>
      <c r="N13" s="59">
        <f t="shared" si="3"/>
        <v>1217050</v>
      </c>
      <c r="O13" s="59">
        <f t="shared" si="4"/>
        <v>0</v>
      </c>
      <c r="P13" s="59">
        <v>0</v>
      </c>
      <c r="Q13" s="59">
        <f t="shared" si="5"/>
        <v>14970220</v>
      </c>
    </row>
    <row r="14" spans="1:17" s="60" customFormat="1" ht="12.75">
      <c r="A14" s="346" t="s">
        <v>261</v>
      </c>
      <c r="B14" s="347" t="s">
        <v>887</v>
      </c>
      <c r="C14" s="59">
        <v>150696</v>
      </c>
      <c r="D14" s="59">
        <v>5486</v>
      </c>
      <c r="E14" s="59">
        <v>0</v>
      </c>
      <c r="F14" s="59" t="s">
        <v>7</v>
      </c>
      <c r="G14" s="59">
        <f t="shared" si="0"/>
        <v>156182</v>
      </c>
      <c r="H14" s="352">
        <v>146467</v>
      </c>
      <c r="I14" s="352">
        <v>5332</v>
      </c>
      <c r="J14" s="59">
        <v>0</v>
      </c>
      <c r="K14" s="59">
        <v>0</v>
      </c>
      <c r="L14" s="19">
        <f t="shared" si="1"/>
        <v>151799</v>
      </c>
      <c r="M14" s="59">
        <f t="shared" si="2"/>
        <v>29586334</v>
      </c>
      <c r="N14" s="59">
        <f t="shared" si="3"/>
        <v>1077064</v>
      </c>
      <c r="O14" s="59">
        <f t="shared" si="4"/>
        <v>0</v>
      </c>
      <c r="P14" s="59">
        <v>0</v>
      </c>
      <c r="Q14" s="59">
        <f t="shared" si="5"/>
        <v>30663398</v>
      </c>
    </row>
    <row r="15" spans="1:17" s="60" customFormat="1" ht="12.75">
      <c r="A15" s="346" t="s">
        <v>262</v>
      </c>
      <c r="B15" s="347" t="s">
        <v>888</v>
      </c>
      <c r="C15" s="59">
        <v>44174</v>
      </c>
      <c r="D15" s="59">
        <v>7357</v>
      </c>
      <c r="E15" s="59">
        <v>0</v>
      </c>
      <c r="F15" s="59" t="s">
        <v>7</v>
      </c>
      <c r="G15" s="59">
        <f t="shared" si="0"/>
        <v>51531</v>
      </c>
      <c r="H15" s="352">
        <v>42934</v>
      </c>
      <c r="I15" s="352">
        <v>7151</v>
      </c>
      <c r="J15" s="59">
        <v>0</v>
      </c>
      <c r="K15" s="59">
        <v>0</v>
      </c>
      <c r="L15" s="19">
        <f t="shared" si="1"/>
        <v>50085</v>
      </c>
      <c r="M15" s="59">
        <f t="shared" si="2"/>
        <v>8672668</v>
      </c>
      <c r="N15" s="59">
        <f t="shared" si="3"/>
        <v>1444502</v>
      </c>
      <c r="O15" s="59">
        <f t="shared" si="4"/>
        <v>0</v>
      </c>
      <c r="P15" s="59">
        <v>0</v>
      </c>
      <c r="Q15" s="59">
        <f t="shared" si="5"/>
        <v>10117170</v>
      </c>
    </row>
    <row r="16" spans="1:17" s="60" customFormat="1" ht="12.75">
      <c r="A16" s="346" t="s">
        <v>263</v>
      </c>
      <c r="B16" s="347" t="s">
        <v>889</v>
      </c>
      <c r="C16" s="59">
        <v>93649</v>
      </c>
      <c r="D16" s="59">
        <v>2366</v>
      </c>
      <c r="E16" s="59">
        <v>0</v>
      </c>
      <c r="F16" s="59" t="s">
        <v>7</v>
      </c>
      <c r="G16" s="59">
        <f t="shared" si="0"/>
        <v>96015</v>
      </c>
      <c r="H16" s="352">
        <v>91021</v>
      </c>
      <c r="I16" s="352">
        <v>2300</v>
      </c>
      <c r="J16" s="59">
        <v>0</v>
      </c>
      <c r="K16" s="59">
        <v>0</v>
      </c>
      <c r="L16" s="19">
        <f t="shared" si="1"/>
        <v>93321</v>
      </c>
      <c r="M16" s="59">
        <f t="shared" si="2"/>
        <v>18386242</v>
      </c>
      <c r="N16" s="59">
        <f t="shared" si="3"/>
        <v>464600</v>
      </c>
      <c r="O16" s="59">
        <f t="shared" si="4"/>
        <v>0</v>
      </c>
      <c r="P16" s="59">
        <v>0</v>
      </c>
      <c r="Q16" s="59">
        <f t="shared" si="5"/>
        <v>18850842</v>
      </c>
    </row>
    <row r="17" spans="1:17" s="60" customFormat="1" ht="12.75">
      <c r="A17" s="346" t="s">
        <v>264</v>
      </c>
      <c r="B17" s="347" t="s">
        <v>890</v>
      </c>
      <c r="C17" s="59">
        <v>58154</v>
      </c>
      <c r="D17" s="59">
        <v>6737</v>
      </c>
      <c r="E17" s="59">
        <v>0</v>
      </c>
      <c r="F17" s="59" t="s">
        <v>7</v>
      </c>
      <c r="G17" s="59">
        <f t="shared" si="0"/>
        <v>64891</v>
      </c>
      <c r="H17" s="352">
        <v>56522</v>
      </c>
      <c r="I17" s="352">
        <v>6548</v>
      </c>
      <c r="J17" s="59">
        <v>0</v>
      </c>
      <c r="K17" s="59">
        <v>0</v>
      </c>
      <c r="L17" s="19">
        <f t="shared" si="1"/>
        <v>63070</v>
      </c>
      <c r="M17" s="59">
        <f t="shared" si="2"/>
        <v>11417444</v>
      </c>
      <c r="N17" s="59">
        <f t="shared" si="3"/>
        <v>1322696</v>
      </c>
      <c r="O17" s="59">
        <f t="shared" si="4"/>
        <v>0</v>
      </c>
      <c r="P17" s="59">
        <v>0</v>
      </c>
      <c r="Q17" s="59">
        <f t="shared" si="5"/>
        <v>12740140</v>
      </c>
    </row>
    <row r="18" spans="1:17" s="60" customFormat="1" ht="12.75">
      <c r="A18" s="346" t="s">
        <v>265</v>
      </c>
      <c r="B18" s="347" t="s">
        <v>891</v>
      </c>
      <c r="C18" s="59">
        <v>175912</v>
      </c>
      <c r="D18" s="59">
        <v>16030</v>
      </c>
      <c r="E18" s="59">
        <v>0</v>
      </c>
      <c r="F18" s="59" t="s">
        <v>7</v>
      </c>
      <c r="G18" s="59">
        <f t="shared" si="0"/>
        <v>191942</v>
      </c>
      <c r="H18" s="352">
        <v>170975</v>
      </c>
      <c r="I18" s="507">
        <v>15430</v>
      </c>
      <c r="J18" s="59">
        <v>0</v>
      </c>
      <c r="K18" s="59">
        <v>0</v>
      </c>
      <c r="L18" s="19">
        <f t="shared" si="1"/>
        <v>186405</v>
      </c>
      <c r="M18" s="59">
        <f t="shared" si="2"/>
        <v>34536950</v>
      </c>
      <c r="N18" s="59">
        <f t="shared" si="3"/>
        <v>3116860</v>
      </c>
      <c r="O18" s="59">
        <f t="shared" si="4"/>
        <v>0</v>
      </c>
      <c r="P18" s="59">
        <v>0</v>
      </c>
      <c r="Q18" s="59">
        <f t="shared" si="5"/>
        <v>37653810</v>
      </c>
    </row>
    <row r="19" spans="1:17" s="60" customFormat="1" ht="12.75">
      <c r="A19" s="346" t="s">
        <v>284</v>
      </c>
      <c r="B19" s="347" t="s">
        <v>892</v>
      </c>
      <c r="C19" s="59">
        <v>94757</v>
      </c>
      <c r="D19" s="59">
        <v>1454</v>
      </c>
      <c r="E19" s="59">
        <v>0</v>
      </c>
      <c r="F19" s="59" t="s">
        <v>7</v>
      </c>
      <c r="G19" s="59">
        <f t="shared" si="0"/>
        <v>96211</v>
      </c>
      <c r="H19" s="352">
        <v>92098</v>
      </c>
      <c r="I19" s="352">
        <v>1413</v>
      </c>
      <c r="J19" s="59">
        <v>0</v>
      </c>
      <c r="K19" s="59">
        <v>0</v>
      </c>
      <c r="L19" s="19">
        <f t="shared" si="1"/>
        <v>93511</v>
      </c>
      <c r="M19" s="59">
        <f t="shared" si="2"/>
        <v>18603796</v>
      </c>
      <c r="N19" s="59">
        <f t="shared" si="3"/>
        <v>285426</v>
      </c>
      <c r="O19" s="59">
        <f t="shared" si="4"/>
        <v>0</v>
      </c>
      <c r="P19" s="59">
        <v>0</v>
      </c>
      <c r="Q19" s="59">
        <f t="shared" si="5"/>
        <v>18889222</v>
      </c>
    </row>
    <row r="20" spans="1:17" s="60" customFormat="1" ht="12.75">
      <c r="A20" s="346" t="s">
        <v>285</v>
      </c>
      <c r="B20" s="347" t="s">
        <v>893</v>
      </c>
      <c r="C20" s="59">
        <v>13957</v>
      </c>
      <c r="D20" s="59">
        <v>847</v>
      </c>
      <c r="E20" s="59">
        <v>0</v>
      </c>
      <c r="F20" s="59" t="s">
        <v>7</v>
      </c>
      <c r="G20" s="59">
        <f t="shared" si="0"/>
        <v>14804</v>
      </c>
      <c r="H20" s="352">
        <v>13565</v>
      </c>
      <c r="I20" s="352">
        <v>823</v>
      </c>
      <c r="J20" s="59">
        <v>0</v>
      </c>
      <c r="K20" s="59">
        <v>0</v>
      </c>
      <c r="L20" s="19">
        <f t="shared" si="1"/>
        <v>14388</v>
      </c>
      <c r="M20" s="59">
        <f t="shared" si="2"/>
        <v>2740130</v>
      </c>
      <c r="N20" s="59">
        <f t="shared" si="3"/>
        <v>166246</v>
      </c>
      <c r="O20" s="59">
        <f t="shared" si="4"/>
        <v>0</v>
      </c>
      <c r="P20" s="59">
        <v>0</v>
      </c>
      <c r="Q20" s="59">
        <f t="shared" si="5"/>
        <v>2906376</v>
      </c>
    </row>
    <row r="21" spans="1:17" s="60" customFormat="1" ht="12.75">
      <c r="A21" s="346" t="s">
        <v>286</v>
      </c>
      <c r="B21" s="347" t="s">
        <v>894</v>
      </c>
      <c r="C21" s="59">
        <v>107569</v>
      </c>
      <c r="D21" s="59">
        <v>4928</v>
      </c>
      <c r="E21" s="59">
        <v>0</v>
      </c>
      <c r="F21" s="59" t="s">
        <v>7</v>
      </c>
      <c r="G21" s="59">
        <f t="shared" si="0"/>
        <v>112497</v>
      </c>
      <c r="H21" s="352">
        <v>104550</v>
      </c>
      <c r="I21" s="352">
        <v>4790</v>
      </c>
      <c r="J21" s="59">
        <v>0</v>
      </c>
      <c r="K21" s="59">
        <v>0</v>
      </c>
      <c r="L21" s="19">
        <f t="shared" si="1"/>
        <v>109340</v>
      </c>
      <c r="M21" s="59">
        <f t="shared" si="2"/>
        <v>21119100</v>
      </c>
      <c r="N21" s="59">
        <f t="shared" si="3"/>
        <v>967580</v>
      </c>
      <c r="O21" s="59">
        <f t="shared" si="4"/>
        <v>0</v>
      </c>
      <c r="P21" s="59">
        <v>0</v>
      </c>
      <c r="Q21" s="59">
        <f t="shared" si="5"/>
        <v>22086680</v>
      </c>
    </row>
    <row r="22" spans="1:17" s="60" customFormat="1" ht="12.75">
      <c r="A22" s="346" t="s">
        <v>314</v>
      </c>
      <c r="B22" s="347" t="s">
        <v>895</v>
      </c>
      <c r="C22" s="59">
        <v>73611</v>
      </c>
      <c r="D22" s="59">
        <v>1386</v>
      </c>
      <c r="E22" s="59">
        <v>0</v>
      </c>
      <c r="F22" s="59" t="s">
        <v>7</v>
      </c>
      <c r="G22" s="59">
        <f t="shared" si="0"/>
        <v>74997</v>
      </c>
      <c r="H22" s="352">
        <v>71545</v>
      </c>
      <c r="I22" s="352">
        <v>1347</v>
      </c>
      <c r="J22" s="59">
        <v>0</v>
      </c>
      <c r="K22" s="59">
        <v>0</v>
      </c>
      <c r="L22" s="19">
        <f t="shared" si="1"/>
        <v>72892</v>
      </c>
      <c r="M22" s="59">
        <f t="shared" si="2"/>
        <v>14452090</v>
      </c>
      <c r="N22" s="59">
        <f t="shared" si="3"/>
        <v>272094</v>
      </c>
      <c r="O22" s="59">
        <f t="shared" si="4"/>
        <v>0</v>
      </c>
      <c r="P22" s="59">
        <v>0</v>
      </c>
      <c r="Q22" s="59">
        <f t="shared" si="5"/>
        <v>14724184</v>
      </c>
    </row>
    <row r="23" spans="1:17" s="60" customFormat="1" ht="12.75">
      <c r="A23" s="346" t="s">
        <v>315</v>
      </c>
      <c r="B23" s="347" t="s">
        <v>896</v>
      </c>
      <c r="C23" s="59">
        <v>64701</v>
      </c>
      <c r="D23" s="59">
        <v>5696</v>
      </c>
      <c r="E23" s="59">
        <v>0</v>
      </c>
      <c r="F23" s="59" t="s">
        <v>7</v>
      </c>
      <c r="G23" s="59">
        <f t="shared" si="0"/>
        <v>70397</v>
      </c>
      <c r="H23" s="352">
        <v>62885</v>
      </c>
      <c r="I23" s="352">
        <v>5536</v>
      </c>
      <c r="J23" s="59">
        <v>0</v>
      </c>
      <c r="K23" s="59">
        <v>0</v>
      </c>
      <c r="L23" s="19">
        <f t="shared" si="1"/>
        <v>68421</v>
      </c>
      <c r="M23" s="59">
        <f t="shared" si="2"/>
        <v>12702770</v>
      </c>
      <c r="N23" s="59">
        <f t="shared" si="3"/>
        <v>1118272</v>
      </c>
      <c r="O23" s="59">
        <f t="shared" si="4"/>
        <v>0</v>
      </c>
      <c r="P23" s="59">
        <v>0</v>
      </c>
      <c r="Q23" s="59">
        <f t="shared" si="5"/>
        <v>13821042</v>
      </c>
    </row>
    <row r="24" spans="1:17" s="60" customFormat="1" ht="12.75">
      <c r="A24" s="346" t="s">
        <v>316</v>
      </c>
      <c r="B24" s="347" t="s">
        <v>897</v>
      </c>
      <c r="C24" s="59">
        <v>51933</v>
      </c>
      <c r="D24" s="59">
        <v>1519</v>
      </c>
      <c r="E24" s="59">
        <v>0</v>
      </c>
      <c r="F24" s="59" t="s">
        <v>7</v>
      </c>
      <c r="G24" s="59">
        <f t="shared" si="0"/>
        <v>53452</v>
      </c>
      <c r="H24" s="352">
        <v>50476</v>
      </c>
      <c r="I24" s="352">
        <v>1476</v>
      </c>
      <c r="J24" s="59">
        <v>0</v>
      </c>
      <c r="K24" s="59">
        <v>0</v>
      </c>
      <c r="L24" s="19">
        <f t="shared" si="1"/>
        <v>51952</v>
      </c>
      <c r="M24" s="59">
        <f t="shared" si="2"/>
        <v>10196152</v>
      </c>
      <c r="N24" s="59">
        <f t="shared" si="3"/>
        <v>298152</v>
      </c>
      <c r="O24" s="59">
        <f t="shared" si="4"/>
        <v>0</v>
      </c>
      <c r="P24" s="59">
        <v>0</v>
      </c>
      <c r="Q24" s="59">
        <f t="shared" si="5"/>
        <v>10494304</v>
      </c>
    </row>
    <row r="25" spans="1:17" s="60" customFormat="1" ht="12.75">
      <c r="A25" s="346" t="s">
        <v>317</v>
      </c>
      <c r="B25" s="347" t="s">
        <v>898</v>
      </c>
      <c r="C25" s="278">
        <v>49416</v>
      </c>
      <c r="D25" s="487">
        <v>2443</v>
      </c>
      <c r="E25" s="278">
        <v>1844</v>
      </c>
      <c r="F25" s="60" t="s">
        <v>7</v>
      </c>
      <c r="G25" s="59">
        <f t="shared" si="0"/>
        <v>53703</v>
      </c>
      <c r="H25" s="352">
        <v>48029</v>
      </c>
      <c r="I25" s="352">
        <v>2374</v>
      </c>
      <c r="J25" s="59">
        <v>1844</v>
      </c>
      <c r="K25" s="59">
        <v>0</v>
      </c>
      <c r="L25" s="19">
        <f t="shared" si="1"/>
        <v>52247</v>
      </c>
      <c r="M25" s="59">
        <f t="shared" si="2"/>
        <v>9701858</v>
      </c>
      <c r="N25" s="59">
        <f t="shared" si="3"/>
        <v>479548</v>
      </c>
      <c r="O25" s="59">
        <f t="shared" si="4"/>
        <v>575328</v>
      </c>
      <c r="P25" s="355">
        <v>0</v>
      </c>
      <c r="Q25" s="59">
        <f t="shared" si="5"/>
        <v>10756734</v>
      </c>
    </row>
    <row r="26" spans="1:17" s="60" customFormat="1" ht="12.75">
      <c r="A26" s="346" t="s">
        <v>899</v>
      </c>
      <c r="B26" s="347" t="s">
        <v>900</v>
      </c>
      <c r="C26" s="59">
        <v>108157</v>
      </c>
      <c r="D26" s="59">
        <v>8032</v>
      </c>
      <c r="E26" s="59">
        <v>0</v>
      </c>
      <c r="F26" s="59" t="s">
        <v>7</v>
      </c>
      <c r="G26" s="59">
        <f t="shared" si="0"/>
        <v>116189</v>
      </c>
      <c r="H26" s="352">
        <v>105122</v>
      </c>
      <c r="I26" s="352">
        <v>7807</v>
      </c>
      <c r="J26" s="59">
        <v>0</v>
      </c>
      <c r="K26" s="59">
        <v>0</v>
      </c>
      <c r="L26" s="19">
        <f t="shared" si="1"/>
        <v>112929</v>
      </c>
      <c r="M26" s="59">
        <f t="shared" si="2"/>
        <v>21234644</v>
      </c>
      <c r="N26" s="59">
        <f t="shared" si="3"/>
        <v>1577014</v>
      </c>
      <c r="O26" s="59">
        <f t="shared" si="4"/>
        <v>0</v>
      </c>
      <c r="P26" s="59">
        <v>0</v>
      </c>
      <c r="Q26" s="59">
        <f t="shared" si="5"/>
        <v>22811658</v>
      </c>
    </row>
    <row r="27" spans="1:17" s="60" customFormat="1" ht="12.75">
      <c r="A27" s="346" t="s">
        <v>901</v>
      </c>
      <c r="B27" s="347" t="s">
        <v>902</v>
      </c>
      <c r="C27" s="59">
        <v>50616</v>
      </c>
      <c r="D27" s="59">
        <v>513</v>
      </c>
      <c r="E27" s="59">
        <v>0</v>
      </c>
      <c r="F27" s="59" t="s">
        <v>7</v>
      </c>
      <c r="G27" s="59">
        <f t="shared" si="0"/>
        <v>51129</v>
      </c>
      <c r="H27" s="352">
        <v>49195</v>
      </c>
      <c r="I27" s="352">
        <v>499</v>
      </c>
      <c r="J27" s="59">
        <v>0</v>
      </c>
      <c r="K27" s="59">
        <v>0</v>
      </c>
      <c r="L27" s="19">
        <f t="shared" si="1"/>
        <v>49694</v>
      </c>
      <c r="M27" s="59">
        <f t="shared" si="2"/>
        <v>9937390</v>
      </c>
      <c r="N27" s="59">
        <f t="shared" si="3"/>
        <v>100798</v>
      </c>
      <c r="O27" s="59">
        <f t="shared" si="4"/>
        <v>0</v>
      </c>
      <c r="P27" s="59">
        <v>0</v>
      </c>
      <c r="Q27" s="59">
        <f t="shared" si="5"/>
        <v>10038188</v>
      </c>
    </row>
    <row r="28" spans="1:17" s="60" customFormat="1" ht="12.75">
      <c r="A28" s="346" t="s">
        <v>903</v>
      </c>
      <c r="B28" s="347" t="s">
        <v>904</v>
      </c>
      <c r="C28" s="59">
        <v>127319</v>
      </c>
      <c r="D28" s="59">
        <v>7070</v>
      </c>
      <c r="E28" s="59">
        <v>0</v>
      </c>
      <c r="F28" s="59" t="s">
        <v>7</v>
      </c>
      <c r="G28" s="59">
        <f t="shared" si="0"/>
        <v>134389</v>
      </c>
      <c r="H28" s="352">
        <v>123746</v>
      </c>
      <c r="I28" s="352">
        <v>6872</v>
      </c>
      <c r="J28" s="59">
        <v>0</v>
      </c>
      <c r="K28" s="59">
        <v>0</v>
      </c>
      <c r="L28" s="19">
        <f t="shared" si="1"/>
        <v>130618</v>
      </c>
      <c r="M28" s="59">
        <f t="shared" si="2"/>
        <v>24996692</v>
      </c>
      <c r="N28" s="59">
        <f t="shared" si="3"/>
        <v>1388144</v>
      </c>
      <c r="O28" s="59">
        <f t="shared" si="4"/>
        <v>0</v>
      </c>
      <c r="P28" s="59">
        <v>0</v>
      </c>
      <c r="Q28" s="59">
        <f t="shared" si="5"/>
        <v>26384836</v>
      </c>
    </row>
    <row r="29" spans="1:17" s="60" customFormat="1" ht="12.75">
      <c r="A29" s="346" t="s">
        <v>905</v>
      </c>
      <c r="B29" s="347" t="s">
        <v>906</v>
      </c>
      <c r="C29" s="59">
        <v>76400</v>
      </c>
      <c r="D29" s="59">
        <v>16861</v>
      </c>
      <c r="E29" s="59">
        <v>0</v>
      </c>
      <c r="F29" s="59" t="s">
        <v>7</v>
      </c>
      <c r="G29" s="59">
        <f t="shared" si="0"/>
        <v>93261</v>
      </c>
      <c r="H29" s="352">
        <v>74256</v>
      </c>
      <c r="I29" s="507">
        <v>16238</v>
      </c>
      <c r="J29" s="59">
        <v>0</v>
      </c>
      <c r="K29" s="59">
        <v>0</v>
      </c>
      <c r="L29" s="19">
        <f t="shared" si="1"/>
        <v>90494</v>
      </c>
      <c r="M29" s="59">
        <f t="shared" si="2"/>
        <v>14999712</v>
      </c>
      <c r="N29" s="59">
        <f t="shared" si="3"/>
        <v>3280076</v>
      </c>
      <c r="O29" s="59">
        <f t="shared" si="4"/>
        <v>0</v>
      </c>
      <c r="P29" s="59">
        <v>0</v>
      </c>
      <c r="Q29" s="59">
        <f t="shared" si="5"/>
        <v>18279788</v>
      </c>
    </row>
    <row r="30" spans="1:17" s="60" customFormat="1" ht="12.75">
      <c r="A30" s="346" t="s">
        <v>907</v>
      </c>
      <c r="B30" s="347" t="s">
        <v>908</v>
      </c>
      <c r="C30" s="59">
        <v>95940</v>
      </c>
      <c r="D30" s="59">
        <v>6690</v>
      </c>
      <c r="E30" s="59">
        <v>0</v>
      </c>
      <c r="F30" s="59" t="s">
        <v>7</v>
      </c>
      <c r="G30" s="59">
        <f t="shared" si="0"/>
        <v>102630</v>
      </c>
      <c r="H30" s="352">
        <v>93247</v>
      </c>
      <c r="I30" s="352">
        <v>6502</v>
      </c>
      <c r="J30" s="59">
        <v>0</v>
      </c>
      <c r="K30" s="59">
        <v>0</v>
      </c>
      <c r="L30" s="19">
        <f t="shared" si="1"/>
        <v>99749</v>
      </c>
      <c r="M30" s="59">
        <f t="shared" si="2"/>
        <v>18835894</v>
      </c>
      <c r="N30" s="59">
        <f t="shared" si="3"/>
        <v>1313404</v>
      </c>
      <c r="O30" s="59">
        <f t="shared" si="4"/>
        <v>0</v>
      </c>
      <c r="P30" s="59">
        <v>0</v>
      </c>
      <c r="Q30" s="59">
        <f t="shared" si="5"/>
        <v>20149298</v>
      </c>
    </row>
    <row r="31" spans="1:17" s="60" customFormat="1" ht="12.75">
      <c r="A31" s="346" t="s">
        <v>909</v>
      </c>
      <c r="B31" s="347" t="s">
        <v>910</v>
      </c>
      <c r="C31" s="59">
        <v>99744</v>
      </c>
      <c r="D31" s="59">
        <v>1849</v>
      </c>
      <c r="E31" s="59">
        <v>0</v>
      </c>
      <c r="F31" s="59" t="s">
        <v>7</v>
      </c>
      <c r="G31" s="59">
        <f t="shared" si="0"/>
        <v>101593</v>
      </c>
      <c r="H31" s="352">
        <v>96945</v>
      </c>
      <c r="I31" s="352">
        <v>1797</v>
      </c>
      <c r="J31" s="59">
        <v>0</v>
      </c>
      <c r="K31" s="59">
        <v>0</v>
      </c>
      <c r="L31" s="19">
        <f t="shared" si="1"/>
        <v>98742</v>
      </c>
      <c r="M31" s="59">
        <f t="shared" si="2"/>
        <v>19582890</v>
      </c>
      <c r="N31" s="59">
        <f t="shared" si="3"/>
        <v>362994</v>
      </c>
      <c r="O31" s="59">
        <f t="shared" si="4"/>
        <v>0</v>
      </c>
      <c r="P31" s="59">
        <v>0</v>
      </c>
      <c r="Q31" s="59">
        <f t="shared" si="5"/>
        <v>19945884</v>
      </c>
    </row>
    <row r="32" spans="1:17" ht="12.75">
      <c r="A32" s="346" t="s">
        <v>911</v>
      </c>
      <c r="B32" s="347" t="s">
        <v>912</v>
      </c>
      <c r="C32" s="18">
        <v>184013</v>
      </c>
      <c r="D32" s="18">
        <v>12786</v>
      </c>
      <c r="E32" s="59">
        <v>0</v>
      </c>
      <c r="F32" s="18" t="s">
        <v>7</v>
      </c>
      <c r="G32" s="59">
        <f t="shared" si="0"/>
        <v>196799</v>
      </c>
      <c r="H32" s="352">
        <v>178849</v>
      </c>
      <c r="I32" s="352">
        <v>12327</v>
      </c>
      <c r="J32" s="18">
        <v>0</v>
      </c>
      <c r="K32" s="59">
        <v>0</v>
      </c>
      <c r="L32" s="19">
        <f t="shared" si="1"/>
        <v>191176</v>
      </c>
      <c r="M32" s="59">
        <f t="shared" si="2"/>
        <v>36127498</v>
      </c>
      <c r="N32" s="59">
        <f t="shared" si="3"/>
        <v>2490054</v>
      </c>
      <c r="O32" s="59">
        <f t="shared" si="4"/>
        <v>0</v>
      </c>
      <c r="P32" s="59">
        <v>0</v>
      </c>
      <c r="Q32" s="59">
        <f t="shared" si="5"/>
        <v>38617552</v>
      </c>
    </row>
    <row r="33" spans="1:17" ht="12.75">
      <c r="A33" s="346" t="s">
        <v>913</v>
      </c>
      <c r="B33" s="347" t="s">
        <v>914</v>
      </c>
      <c r="C33" s="18">
        <v>52193</v>
      </c>
      <c r="D33" s="18">
        <v>5773</v>
      </c>
      <c r="E33" s="18">
        <v>0</v>
      </c>
      <c r="F33" s="18" t="s">
        <v>7</v>
      </c>
      <c r="G33" s="59">
        <f t="shared" si="0"/>
        <v>57966</v>
      </c>
      <c r="H33" s="352">
        <v>50728</v>
      </c>
      <c r="I33" s="352">
        <v>5611</v>
      </c>
      <c r="J33" s="18">
        <v>0</v>
      </c>
      <c r="K33" s="59">
        <v>0</v>
      </c>
      <c r="L33" s="19">
        <f t="shared" si="1"/>
        <v>56339</v>
      </c>
      <c r="M33" s="59">
        <f t="shared" si="2"/>
        <v>10247056</v>
      </c>
      <c r="N33" s="59">
        <f t="shared" si="3"/>
        <v>1133422</v>
      </c>
      <c r="O33" s="59">
        <f t="shared" si="4"/>
        <v>0</v>
      </c>
      <c r="P33" s="59">
        <v>0</v>
      </c>
      <c r="Q33" s="59">
        <f t="shared" si="5"/>
        <v>11380478</v>
      </c>
    </row>
    <row r="34" spans="1:17" ht="12.75">
      <c r="A34" s="346" t="s">
        <v>915</v>
      </c>
      <c r="B34" s="347" t="s">
        <v>916</v>
      </c>
      <c r="C34" s="18">
        <v>43251</v>
      </c>
      <c r="D34" s="18">
        <v>24</v>
      </c>
      <c r="E34" s="18">
        <v>0</v>
      </c>
      <c r="F34" s="18" t="s">
        <v>7</v>
      </c>
      <c r="G34" s="59">
        <f t="shared" si="0"/>
        <v>43275</v>
      </c>
      <c r="H34" s="352">
        <v>42037</v>
      </c>
      <c r="I34" s="352">
        <v>23</v>
      </c>
      <c r="J34" s="18">
        <v>0</v>
      </c>
      <c r="K34" s="59">
        <v>0</v>
      </c>
      <c r="L34" s="19">
        <f t="shared" si="1"/>
        <v>42060</v>
      </c>
      <c r="M34" s="59">
        <f t="shared" si="2"/>
        <v>8491474</v>
      </c>
      <c r="N34" s="59">
        <f t="shared" si="3"/>
        <v>4646</v>
      </c>
      <c r="O34" s="59">
        <f t="shared" si="4"/>
        <v>0</v>
      </c>
      <c r="P34" s="59">
        <v>0</v>
      </c>
      <c r="Q34" s="59">
        <f t="shared" si="5"/>
        <v>8496120</v>
      </c>
    </row>
    <row r="35" spans="1:17" ht="12.75">
      <c r="A35" s="346" t="s">
        <v>917</v>
      </c>
      <c r="B35" s="347" t="s">
        <v>918</v>
      </c>
      <c r="C35" s="18">
        <v>91514</v>
      </c>
      <c r="D35" s="18">
        <v>10859</v>
      </c>
      <c r="E35" s="18">
        <v>0</v>
      </c>
      <c r="F35" s="18" t="s">
        <v>7</v>
      </c>
      <c r="G35" s="59">
        <f t="shared" si="0"/>
        <v>102373</v>
      </c>
      <c r="H35" s="352">
        <v>88946</v>
      </c>
      <c r="I35" s="507">
        <v>10508</v>
      </c>
      <c r="J35" s="18">
        <v>0</v>
      </c>
      <c r="K35" s="59">
        <v>0</v>
      </c>
      <c r="L35" s="19">
        <f t="shared" si="1"/>
        <v>99454</v>
      </c>
      <c r="M35" s="59">
        <f t="shared" si="2"/>
        <v>17967092</v>
      </c>
      <c r="N35" s="59">
        <f t="shared" si="3"/>
        <v>2122616</v>
      </c>
      <c r="O35" s="59">
        <f t="shared" si="4"/>
        <v>0</v>
      </c>
      <c r="P35" s="59">
        <v>0</v>
      </c>
      <c r="Q35" s="59">
        <f t="shared" si="5"/>
        <v>20089708</v>
      </c>
    </row>
    <row r="36" spans="1:17" ht="12.75">
      <c r="A36" s="346" t="s">
        <v>919</v>
      </c>
      <c r="B36" s="347" t="s">
        <v>920</v>
      </c>
      <c r="C36" s="18">
        <v>101801</v>
      </c>
      <c r="D36" s="18">
        <v>551</v>
      </c>
      <c r="E36" s="18">
        <v>0</v>
      </c>
      <c r="F36" s="18" t="s">
        <v>7</v>
      </c>
      <c r="G36" s="59">
        <f t="shared" si="0"/>
        <v>102352</v>
      </c>
      <c r="H36" s="352">
        <v>98944</v>
      </c>
      <c r="I36" s="352">
        <v>536</v>
      </c>
      <c r="J36" s="18">
        <v>0</v>
      </c>
      <c r="K36" s="59">
        <v>0</v>
      </c>
      <c r="L36" s="19">
        <f t="shared" si="1"/>
        <v>99480</v>
      </c>
      <c r="M36" s="59">
        <f t="shared" si="2"/>
        <v>19986688</v>
      </c>
      <c r="N36" s="59">
        <f t="shared" si="3"/>
        <v>108272</v>
      </c>
      <c r="O36" s="59">
        <f t="shared" si="4"/>
        <v>0</v>
      </c>
      <c r="P36" s="59">
        <v>0</v>
      </c>
      <c r="Q36" s="59">
        <f t="shared" si="5"/>
        <v>20094960</v>
      </c>
    </row>
    <row r="37" spans="1:17" ht="12.75">
      <c r="A37" s="346" t="s">
        <v>921</v>
      </c>
      <c r="B37" s="347" t="s">
        <v>922</v>
      </c>
      <c r="C37" s="18">
        <v>63649</v>
      </c>
      <c r="D37" s="18">
        <v>5536</v>
      </c>
      <c r="E37" s="18">
        <v>0</v>
      </c>
      <c r="F37" s="18" t="s">
        <v>7</v>
      </c>
      <c r="G37" s="59">
        <f t="shared" si="0"/>
        <v>69185</v>
      </c>
      <c r="H37" s="352">
        <v>61863</v>
      </c>
      <c r="I37" s="352">
        <v>5381</v>
      </c>
      <c r="J37" s="18">
        <v>0</v>
      </c>
      <c r="K37" s="59">
        <v>0</v>
      </c>
      <c r="L37" s="19">
        <f t="shared" si="1"/>
        <v>67244</v>
      </c>
      <c r="M37" s="59">
        <f t="shared" si="2"/>
        <v>12496326</v>
      </c>
      <c r="N37" s="59">
        <f t="shared" si="3"/>
        <v>1086962</v>
      </c>
      <c r="O37" s="59">
        <f t="shared" si="4"/>
        <v>0</v>
      </c>
      <c r="P37" s="59">
        <v>0</v>
      </c>
      <c r="Q37" s="59">
        <f t="shared" si="5"/>
        <v>13583288</v>
      </c>
    </row>
    <row r="38" spans="1:17" ht="12.75">
      <c r="A38" s="346" t="s">
        <v>923</v>
      </c>
      <c r="B38" s="348" t="s">
        <v>924</v>
      </c>
      <c r="C38" s="18">
        <v>64730</v>
      </c>
      <c r="D38" s="18">
        <v>5373</v>
      </c>
      <c r="E38" s="18">
        <v>0</v>
      </c>
      <c r="F38" s="18" t="s">
        <v>7</v>
      </c>
      <c r="G38" s="59">
        <f t="shared" si="0"/>
        <v>70103</v>
      </c>
      <c r="H38" s="352">
        <v>62913</v>
      </c>
      <c r="I38" s="352">
        <v>5222</v>
      </c>
      <c r="J38" s="18">
        <v>0</v>
      </c>
      <c r="K38" s="59">
        <v>0</v>
      </c>
      <c r="L38" s="19">
        <f t="shared" si="1"/>
        <v>68135</v>
      </c>
      <c r="M38" s="59">
        <f t="shared" si="2"/>
        <v>12708426</v>
      </c>
      <c r="N38" s="59">
        <f t="shared" si="3"/>
        <v>1054844</v>
      </c>
      <c r="O38" s="59">
        <f t="shared" si="4"/>
        <v>0</v>
      </c>
      <c r="P38" s="59">
        <v>0</v>
      </c>
      <c r="Q38" s="59">
        <f t="shared" si="5"/>
        <v>13763270</v>
      </c>
    </row>
    <row r="39" spans="1:17" ht="12.75">
      <c r="A39" s="346" t="s">
        <v>925</v>
      </c>
      <c r="B39" s="348" t="s">
        <v>926</v>
      </c>
      <c r="C39" s="18">
        <v>37342</v>
      </c>
      <c r="D39" s="18">
        <v>0</v>
      </c>
      <c r="E39" s="18">
        <v>0</v>
      </c>
      <c r="F39" s="18" t="s">
        <v>7</v>
      </c>
      <c r="G39" s="59">
        <f t="shared" si="0"/>
        <v>37342</v>
      </c>
      <c r="H39" s="352">
        <v>36294</v>
      </c>
      <c r="I39" s="352">
        <v>0</v>
      </c>
      <c r="J39" s="18">
        <v>0</v>
      </c>
      <c r="K39" s="59">
        <v>0</v>
      </c>
      <c r="L39" s="19">
        <f t="shared" si="1"/>
        <v>36294</v>
      </c>
      <c r="M39" s="59">
        <f t="shared" si="2"/>
        <v>7331388</v>
      </c>
      <c r="N39" s="59">
        <f t="shared" si="3"/>
        <v>0</v>
      </c>
      <c r="O39" s="59">
        <f t="shared" si="4"/>
        <v>0</v>
      </c>
      <c r="P39" s="59">
        <v>0</v>
      </c>
      <c r="Q39" s="59">
        <f t="shared" si="5"/>
        <v>7331388</v>
      </c>
    </row>
    <row r="40" spans="1:17" ht="12.75">
      <c r="A40" s="346" t="s">
        <v>927</v>
      </c>
      <c r="B40" s="348" t="s">
        <v>928</v>
      </c>
      <c r="C40" s="18">
        <v>84835</v>
      </c>
      <c r="D40" s="18">
        <v>3496</v>
      </c>
      <c r="E40" s="18">
        <v>0</v>
      </c>
      <c r="F40" s="18" t="s">
        <v>7</v>
      </c>
      <c r="G40" s="59">
        <f t="shared" si="0"/>
        <v>88331</v>
      </c>
      <c r="H40" s="352">
        <v>82454</v>
      </c>
      <c r="I40" s="352">
        <v>3398</v>
      </c>
      <c r="J40" s="18">
        <v>0</v>
      </c>
      <c r="K40" s="59">
        <v>0</v>
      </c>
      <c r="L40" s="19">
        <f t="shared" si="1"/>
        <v>85852</v>
      </c>
      <c r="M40" s="59">
        <f t="shared" si="2"/>
        <v>16655708</v>
      </c>
      <c r="N40" s="59">
        <f t="shared" si="3"/>
        <v>686396</v>
      </c>
      <c r="O40" s="59">
        <f t="shared" si="4"/>
        <v>0</v>
      </c>
      <c r="P40" s="59">
        <v>0</v>
      </c>
      <c r="Q40" s="59">
        <f t="shared" si="5"/>
        <v>17342104</v>
      </c>
    </row>
    <row r="41" spans="1:17" ht="12.75">
      <c r="A41" s="346" t="s">
        <v>929</v>
      </c>
      <c r="B41" s="348" t="s">
        <v>930</v>
      </c>
      <c r="C41" s="18">
        <v>12984</v>
      </c>
      <c r="D41" s="18">
        <v>1046</v>
      </c>
      <c r="E41" s="18">
        <v>0</v>
      </c>
      <c r="F41" s="18" t="s">
        <v>7</v>
      </c>
      <c r="G41" s="59">
        <f t="shared" si="0"/>
        <v>14030</v>
      </c>
      <c r="H41" s="352">
        <v>12620</v>
      </c>
      <c r="I41" s="352">
        <v>1017</v>
      </c>
      <c r="J41" s="18">
        <v>0</v>
      </c>
      <c r="K41" s="59">
        <v>0</v>
      </c>
      <c r="L41" s="19">
        <f t="shared" si="1"/>
        <v>13637</v>
      </c>
      <c r="M41" s="59">
        <f t="shared" si="2"/>
        <v>2549240</v>
      </c>
      <c r="N41" s="59">
        <f t="shared" si="3"/>
        <v>205434</v>
      </c>
      <c r="O41" s="59">
        <f t="shared" si="4"/>
        <v>0</v>
      </c>
      <c r="P41" s="59">
        <v>0</v>
      </c>
      <c r="Q41" s="59">
        <f t="shared" si="5"/>
        <v>2754674</v>
      </c>
    </row>
    <row r="42" spans="1:17" ht="14.25" customHeight="1">
      <c r="A42" s="346" t="s">
        <v>931</v>
      </c>
      <c r="B42" s="348" t="s">
        <v>932</v>
      </c>
      <c r="C42" s="18">
        <v>38159</v>
      </c>
      <c r="D42" s="18">
        <v>5697</v>
      </c>
      <c r="E42" s="18">
        <v>0</v>
      </c>
      <c r="F42" s="18" t="s">
        <v>7</v>
      </c>
      <c r="G42" s="59">
        <f t="shared" si="0"/>
        <v>43856</v>
      </c>
      <c r="H42" s="352">
        <v>37088</v>
      </c>
      <c r="I42" s="352">
        <v>5537</v>
      </c>
      <c r="J42" s="18">
        <v>0</v>
      </c>
      <c r="K42" s="59">
        <v>0</v>
      </c>
      <c r="L42" s="19">
        <f t="shared" si="1"/>
        <v>42625</v>
      </c>
      <c r="M42" s="59">
        <f t="shared" si="2"/>
        <v>7491776</v>
      </c>
      <c r="N42" s="59">
        <f t="shared" si="3"/>
        <v>1118474</v>
      </c>
      <c r="O42" s="59">
        <f t="shared" si="4"/>
        <v>0</v>
      </c>
      <c r="P42" s="59">
        <v>0</v>
      </c>
      <c r="Q42" s="59">
        <f t="shared" si="5"/>
        <v>8610250</v>
      </c>
    </row>
    <row r="43" spans="1:17" ht="12.75">
      <c r="A43" s="346" t="s">
        <v>933</v>
      </c>
      <c r="B43" s="348" t="s">
        <v>934</v>
      </c>
      <c r="C43" s="18">
        <v>27532</v>
      </c>
      <c r="D43" s="18">
        <v>227</v>
      </c>
      <c r="E43" s="18">
        <v>0</v>
      </c>
      <c r="F43" s="18" t="s">
        <v>7</v>
      </c>
      <c r="G43" s="59">
        <f t="shared" si="0"/>
        <v>27759</v>
      </c>
      <c r="H43" s="352">
        <v>26759</v>
      </c>
      <c r="I43" s="352">
        <v>221</v>
      </c>
      <c r="J43" s="18">
        <v>0</v>
      </c>
      <c r="K43" s="59">
        <v>0</v>
      </c>
      <c r="L43" s="19">
        <f t="shared" si="1"/>
        <v>26980</v>
      </c>
      <c r="M43" s="59">
        <f t="shared" si="2"/>
        <v>5405318</v>
      </c>
      <c r="N43" s="59">
        <f t="shared" si="3"/>
        <v>44642</v>
      </c>
      <c r="O43" s="59">
        <f t="shared" si="4"/>
        <v>0</v>
      </c>
      <c r="P43" s="59">
        <v>0</v>
      </c>
      <c r="Q43" s="59">
        <f t="shared" si="5"/>
        <v>5449960</v>
      </c>
    </row>
    <row r="44" spans="1:17" ht="12.75">
      <c r="A44" s="3" t="s">
        <v>18</v>
      </c>
      <c r="B44" s="19"/>
      <c r="C44" s="3">
        <f aca="true" t="shared" si="6" ref="C44:Q44">SUM(C11:C43)</f>
        <v>2627475</v>
      </c>
      <c r="D44" s="3">
        <f t="shared" si="6"/>
        <v>169103</v>
      </c>
      <c r="E44" s="3">
        <f t="shared" si="6"/>
        <v>1844</v>
      </c>
      <c r="F44" s="3">
        <f t="shared" si="6"/>
        <v>0</v>
      </c>
      <c r="G44" s="3">
        <f t="shared" si="6"/>
        <v>2798422</v>
      </c>
      <c r="H44" s="3">
        <f t="shared" si="6"/>
        <v>2553696</v>
      </c>
      <c r="I44" s="3">
        <f t="shared" si="6"/>
        <v>163912</v>
      </c>
      <c r="J44" s="3">
        <f t="shared" si="6"/>
        <v>1844</v>
      </c>
      <c r="K44" s="3">
        <f t="shared" si="6"/>
        <v>0</v>
      </c>
      <c r="L44" s="658">
        <f t="shared" si="6"/>
        <v>2719452</v>
      </c>
      <c r="M44" s="3">
        <f t="shared" si="6"/>
        <v>515846592</v>
      </c>
      <c r="N44" s="3">
        <f t="shared" si="6"/>
        <v>33110224</v>
      </c>
      <c r="O44" s="3">
        <f t="shared" si="6"/>
        <v>575328</v>
      </c>
      <c r="P44" s="3">
        <f t="shared" si="6"/>
        <v>0</v>
      </c>
      <c r="Q44" s="3">
        <f t="shared" si="6"/>
        <v>549532144</v>
      </c>
    </row>
    <row r="45" spans="1:17" ht="12.75">
      <c r="A45" s="68"/>
      <c r="B45" s="21"/>
      <c r="C45" s="21">
        <v>1156995</v>
      </c>
      <c r="D45" s="21">
        <v>298464</v>
      </c>
      <c r="E45" s="21">
        <v>9871</v>
      </c>
      <c r="F45" s="21">
        <v>0</v>
      </c>
      <c r="G45" s="488">
        <v>1465330</v>
      </c>
      <c r="H45" s="21">
        <v>1051630</v>
      </c>
      <c r="I45" s="21">
        <v>270384</v>
      </c>
      <c r="J45" s="21">
        <v>9871</v>
      </c>
      <c r="K45" s="21">
        <v>0</v>
      </c>
      <c r="L45" s="21">
        <v>1331885</v>
      </c>
      <c r="M45" s="21">
        <v>225048820</v>
      </c>
      <c r="N45" s="21">
        <v>57862176</v>
      </c>
      <c r="O45" s="21">
        <v>2112394</v>
      </c>
      <c r="P45" s="21">
        <v>0</v>
      </c>
      <c r="Q45" s="21">
        <v>285023390</v>
      </c>
    </row>
    <row r="46" spans="1:17" ht="12">
      <c r="A46" s="10" t="s">
        <v>8</v>
      </c>
      <c r="B46"/>
      <c r="C46">
        <f>SUM(C44:C45)</f>
        <v>3784470</v>
      </c>
      <c r="D46">
        <f aca="true" t="shared" si="7" ref="D46:Q46">SUM(D44:D45)</f>
        <v>467567</v>
      </c>
      <c r="E46">
        <f t="shared" si="7"/>
        <v>11715</v>
      </c>
      <c r="F46">
        <f t="shared" si="7"/>
        <v>0</v>
      </c>
      <c r="G46">
        <f t="shared" si="7"/>
        <v>4263752</v>
      </c>
      <c r="H46">
        <f t="shared" si="7"/>
        <v>3605326</v>
      </c>
      <c r="I46">
        <f t="shared" si="7"/>
        <v>434296</v>
      </c>
      <c r="J46">
        <f t="shared" si="7"/>
        <v>11715</v>
      </c>
      <c r="K46">
        <f t="shared" si="7"/>
        <v>0</v>
      </c>
      <c r="L46">
        <f t="shared" si="7"/>
        <v>4051337</v>
      </c>
      <c r="M46">
        <f t="shared" si="7"/>
        <v>740895412</v>
      </c>
      <c r="N46">
        <f t="shared" si="7"/>
        <v>90972400</v>
      </c>
      <c r="O46">
        <f t="shared" si="7"/>
        <v>2687722</v>
      </c>
      <c r="P46">
        <f t="shared" si="7"/>
        <v>0</v>
      </c>
      <c r="Q46">
        <f t="shared" si="7"/>
        <v>834555534</v>
      </c>
    </row>
    <row r="47" spans="1:4" ht="12">
      <c r="A47" t="s">
        <v>9</v>
      </c>
      <c r="B47"/>
      <c r="C47"/>
      <c r="D47"/>
    </row>
    <row r="48" spans="1:12" ht="12.75">
      <c r="A48" t="s">
        <v>10</v>
      </c>
      <c r="B48"/>
      <c r="C48"/>
      <c r="D48"/>
      <c r="I48" s="11"/>
      <c r="J48" s="11"/>
      <c r="K48" s="11"/>
      <c r="L48" s="11"/>
    </row>
    <row r="49" spans="1:12" ht="12.75">
      <c r="A49" s="15" t="s">
        <v>428</v>
      </c>
      <c r="J49" s="11"/>
      <c r="K49" s="11"/>
      <c r="L49" s="11"/>
    </row>
    <row r="50" spans="3:13" ht="12">
      <c r="C50" s="15" t="s">
        <v>429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 s="286" customFormat="1" ht="17.25" customHeight="1">
      <c r="A51" s="198"/>
      <c r="B51" s="198"/>
      <c r="C51"/>
      <c r="D51"/>
      <c r="E51"/>
      <c r="F51"/>
      <c r="G51"/>
      <c r="H51"/>
      <c r="I51" s="336"/>
      <c r="J51" s="336"/>
      <c r="K51"/>
      <c r="L51" s="349" t="s">
        <v>13</v>
      </c>
      <c r="M51" s="336"/>
      <c r="N51" s="336"/>
    </row>
    <row r="52" spans="1:14" s="286" customFormat="1" ht="15" customHeight="1">
      <c r="A52" s="198" t="s">
        <v>12</v>
      </c>
      <c r="B52"/>
      <c r="C52" s="1"/>
      <c r="D52" s="685" t="s">
        <v>13</v>
      </c>
      <c r="E52" s="685"/>
      <c r="F52" s="14"/>
      <c r="G52"/>
      <c r="H52"/>
      <c r="I52" s="336"/>
      <c r="J52" s="336"/>
      <c r="K52" s="350" t="s">
        <v>14</v>
      </c>
      <c r="L52" s="350"/>
      <c r="M52" s="336"/>
      <c r="N52" s="336"/>
    </row>
    <row r="53" spans="1:14" s="286" customFormat="1" ht="15.75" customHeight="1">
      <c r="A53" s="198"/>
      <c r="B53" s="198"/>
      <c r="C53" s="686" t="s">
        <v>882</v>
      </c>
      <c r="D53" s="686"/>
      <c r="E53" s="686"/>
      <c r="F53" s="686"/>
      <c r="G53"/>
      <c r="H53"/>
      <c r="I53"/>
      <c r="J53"/>
      <c r="K53" s="350" t="s">
        <v>883</v>
      </c>
      <c r="L53" s="350"/>
      <c r="M53" s="32"/>
      <c r="N53" s="32"/>
    </row>
    <row r="54" spans="1:14" s="286" customFormat="1" ht="12.75">
      <c r="A54"/>
      <c r="B54"/>
      <c r="C54"/>
      <c r="D54"/>
      <c r="E54"/>
      <c r="F54"/>
      <c r="G54"/>
      <c r="H54"/>
      <c r="I54" s="351"/>
      <c r="J54" s="351"/>
      <c r="K54" s="203" t="s">
        <v>83</v>
      </c>
      <c r="L54" s="200"/>
      <c r="M54" s="351"/>
      <c r="N54"/>
    </row>
    <row r="55" spans="1:12" ht="12">
      <c r="A55" s="803"/>
      <c r="B55" s="803"/>
      <c r="C55" s="803"/>
      <c r="D55" s="803"/>
      <c r="E55" s="803"/>
      <c r="F55" s="803"/>
      <c r="G55" s="803"/>
      <c r="H55" s="803"/>
      <c r="I55" s="803"/>
      <c r="J55" s="803"/>
      <c r="K55" s="803"/>
      <c r="L55" s="803"/>
    </row>
  </sheetData>
  <sheetProtection/>
  <mergeCells count="14"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N7:Q7"/>
    <mergeCell ref="D52:E52"/>
    <mergeCell ref="C53:F53"/>
    <mergeCell ref="A5:O5"/>
    <mergeCell ref="A55:L5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view="pageBreakPreview" zoomScaleSheetLayoutView="100" zoomScalePageLayoutView="0" workbookViewId="0" topLeftCell="G24">
      <selection activeCell="C44" sqref="C44:Q44"/>
    </sheetView>
  </sheetViews>
  <sheetFormatPr defaultColWidth="9.140625" defaultRowHeight="12.75"/>
  <cols>
    <col min="1" max="1" width="7.140625" style="15" customWidth="1"/>
    <col min="2" max="2" width="23.421875" style="15" customWidth="1"/>
    <col min="3" max="3" width="9.57421875" style="15" customWidth="1"/>
    <col min="4" max="4" width="9.28125" style="15" customWidth="1"/>
    <col min="5" max="6" width="9.140625" style="15" customWidth="1"/>
    <col min="7" max="7" width="10.8515625" style="15" customWidth="1"/>
    <col min="8" max="8" width="10.28125" style="15" customWidth="1"/>
    <col min="9" max="9" width="10.8515625" style="15" customWidth="1"/>
    <col min="10" max="10" width="10.28125" style="15" customWidth="1"/>
    <col min="11" max="11" width="11.28125" style="15" customWidth="1"/>
    <col min="12" max="12" width="11.7109375" style="15" customWidth="1"/>
    <col min="13" max="13" width="9.7109375" style="15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8" width="9.140625" style="15" hidden="1" customWidth="1"/>
    <col min="19" max="19" width="10.8515625" style="15" customWidth="1"/>
    <col min="20" max="16384" width="9.140625" style="15" customWidth="1"/>
  </cols>
  <sheetData>
    <row r="1" spans="15:17" ht="12.75" customHeight="1">
      <c r="O1" s="720" t="s">
        <v>60</v>
      </c>
      <c r="P1" s="720"/>
      <c r="Q1" s="720"/>
    </row>
    <row r="2" spans="1:16" ht="15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39"/>
      <c r="N2" s="39"/>
      <c r="O2" s="39"/>
      <c r="P2" s="39"/>
    </row>
    <row r="3" spans="1:16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38"/>
      <c r="N3" s="38"/>
      <c r="O3" s="38"/>
      <c r="P3" s="38"/>
    </row>
    <row r="4" ht="11.25" customHeight="1"/>
    <row r="5" spans="1:12" ht="15">
      <c r="A5" s="802" t="s">
        <v>843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</row>
    <row r="7" spans="1:18" ht="12" customHeight="1">
      <c r="A7" s="724" t="s">
        <v>936</v>
      </c>
      <c r="B7" s="724"/>
      <c r="N7" s="788" t="s">
        <v>777</v>
      </c>
      <c r="O7" s="788"/>
      <c r="P7" s="788"/>
      <c r="Q7" s="788"/>
      <c r="R7" s="788"/>
    </row>
    <row r="8" spans="1:17" s="14" customFormat="1" ht="29.25" customHeight="1">
      <c r="A8" s="698" t="s">
        <v>2</v>
      </c>
      <c r="B8" s="698" t="s">
        <v>3</v>
      </c>
      <c r="C8" s="695" t="s">
        <v>785</v>
      </c>
      <c r="D8" s="695"/>
      <c r="E8" s="695"/>
      <c r="F8" s="729"/>
      <c r="G8" s="729"/>
      <c r="H8" s="730" t="s">
        <v>634</v>
      </c>
      <c r="I8" s="695"/>
      <c r="J8" s="695"/>
      <c r="K8" s="695"/>
      <c r="L8" s="695"/>
      <c r="M8" s="804" t="s">
        <v>110</v>
      </c>
      <c r="N8" s="805"/>
      <c r="O8" s="805"/>
      <c r="P8" s="805"/>
      <c r="Q8" s="806"/>
    </row>
    <row r="9" spans="1:19" s="14" customFormat="1" ht="39">
      <c r="A9" s="698"/>
      <c r="B9" s="698"/>
      <c r="C9" s="5" t="s">
        <v>210</v>
      </c>
      <c r="D9" s="5" t="s">
        <v>211</v>
      </c>
      <c r="E9" s="5" t="s">
        <v>355</v>
      </c>
      <c r="F9" s="7" t="s">
        <v>217</v>
      </c>
      <c r="G9" s="7" t="s">
        <v>115</v>
      </c>
      <c r="H9" s="5" t="s">
        <v>210</v>
      </c>
      <c r="I9" s="5" t="s">
        <v>211</v>
      </c>
      <c r="J9" s="5" t="s">
        <v>355</v>
      </c>
      <c r="K9" s="5" t="s">
        <v>217</v>
      </c>
      <c r="L9" s="5" t="s">
        <v>116</v>
      </c>
      <c r="M9" s="5" t="s">
        <v>210</v>
      </c>
      <c r="N9" s="5" t="s">
        <v>211</v>
      </c>
      <c r="O9" s="5" t="s">
        <v>355</v>
      </c>
      <c r="P9" s="7" t="s">
        <v>217</v>
      </c>
      <c r="Q9" s="5" t="s">
        <v>117</v>
      </c>
      <c r="R9" s="27"/>
      <c r="S9" s="28"/>
    </row>
    <row r="10" spans="1:17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7" s="342" customFormat="1" ht="12.75">
      <c r="A11" s="353" t="s">
        <v>258</v>
      </c>
      <c r="B11" s="354" t="s">
        <v>884</v>
      </c>
      <c r="C11" s="355">
        <v>38443</v>
      </c>
      <c r="D11" s="355">
        <v>5554</v>
      </c>
      <c r="E11" s="355">
        <v>300</v>
      </c>
      <c r="F11" s="356" t="s">
        <v>7</v>
      </c>
      <c r="G11" s="356">
        <f>SUM(C11:F11)</f>
        <v>44297</v>
      </c>
      <c r="H11" s="355">
        <f>ROUND(C11*90.8931776%,0)</f>
        <v>34942</v>
      </c>
      <c r="I11" s="355">
        <v>5021</v>
      </c>
      <c r="J11" s="355">
        <v>300</v>
      </c>
      <c r="K11" s="355">
        <v>0</v>
      </c>
      <c r="L11" s="357">
        <f>SUM(H11:K11)</f>
        <v>40263</v>
      </c>
      <c r="M11" s="355">
        <f>H11*214</f>
        <v>7477588</v>
      </c>
      <c r="N11" s="355">
        <f>I11*214</f>
        <v>1074494</v>
      </c>
      <c r="O11" s="355">
        <f>J11*214</f>
        <v>64200</v>
      </c>
      <c r="P11" s="355">
        <v>0</v>
      </c>
      <c r="Q11" s="355">
        <f>SUM(M11:P11)</f>
        <v>8616282</v>
      </c>
    </row>
    <row r="12" spans="1:17" s="342" customFormat="1" ht="12.75">
      <c r="A12" s="353" t="s">
        <v>259</v>
      </c>
      <c r="B12" s="354" t="s">
        <v>885</v>
      </c>
      <c r="C12" s="355">
        <v>69708</v>
      </c>
      <c r="D12" s="355">
        <v>21189</v>
      </c>
      <c r="E12" s="355">
        <v>750</v>
      </c>
      <c r="F12" s="356" t="s">
        <v>7</v>
      </c>
      <c r="G12" s="356">
        <f aca="true" t="shared" si="0" ref="G12:G43">SUM(C12:F12)</f>
        <v>91647</v>
      </c>
      <c r="H12" s="355">
        <f aca="true" t="shared" si="1" ref="H12:H43">ROUND(C12*90.8931776%,0)</f>
        <v>63360</v>
      </c>
      <c r="I12" s="355">
        <v>19232</v>
      </c>
      <c r="J12" s="355">
        <v>750</v>
      </c>
      <c r="K12" s="355">
        <v>0</v>
      </c>
      <c r="L12" s="357">
        <f aca="true" t="shared" si="2" ref="L12:L43">SUM(H12:K12)</f>
        <v>83342</v>
      </c>
      <c r="M12" s="355">
        <f aca="true" t="shared" si="3" ref="M12:M43">H12*214</f>
        <v>13559040</v>
      </c>
      <c r="N12" s="355">
        <f aca="true" t="shared" si="4" ref="N12:N43">I12*214</f>
        <v>4115648</v>
      </c>
      <c r="O12" s="355">
        <f aca="true" t="shared" si="5" ref="O12:O43">J12*214</f>
        <v>160500</v>
      </c>
      <c r="P12" s="355">
        <v>0</v>
      </c>
      <c r="Q12" s="355">
        <f aca="true" t="shared" si="6" ref="Q12:Q43">SUM(M12:P12)</f>
        <v>17835188</v>
      </c>
    </row>
    <row r="13" spans="1:17" s="342" customFormat="1" ht="12.75">
      <c r="A13" s="353" t="s">
        <v>260</v>
      </c>
      <c r="B13" s="354" t="s">
        <v>886</v>
      </c>
      <c r="C13" s="355">
        <v>30596</v>
      </c>
      <c r="D13" s="355">
        <v>11297</v>
      </c>
      <c r="E13" s="355">
        <v>150</v>
      </c>
      <c r="F13" s="356" t="s">
        <v>7</v>
      </c>
      <c r="G13" s="356">
        <f t="shared" si="0"/>
        <v>42043</v>
      </c>
      <c r="H13" s="355">
        <f t="shared" si="1"/>
        <v>27810</v>
      </c>
      <c r="I13" s="355">
        <v>10241</v>
      </c>
      <c r="J13" s="355">
        <v>150</v>
      </c>
      <c r="K13" s="355">
        <v>0</v>
      </c>
      <c r="L13" s="357">
        <f t="shared" si="2"/>
        <v>38201</v>
      </c>
      <c r="M13" s="355">
        <f t="shared" si="3"/>
        <v>5951340</v>
      </c>
      <c r="N13" s="355">
        <f t="shared" si="4"/>
        <v>2191574</v>
      </c>
      <c r="O13" s="355">
        <f t="shared" si="5"/>
        <v>32100</v>
      </c>
      <c r="P13" s="355">
        <v>0</v>
      </c>
      <c r="Q13" s="355">
        <f t="shared" si="6"/>
        <v>8175014</v>
      </c>
    </row>
    <row r="14" spans="1:17" s="342" customFormat="1" ht="12.75">
      <c r="A14" s="353" t="s">
        <v>261</v>
      </c>
      <c r="B14" s="354" t="s">
        <v>887</v>
      </c>
      <c r="C14" s="355">
        <v>69064</v>
      </c>
      <c r="D14" s="355">
        <v>9748</v>
      </c>
      <c r="E14" s="355">
        <v>450</v>
      </c>
      <c r="F14" s="356" t="s">
        <v>7</v>
      </c>
      <c r="G14" s="356">
        <f t="shared" si="0"/>
        <v>79262</v>
      </c>
      <c r="H14" s="355">
        <f t="shared" si="1"/>
        <v>62774</v>
      </c>
      <c r="I14" s="355">
        <v>8833</v>
      </c>
      <c r="J14" s="355">
        <v>450</v>
      </c>
      <c r="K14" s="355">
        <v>0</v>
      </c>
      <c r="L14" s="357">
        <f t="shared" si="2"/>
        <v>72057</v>
      </c>
      <c r="M14" s="355">
        <f t="shared" si="3"/>
        <v>13433636</v>
      </c>
      <c r="N14" s="355">
        <f t="shared" si="4"/>
        <v>1890262</v>
      </c>
      <c r="O14" s="355">
        <f t="shared" si="5"/>
        <v>96300</v>
      </c>
      <c r="P14" s="355">
        <v>0</v>
      </c>
      <c r="Q14" s="355">
        <f t="shared" si="6"/>
        <v>15420198</v>
      </c>
    </row>
    <row r="15" spans="1:17" s="342" customFormat="1" ht="12.75">
      <c r="A15" s="353" t="s">
        <v>262</v>
      </c>
      <c r="B15" s="354" t="s">
        <v>888</v>
      </c>
      <c r="C15" s="355">
        <v>22274</v>
      </c>
      <c r="D15" s="355">
        <v>4201</v>
      </c>
      <c r="E15" s="355">
        <v>185</v>
      </c>
      <c r="F15" s="356" t="s">
        <v>7</v>
      </c>
      <c r="G15" s="356">
        <f t="shared" si="0"/>
        <v>26660</v>
      </c>
      <c r="H15" s="355">
        <f t="shared" si="1"/>
        <v>20246</v>
      </c>
      <c r="I15" s="355">
        <v>3791</v>
      </c>
      <c r="J15" s="355">
        <v>185</v>
      </c>
      <c r="K15" s="355">
        <v>0</v>
      </c>
      <c r="L15" s="357">
        <f t="shared" si="2"/>
        <v>24222</v>
      </c>
      <c r="M15" s="355">
        <f t="shared" si="3"/>
        <v>4332644</v>
      </c>
      <c r="N15" s="355">
        <f t="shared" si="4"/>
        <v>811274</v>
      </c>
      <c r="O15" s="355">
        <f t="shared" si="5"/>
        <v>39590</v>
      </c>
      <c r="P15" s="355">
        <v>0</v>
      </c>
      <c r="Q15" s="355">
        <f t="shared" si="6"/>
        <v>5183508</v>
      </c>
    </row>
    <row r="16" spans="1:17" s="342" customFormat="1" ht="12.75">
      <c r="A16" s="353" t="s">
        <v>263</v>
      </c>
      <c r="B16" s="354" t="s">
        <v>889</v>
      </c>
      <c r="C16" s="355">
        <v>30251</v>
      </c>
      <c r="D16" s="355">
        <v>8336</v>
      </c>
      <c r="E16" s="355">
        <v>350</v>
      </c>
      <c r="F16" s="356" t="s">
        <v>7</v>
      </c>
      <c r="G16" s="356">
        <f t="shared" si="0"/>
        <v>38937</v>
      </c>
      <c r="H16" s="355">
        <f t="shared" si="1"/>
        <v>27496</v>
      </c>
      <c r="I16" s="355">
        <v>7550</v>
      </c>
      <c r="J16" s="355">
        <v>350</v>
      </c>
      <c r="K16" s="355">
        <v>0</v>
      </c>
      <c r="L16" s="357">
        <f t="shared" si="2"/>
        <v>35396</v>
      </c>
      <c r="M16" s="355">
        <f t="shared" si="3"/>
        <v>5884144</v>
      </c>
      <c r="N16" s="355">
        <f t="shared" si="4"/>
        <v>1615700</v>
      </c>
      <c r="O16" s="355">
        <f t="shared" si="5"/>
        <v>74900</v>
      </c>
      <c r="P16" s="355">
        <v>0</v>
      </c>
      <c r="Q16" s="355">
        <f t="shared" si="6"/>
        <v>7574744</v>
      </c>
    </row>
    <row r="17" spans="1:17" s="342" customFormat="1" ht="12.75">
      <c r="A17" s="353" t="s">
        <v>264</v>
      </c>
      <c r="B17" s="354" t="s">
        <v>890</v>
      </c>
      <c r="C17" s="355">
        <v>26511</v>
      </c>
      <c r="D17" s="355">
        <v>15257</v>
      </c>
      <c r="E17" s="355">
        <v>250</v>
      </c>
      <c r="F17" s="356" t="s">
        <v>7</v>
      </c>
      <c r="G17" s="356">
        <f t="shared" si="0"/>
        <v>42018</v>
      </c>
      <c r="H17" s="355">
        <f t="shared" si="1"/>
        <v>24097</v>
      </c>
      <c r="I17" s="355">
        <v>13841</v>
      </c>
      <c r="J17" s="355">
        <v>250</v>
      </c>
      <c r="K17" s="355">
        <v>0</v>
      </c>
      <c r="L17" s="357">
        <f t="shared" si="2"/>
        <v>38188</v>
      </c>
      <c r="M17" s="355">
        <f t="shared" si="3"/>
        <v>5156758</v>
      </c>
      <c r="N17" s="355">
        <f t="shared" si="4"/>
        <v>2961974</v>
      </c>
      <c r="O17" s="355">
        <f t="shared" si="5"/>
        <v>53500</v>
      </c>
      <c r="P17" s="355">
        <v>0</v>
      </c>
      <c r="Q17" s="355">
        <f t="shared" si="6"/>
        <v>8172232</v>
      </c>
    </row>
    <row r="18" spans="1:17" s="342" customFormat="1" ht="12.75">
      <c r="A18" s="353" t="s">
        <v>265</v>
      </c>
      <c r="B18" s="354" t="s">
        <v>891</v>
      </c>
      <c r="C18" s="355">
        <v>63265</v>
      </c>
      <c r="D18" s="355">
        <v>34875</v>
      </c>
      <c r="E18" s="355">
        <v>750</v>
      </c>
      <c r="F18" s="356" t="s">
        <v>7</v>
      </c>
      <c r="G18" s="356">
        <f t="shared" si="0"/>
        <v>98890</v>
      </c>
      <c r="H18" s="355">
        <f t="shared" si="1"/>
        <v>57504</v>
      </c>
      <c r="I18" s="355">
        <v>31672</v>
      </c>
      <c r="J18" s="355">
        <v>750</v>
      </c>
      <c r="K18" s="355">
        <v>0</v>
      </c>
      <c r="L18" s="357">
        <f t="shared" si="2"/>
        <v>89926</v>
      </c>
      <c r="M18" s="355">
        <f t="shared" si="3"/>
        <v>12305856</v>
      </c>
      <c r="N18" s="355">
        <f t="shared" si="4"/>
        <v>6777808</v>
      </c>
      <c r="O18" s="355">
        <f t="shared" si="5"/>
        <v>160500</v>
      </c>
      <c r="P18" s="355">
        <v>0</v>
      </c>
      <c r="Q18" s="355">
        <f t="shared" si="6"/>
        <v>19244164</v>
      </c>
    </row>
    <row r="19" spans="1:17" s="342" customFormat="1" ht="12.75">
      <c r="A19" s="353" t="s">
        <v>284</v>
      </c>
      <c r="B19" s="354" t="s">
        <v>892</v>
      </c>
      <c r="C19" s="355">
        <v>40773</v>
      </c>
      <c r="D19" s="355">
        <v>6748</v>
      </c>
      <c r="E19" s="355">
        <v>288</v>
      </c>
      <c r="F19" s="356" t="s">
        <v>7</v>
      </c>
      <c r="G19" s="356">
        <f t="shared" si="0"/>
        <v>47809</v>
      </c>
      <c r="H19" s="355">
        <f t="shared" si="1"/>
        <v>37060</v>
      </c>
      <c r="I19" s="355">
        <v>6106</v>
      </c>
      <c r="J19" s="355">
        <v>288</v>
      </c>
      <c r="K19" s="355">
        <v>0</v>
      </c>
      <c r="L19" s="357">
        <f t="shared" si="2"/>
        <v>43454</v>
      </c>
      <c r="M19" s="355">
        <f t="shared" si="3"/>
        <v>7930840</v>
      </c>
      <c r="N19" s="355">
        <f t="shared" si="4"/>
        <v>1306684</v>
      </c>
      <c r="O19" s="355">
        <f t="shared" si="5"/>
        <v>61632</v>
      </c>
      <c r="P19" s="355">
        <v>0</v>
      </c>
      <c r="Q19" s="355">
        <f t="shared" si="6"/>
        <v>9299156</v>
      </c>
    </row>
    <row r="20" spans="1:17" s="342" customFormat="1" ht="12.75">
      <c r="A20" s="353" t="s">
        <v>285</v>
      </c>
      <c r="B20" s="354" t="s">
        <v>893</v>
      </c>
      <c r="C20" s="355">
        <v>6984</v>
      </c>
      <c r="D20" s="355">
        <v>1199</v>
      </c>
      <c r="E20" s="355">
        <v>229</v>
      </c>
      <c r="F20" s="356" t="s">
        <v>7</v>
      </c>
      <c r="G20" s="356">
        <f t="shared" si="0"/>
        <v>8412</v>
      </c>
      <c r="H20" s="355">
        <f t="shared" si="1"/>
        <v>6348</v>
      </c>
      <c r="I20" s="355">
        <v>1063</v>
      </c>
      <c r="J20" s="355">
        <v>229</v>
      </c>
      <c r="K20" s="355">
        <v>0</v>
      </c>
      <c r="L20" s="357">
        <f t="shared" si="2"/>
        <v>7640</v>
      </c>
      <c r="M20" s="355">
        <f t="shared" si="3"/>
        <v>1358472</v>
      </c>
      <c r="N20" s="355">
        <f t="shared" si="4"/>
        <v>227482</v>
      </c>
      <c r="O20" s="355">
        <f t="shared" si="5"/>
        <v>49006</v>
      </c>
      <c r="P20" s="355">
        <v>0</v>
      </c>
      <c r="Q20" s="355">
        <f t="shared" si="6"/>
        <v>1634960</v>
      </c>
    </row>
    <row r="21" spans="1:17" s="342" customFormat="1" ht="12.75">
      <c r="A21" s="353" t="s">
        <v>286</v>
      </c>
      <c r="B21" s="354" t="s">
        <v>894</v>
      </c>
      <c r="C21" s="355">
        <v>41389</v>
      </c>
      <c r="D21" s="355">
        <v>13284</v>
      </c>
      <c r="E21" s="355">
        <v>375</v>
      </c>
      <c r="F21" s="356" t="s">
        <v>7</v>
      </c>
      <c r="G21" s="356">
        <f t="shared" si="0"/>
        <v>55048</v>
      </c>
      <c r="H21" s="355">
        <f t="shared" si="1"/>
        <v>37620</v>
      </c>
      <c r="I21" s="355">
        <v>12047</v>
      </c>
      <c r="J21" s="355">
        <v>375</v>
      </c>
      <c r="K21" s="355">
        <v>0</v>
      </c>
      <c r="L21" s="357">
        <f t="shared" si="2"/>
        <v>50042</v>
      </c>
      <c r="M21" s="355">
        <f t="shared" si="3"/>
        <v>8050680</v>
      </c>
      <c r="N21" s="355">
        <f t="shared" si="4"/>
        <v>2578058</v>
      </c>
      <c r="O21" s="355">
        <f t="shared" si="5"/>
        <v>80250</v>
      </c>
      <c r="P21" s="355">
        <v>0</v>
      </c>
      <c r="Q21" s="355">
        <f t="shared" si="6"/>
        <v>10708988</v>
      </c>
    </row>
    <row r="22" spans="1:17" s="342" customFormat="1" ht="12.75">
      <c r="A22" s="353" t="s">
        <v>314</v>
      </c>
      <c r="B22" s="354" t="s">
        <v>895</v>
      </c>
      <c r="C22" s="355">
        <v>34473</v>
      </c>
      <c r="D22" s="355">
        <v>8664</v>
      </c>
      <c r="E22" s="355">
        <v>150</v>
      </c>
      <c r="F22" s="356" t="s">
        <v>7</v>
      </c>
      <c r="G22" s="356">
        <f t="shared" si="0"/>
        <v>43287</v>
      </c>
      <c r="H22" s="355">
        <f t="shared" si="1"/>
        <v>31334</v>
      </c>
      <c r="I22" s="355">
        <v>7843</v>
      </c>
      <c r="J22" s="355">
        <v>150</v>
      </c>
      <c r="K22" s="355">
        <v>0</v>
      </c>
      <c r="L22" s="357">
        <f t="shared" si="2"/>
        <v>39327</v>
      </c>
      <c r="M22" s="355">
        <f t="shared" si="3"/>
        <v>6705476</v>
      </c>
      <c r="N22" s="355">
        <f t="shared" si="4"/>
        <v>1678402</v>
      </c>
      <c r="O22" s="355">
        <f t="shared" si="5"/>
        <v>32100</v>
      </c>
      <c r="P22" s="355">
        <v>0</v>
      </c>
      <c r="Q22" s="355">
        <f t="shared" si="6"/>
        <v>8415978</v>
      </c>
    </row>
    <row r="23" spans="1:17" s="342" customFormat="1" ht="12.75">
      <c r="A23" s="353" t="s">
        <v>315</v>
      </c>
      <c r="B23" s="354" t="s">
        <v>896</v>
      </c>
      <c r="C23" s="355">
        <v>25842</v>
      </c>
      <c r="D23" s="355">
        <v>8579</v>
      </c>
      <c r="E23" s="355">
        <v>250</v>
      </c>
      <c r="F23" s="356" t="s">
        <v>7</v>
      </c>
      <c r="G23" s="356">
        <f t="shared" si="0"/>
        <v>34671</v>
      </c>
      <c r="H23" s="355">
        <f t="shared" si="1"/>
        <v>23489</v>
      </c>
      <c r="I23" s="355">
        <v>7771</v>
      </c>
      <c r="J23" s="355">
        <v>250</v>
      </c>
      <c r="K23" s="355">
        <v>0</v>
      </c>
      <c r="L23" s="357">
        <f t="shared" si="2"/>
        <v>31510</v>
      </c>
      <c r="M23" s="355">
        <f t="shared" si="3"/>
        <v>5026646</v>
      </c>
      <c r="N23" s="355">
        <f t="shared" si="4"/>
        <v>1662994</v>
      </c>
      <c r="O23" s="355">
        <f t="shared" si="5"/>
        <v>53500</v>
      </c>
      <c r="P23" s="355">
        <v>0</v>
      </c>
      <c r="Q23" s="355">
        <f t="shared" si="6"/>
        <v>6743140</v>
      </c>
    </row>
    <row r="24" spans="1:17" s="342" customFormat="1" ht="12.75">
      <c r="A24" s="353" t="s">
        <v>316</v>
      </c>
      <c r="B24" s="354" t="s">
        <v>897</v>
      </c>
      <c r="C24" s="355">
        <v>28193</v>
      </c>
      <c r="D24" s="355">
        <v>4883</v>
      </c>
      <c r="E24" s="355">
        <v>54</v>
      </c>
      <c r="F24" s="356" t="s">
        <v>7</v>
      </c>
      <c r="G24" s="356">
        <f t="shared" si="0"/>
        <v>33130</v>
      </c>
      <c r="H24" s="355">
        <f t="shared" si="1"/>
        <v>25626</v>
      </c>
      <c r="I24" s="355">
        <v>4411</v>
      </c>
      <c r="J24" s="355">
        <v>54</v>
      </c>
      <c r="K24" s="355">
        <v>0</v>
      </c>
      <c r="L24" s="357">
        <f t="shared" si="2"/>
        <v>30091</v>
      </c>
      <c r="M24" s="355">
        <f t="shared" si="3"/>
        <v>5483964</v>
      </c>
      <c r="N24" s="355">
        <f t="shared" si="4"/>
        <v>943954</v>
      </c>
      <c r="O24" s="355">
        <f t="shared" si="5"/>
        <v>11556</v>
      </c>
      <c r="P24" s="355">
        <v>0</v>
      </c>
      <c r="Q24" s="355">
        <f t="shared" si="6"/>
        <v>6439474</v>
      </c>
    </row>
    <row r="25" spans="1:17" s="342" customFormat="1" ht="12.75">
      <c r="A25" s="353" t="s">
        <v>317</v>
      </c>
      <c r="B25" s="354" t="s">
        <v>898</v>
      </c>
      <c r="C25" s="357">
        <v>26035</v>
      </c>
      <c r="D25" s="357">
        <v>2757</v>
      </c>
      <c r="E25" s="355">
        <v>200</v>
      </c>
      <c r="F25" s="356" t="s">
        <v>7</v>
      </c>
      <c r="G25" s="356">
        <f t="shared" si="0"/>
        <v>28992</v>
      </c>
      <c r="H25" s="355">
        <f t="shared" si="1"/>
        <v>23664</v>
      </c>
      <c r="I25" s="355">
        <v>2479</v>
      </c>
      <c r="J25" s="355">
        <v>200</v>
      </c>
      <c r="K25" s="355">
        <v>0</v>
      </c>
      <c r="L25" s="357">
        <f t="shared" si="2"/>
        <v>26343</v>
      </c>
      <c r="M25" s="355">
        <f t="shared" si="3"/>
        <v>5064096</v>
      </c>
      <c r="N25" s="355">
        <f t="shared" si="4"/>
        <v>530506</v>
      </c>
      <c r="O25" s="355">
        <f t="shared" si="5"/>
        <v>42800</v>
      </c>
      <c r="P25" s="355">
        <v>0</v>
      </c>
      <c r="Q25" s="355">
        <f t="shared" si="6"/>
        <v>5637402</v>
      </c>
    </row>
    <row r="26" spans="1:17" s="342" customFormat="1" ht="12.75">
      <c r="A26" s="353" t="s">
        <v>899</v>
      </c>
      <c r="B26" s="354" t="s">
        <v>900</v>
      </c>
      <c r="C26" s="355">
        <v>55159</v>
      </c>
      <c r="D26" s="355">
        <v>14083</v>
      </c>
      <c r="E26" s="355">
        <v>330</v>
      </c>
      <c r="F26" s="356" t="s">
        <v>7</v>
      </c>
      <c r="G26" s="356">
        <f t="shared" si="0"/>
        <v>69572</v>
      </c>
      <c r="H26" s="355">
        <f t="shared" si="1"/>
        <v>50136</v>
      </c>
      <c r="I26" s="355">
        <v>12773</v>
      </c>
      <c r="J26" s="355">
        <v>330</v>
      </c>
      <c r="K26" s="355">
        <v>0</v>
      </c>
      <c r="L26" s="357">
        <f t="shared" si="2"/>
        <v>63239</v>
      </c>
      <c r="M26" s="355">
        <f t="shared" si="3"/>
        <v>10729104</v>
      </c>
      <c r="N26" s="355">
        <f t="shared" si="4"/>
        <v>2733422</v>
      </c>
      <c r="O26" s="355">
        <f t="shared" si="5"/>
        <v>70620</v>
      </c>
      <c r="P26" s="355">
        <v>0</v>
      </c>
      <c r="Q26" s="355">
        <f t="shared" si="6"/>
        <v>13533146</v>
      </c>
    </row>
    <row r="27" spans="1:17" s="342" customFormat="1" ht="12.75">
      <c r="A27" s="353" t="s">
        <v>901</v>
      </c>
      <c r="B27" s="354" t="s">
        <v>902</v>
      </c>
      <c r="C27" s="355">
        <v>23772</v>
      </c>
      <c r="D27" s="355">
        <v>4802</v>
      </c>
      <c r="E27" s="355">
        <v>630</v>
      </c>
      <c r="F27" s="356" t="s">
        <v>7</v>
      </c>
      <c r="G27" s="356">
        <f t="shared" si="0"/>
        <v>29204</v>
      </c>
      <c r="H27" s="355">
        <f t="shared" si="1"/>
        <v>21607</v>
      </c>
      <c r="I27" s="355">
        <v>4338</v>
      </c>
      <c r="J27" s="355">
        <v>630</v>
      </c>
      <c r="K27" s="355">
        <v>0</v>
      </c>
      <c r="L27" s="357">
        <f t="shared" si="2"/>
        <v>26575</v>
      </c>
      <c r="M27" s="355">
        <f t="shared" si="3"/>
        <v>4623898</v>
      </c>
      <c r="N27" s="355">
        <f t="shared" si="4"/>
        <v>928332</v>
      </c>
      <c r="O27" s="355">
        <f t="shared" si="5"/>
        <v>134820</v>
      </c>
      <c r="P27" s="355">
        <v>0</v>
      </c>
      <c r="Q27" s="355">
        <f t="shared" si="6"/>
        <v>5687050</v>
      </c>
    </row>
    <row r="28" spans="1:17" s="342" customFormat="1" ht="12.75">
      <c r="A28" s="353" t="s">
        <v>903</v>
      </c>
      <c r="B28" s="354" t="s">
        <v>904</v>
      </c>
      <c r="C28" s="355">
        <v>51952</v>
      </c>
      <c r="D28" s="355">
        <v>7060</v>
      </c>
      <c r="E28" s="355">
        <v>279</v>
      </c>
      <c r="F28" s="356" t="s">
        <v>7</v>
      </c>
      <c r="G28" s="356">
        <f t="shared" si="0"/>
        <v>59291</v>
      </c>
      <c r="H28" s="355">
        <f t="shared" si="1"/>
        <v>47221</v>
      </c>
      <c r="I28" s="355">
        <v>6390</v>
      </c>
      <c r="J28" s="355">
        <v>279</v>
      </c>
      <c r="K28" s="355">
        <v>0</v>
      </c>
      <c r="L28" s="357">
        <f t="shared" si="2"/>
        <v>53890</v>
      </c>
      <c r="M28" s="355">
        <f t="shared" si="3"/>
        <v>10105294</v>
      </c>
      <c r="N28" s="355">
        <f t="shared" si="4"/>
        <v>1367460</v>
      </c>
      <c r="O28" s="355">
        <f t="shared" si="5"/>
        <v>59706</v>
      </c>
      <c r="P28" s="355">
        <v>0</v>
      </c>
      <c r="Q28" s="355">
        <f t="shared" si="6"/>
        <v>11532460</v>
      </c>
    </row>
    <row r="29" spans="1:17" s="342" customFormat="1" ht="12.75">
      <c r="A29" s="353" t="s">
        <v>905</v>
      </c>
      <c r="B29" s="354" t="s">
        <v>906</v>
      </c>
      <c r="C29" s="355">
        <v>37865</v>
      </c>
      <c r="D29" s="355">
        <v>9050</v>
      </c>
      <c r="E29" s="355">
        <v>450</v>
      </c>
      <c r="F29" s="356" t="s">
        <v>7</v>
      </c>
      <c r="G29" s="356">
        <f t="shared" si="0"/>
        <v>47365</v>
      </c>
      <c r="H29" s="355">
        <f t="shared" si="1"/>
        <v>34417</v>
      </c>
      <c r="I29" s="355">
        <v>8199</v>
      </c>
      <c r="J29" s="355">
        <v>450</v>
      </c>
      <c r="K29" s="355">
        <v>0</v>
      </c>
      <c r="L29" s="357">
        <f t="shared" si="2"/>
        <v>43066</v>
      </c>
      <c r="M29" s="355">
        <f t="shared" si="3"/>
        <v>7365238</v>
      </c>
      <c r="N29" s="355">
        <f t="shared" si="4"/>
        <v>1754586</v>
      </c>
      <c r="O29" s="355">
        <f t="shared" si="5"/>
        <v>96300</v>
      </c>
      <c r="P29" s="355">
        <v>0</v>
      </c>
      <c r="Q29" s="355">
        <f t="shared" si="6"/>
        <v>9216124</v>
      </c>
    </row>
    <row r="30" spans="1:17" s="342" customFormat="1" ht="12.75">
      <c r="A30" s="353" t="s">
        <v>907</v>
      </c>
      <c r="B30" s="354" t="s">
        <v>908</v>
      </c>
      <c r="C30" s="355">
        <v>48768</v>
      </c>
      <c r="D30" s="355">
        <v>14818</v>
      </c>
      <c r="E30" s="355">
        <v>268</v>
      </c>
      <c r="F30" s="356" t="s">
        <v>7</v>
      </c>
      <c r="G30" s="356">
        <f t="shared" si="0"/>
        <v>63854</v>
      </c>
      <c r="H30" s="355">
        <f t="shared" si="1"/>
        <v>44327</v>
      </c>
      <c r="I30" s="355">
        <v>13442</v>
      </c>
      <c r="J30" s="355">
        <v>268</v>
      </c>
      <c r="K30" s="355">
        <v>0</v>
      </c>
      <c r="L30" s="357">
        <f t="shared" si="2"/>
        <v>58037</v>
      </c>
      <c r="M30" s="355">
        <f t="shared" si="3"/>
        <v>9485978</v>
      </c>
      <c r="N30" s="355">
        <f t="shared" si="4"/>
        <v>2876588</v>
      </c>
      <c r="O30" s="355">
        <f t="shared" si="5"/>
        <v>57352</v>
      </c>
      <c r="P30" s="355">
        <v>0</v>
      </c>
      <c r="Q30" s="355">
        <f t="shared" si="6"/>
        <v>12419918</v>
      </c>
    </row>
    <row r="31" spans="1:20" s="359" customFormat="1" ht="12.75">
      <c r="A31" s="353" t="s">
        <v>909</v>
      </c>
      <c r="B31" s="354" t="s">
        <v>910</v>
      </c>
      <c r="C31" s="357">
        <v>40849</v>
      </c>
      <c r="D31" s="357">
        <v>10725</v>
      </c>
      <c r="E31" s="357">
        <v>250</v>
      </c>
      <c r="F31" s="358" t="s">
        <v>7</v>
      </c>
      <c r="G31" s="356">
        <f t="shared" si="0"/>
        <v>51824</v>
      </c>
      <c r="H31" s="355">
        <f t="shared" si="1"/>
        <v>37129</v>
      </c>
      <c r="I31" s="355">
        <v>9721</v>
      </c>
      <c r="J31" s="355">
        <v>250</v>
      </c>
      <c r="K31" s="355">
        <v>0</v>
      </c>
      <c r="L31" s="357">
        <f t="shared" si="2"/>
        <v>47100</v>
      </c>
      <c r="M31" s="355">
        <f t="shared" si="3"/>
        <v>7945606</v>
      </c>
      <c r="N31" s="355">
        <f t="shared" si="4"/>
        <v>2080294</v>
      </c>
      <c r="O31" s="355">
        <f t="shared" si="5"/>
        <v>53500</v>
      </c>
      <c r="P31" s="355">
        <v>0</v>
      </c>
      <c r="Q31" s="355">
        <f t="shared" si="6"/>
        <v>10079400</v>
      </c>
      <c r="T31" s="342"/>
    </row>
    <row r="32" spans="1:20" s="359" customFormat="1" ht="12.75">
      <c r="A32" s="353" t="s">
        <v>911</v>
      </c>
      <c r="B32" s="354" t="s">
        <v>912</v>
      </c>
      <c r="C32" s="357">
        <v>71550</v>
      </c>
      <c r="D32" s="357">
        <v>24023</v>
      </c>
      <c r="E32" s="357">
        <v>608</v>
      </c>
      <c r="F32" s="358" t="s">
        <v>7</v>
      </c>
      <c r="G32" s="356">
        <f t="shared" si="0"/>
        <v>96181</v>
      </c>
      <c r="H32" s="355">
        <f t="shared" si="1"/>
        <v>65034</v>
      </c>
      <c r="I32" s="355">
        <v>21808</v>
      </c>
      <c r="J32" s="355">
        <v>608</v>
      </c>
      <c r="K32" s="355">
        <v>0</v>
      </c>
      <c r="L32" s="357">
        <f t="shared" si="2"/>
        <v>87450</v>
      </c>
      <c r="M32" s="355">
        <f t="shared" si="3"/>
        <v>13917276</v>
      </c>
      <c r="N32" s="355">
        <f t="shared" si="4"/>
        <v>4666912</v>
      </c>
      <c r="O32" s="355">
        <f t="shared" si="5"/>
        <v>130112</v>
      </c>
      <c r="P32" s="355">
        <v>0</v>
      </c>
      <c r="Q32" s="355">
        <f t="shared" si="6"/>
        <v>18714300</v>
      </c>
      <c r="T32" s="342"/>
    </row>
    <row r="33" spans="1:20" s="359" customFormat="1" ht="12.75">
      <c r="A33" s="353" t="s">
        <v>913</v>
      </c>
      <c r="B33" s="354" t="s">
        <v>914</v>
      </c>
      <c r="C33" s="357">
        <v>28029</v>
      </c>
      <c r="D33" s="357">
        <v>5287</v>
      </c>
      <c r="E33" s="357">
        <v>250</v>
      </c>
      <c r="F33" s="358" t="s">
        <v>7</v>
      </c>
      <c r="G33" s="356">
        <f t="shared" si="0"/>
        <v>33566</v>
      </c>
      <c r="H33" s="355">
        <f t="shared" si="1"/>
        <v>25476</v>
      </c>
      <c r="I33" s="355">
        <v>4779</v>
      </c>
      <c r="J33" s="355">
        <v>250</v>
      </c>
      <c r="K33" s="355">
        <v>0</v>
      </c>
      <c r="L33" s="357">
        <f t="shared" si="2"/>
        <v>30505</v>
      </c>
      <c r="M33" s="355">
        <f t="shared" si="3"/>
        <v>5451864</v>
      </c>
      <c r="N33" s="355">
        <f t="shared" si="4"/>
        <v>1022706</v>
      </c>
      <c r="O33" s="355">
        <f t="shared" si="5"/>
        <v>53500</v>
      </c>
      <c r="P33" s="355">
        <v>0</v>
      </c>
      <c r="Q33" s="355">
        <f t="shared" si="6"/>
        <v>6528070</v>
      </c>
      <c r="T33" s="342"/>
    </row>
    <row r="34" spans="1:20" s="359" customFormat="1" ht="12.75">
      <c r="A34" s="353" t="s">
        <v>915</v>
      </c>
      <c r="B34" s="354" t="s">
        <v>916</v>
      </c>
      <c r="C34" s="357">
        <v>23660</v>
      </c>
      <c r="D34" s="357">
        <v>1984</v>
      </c>
      <c r="E34" s="357">
        <v>70</v>
      </c>
      <c r="F34" s="358" t="s">
        <v>7</v>
      </c>
      <c r="G34" s="356">
        <f t="shared" si="0"/>
        <v>25714</v>
      </c>
      <c r="H34" s="355">
        <f t="shared" si="1"/>
        <v>21505</v>
      </c>
      <c r="I34" s="355">
        <v>1776</v>
      </c>
      <c r="J34" s="355">
        <v>70</v>
      </c>
      <c r="K34" s="355">
        <v>0</v>
      </c>
      <c r="L34" s="357">
        <f t="shared" si="2"/>
        <v>23351</v>
      </c>
      <c r="M34" s="355">
        <f t="shared" si="3"/>
        <v>4602070</v>
      </c>
      <c r="N34" s="355">
        <f t="shared" si="4"/>
        <v>380064</v>
      </c>
      <c r="O34" s="355">
        <f t="shared" si="5"/>
        <v>14980</v>
      </c>
      <c r="P34" s="355">
        <v>0</v>
      </c>
      <c r="Q34" s="355">
        <f t="shared" si="6"/>
        <v>4997114</v>
      </c>
      <c r="T34" s="342"/>
    </row>
    <row r="35" spans="1:20" s="359" customFormat="1" ht="12.75">
      <c r="A35" s="353" t="s">
        <v>917</v>
      </c>
      <c r="B35" s="354" t="s">
        <v>918</v>
      </c>
      <c r="C35" s="357">
        <v>37078</v>
      </c>
      <c r="D35" s="357">
        <v>10270</v>
      </c>
      <c r="E35" s="357">
        <v>230</v>
      </c>
      <c r="F35" s="358" t="s">
        <v>7</v>
      </c>
      <c r="G35" s="356">
        <f t="shared" si="0"/>
        <v>47578</v>
      </c>
      <c r="H35" s="355">
        <f t="shared" si="1"/>
        <v>33701</v>
      </c>
      <c r="I35" s="355">
        <v>9308</v>
      </c>
      <c r="J35" s="355">
        <v>230</v>
      </c>
      <c r="K35" s="355">
        <v>0</v>
      </c>
      <c r="L35" s="357">
        <f t="shared" si="2"/>
        <v>43239</v>
      </c>
      <c r="M35" s="355">
        <f t="shared" si="3"/>
        <v>7212014</v>
      </c>
      <c r="N35" s="355">
        <f t="shared" si="4"/>
        <v>1991912</v>
      </c>
      <c r="O35" s="355">
        <f t="shared" si="5"/>
        <v>49220</v>
      </c>
      <c r="P35" s="355">
        <v>0</v>
      </c>
      <c r="Q35" s="355">
        <f t="shared" si="6"/>
        <v>9253146</v>
      </c>
      <c r="T35" s="342"/>
    </row>
    <row r="36" spans="1:20" s="359" customFormat="1" ht="12.75">
      <c r="A36" s="353" t="s">
        <v>919</v>
      </c>
      <c r="B36" s="354" t="s">
        <v>920</v>
      </c>
      <c r="C36" s="357">
        <v>39452</v>
      </c>
      <c r="D36" s="357">
        <v>6717</v>
      </c>
      <c r="E36" s="357">
        <v>350</v>
      </c>
      <c r="F36" s="358" t="s">
        <v>7</v>
      </c>
      <c r="G36" s="356">
        <f t="shared" si="0"/>
        <v>46519</v>
      </c>
      <c r="H36" s="355">
        <f t="shared" si="1"/>
        <v>35859</v>
      </c>
      <c r="I36" s="355">
        <v>6078</v>
      </c>
      <c r="J36" s="355">
        <v>350</v>
      </c>
      <c r="K36" s="355">
        <v>0</v>
      </c>
      <c r="L36" s="357">
        <f t="shared" si="2"/>
        <v>42287</v>
      </c>
      <c r="M36" s="355">
        <f t="shared" si="3"/>
        <v>7673826</v>
      </c>
      <c r="N36" s="355">
        <f t="shared" si="4"/>
        <v>1300692</v>
      </c>
      <c r="O36" s="355">
        <f t="shared" si="5"/>
        <v>74900</v>
      </c>
      <c r="P36" s="355">
        <v>0</v>
      </c>
      <c r="Q36" s="355">
        <f t="shared" si="6"/>
        <v>9049418</v>
      </c>
      <c r="T36" s="342"/>
    </row>
    <row r="37" spans="1:20" s="359" customFormat="1" ht="12.75">
      <c r="A37" s="353" t="s">
        <v>921</v>
      </c>
      <c r="B37" s="354" t="s">
        <v>922</v>
      </c>
      <c r="C37" s="357">
        <v>32302</v>
      </c>
      <c r="D37" s="357">
        <v>2928</v>
      </c>
      <c r="E37" s="357">
        <v>300</v>
      </c>
      <c r="F37" s="358" t="s">
        <v>7</v>
      </c>
      <c r="G37" s="356">
        <f t="shared" si="0"/>
        <v>35530</v>
      </c>
      <c r="H37" s="355">
        <f t="shared" si="1"/>
        <v>29360</v>
      </c>
      <c r="I37" s="355">
        <v>2634</v>
      </c>
      <c r="J37" s="355">
        <v>300</v>
      </c>
      <c r="K37" s="355">
        <v>0</v>
      </c>
      <c r="L37" s="357">
        <f t="shared" si="2"/>
        <v>32294</v>
      </c>
      <c r="M37" s="355">
        <f t="shared" si="3"/>
        <v>6283040</v>
      </c>
      <c r="N37" s="355">
        <f t="shared" si="4"/>
        <v>563676</v>
      </c>
      <c r="O37" s="355">
        <f t="shared" si="5"/>
        <v>64200</v>
      </c>
      <c r="P37" s="355">
        <v>0</v>
      </c>
      <c r="Q37" s="355">
        <f t="shared" si="6"/>
        <v>6910916</v>
      </c>
      <c r="T37" s="342"/>
    </row>
    <row r="38" spans="1:20" s="359" customFormat="1" ht="12.75">
      <c r="A38" s="353" t="s">
        <v>923</v>
      </c>
      <c r="B38" s="360" t="s">
        <v>924</v>
      </c>
      <c r="C38" s="357">
        <v>25527</v>
      </c>
      <c r="D38" s="357">
        <v>9202</v>
      </c>
      <c r="E38" s="357">
        <v>175</v>
      </c>
      <c r="F38" s="358" t="s">
        <v>7</v>
      </c>
      <c r="G38" s="356">
        <f t="shared" si="0"/>
        <v>34904</v>
      </c>
      <c r="H38" s="355">
        <f t="shared" si="1"/>
        <v>23202</v>
      </c>
      <c r="I38" s="355">
        <v>8337</v>
      </c>
      <c r="J38" s="355">
        <v>175</v>
      </c>
      <c r="K38" s="355">
        <v>0</v>
      </c>
      <c r="L38" s="357">
        <f t="shared" si="2"/>
        <v>31714</v>
      </c>
      <c r="M38" s="355">
        <f t="shared" si="3"/>
        <v>4965228</v>
      </c>
      <c r="N38" s="355">
        <f t="shared" si="4"/>
        <v>1784118</v>
      </c>
      <c r="O38" s="355">
        <f t="shared" si="5"/>
        <v>37450</v>
      </c>
      <c r="P38" s="355">
        <v>0</v>
      </c>
      <c r="Q38" s="355">
        <f t="shared" si="6"/>
        <v>6786796</v>
      </c>
      <c r="T38" s="342"/>
    </row>
    <row r="39" spans="1:20" s="359" customFormat="1" ht="12.75">
      <c r="A39" s="353" t="s">
        <v>925</v>
      </c>
      <c r="B39" s="360" t="s">
        <v>926</v>
      </c>
      <c r="C39" s="357">
        <v>17930</v>
      </c>
      <c r="D39" s="357">
        <v>676</v>
      </c>
      <c r="E39" s="357">
        <v>112</v>
      </c>
      <c r="F39" s="358" t="s">
        <v>7</v>
      </c>
      <c r="G39" s="356">
        <f t="shared" si="0"/>
        <v>18718</v>
      </c>
      <c r="H39" s="355">
        <f t="shared" si="1"/>
        <v>16297</v>
      </c>
      <c r="I39" s="355">
        <v>587</v>
      </c>
      <c r="J39" s="355">
        <v>112</v>
      </c>
      <c r="K39" s="355">
        <v>0</v>
      </c>
      <c r="L39" s="357">
        <f t="shared" si="2"/>
        <v>16996</v>
      </c>
      <c r="M39" s="355">
        <f t="shared" si="3"/>
        <v>3487558</v>
      </c>
      <c r="N39" s="355">
        <f t="shared" si="4"/>
        <v>125618</v>
      </c>
      <c r="O39" s="355">
        <f t="shared" si="5"/>
        <v>23968</v>
      </c>
      <c r="P39" s="355">
        <v>0</v>
      </c>
      <c r="Q39" s="355">
        <f t="shared" si="6"/>
        <v>3637144</v>
      </c>
      <c r="T39" s="342"/>
    </row>
    <row r="40" spans="1:20" s="359" customFormat="1" ht="12.75">
      <c r="A40" s="353" t="s">
        <v>927</v>
      </c>
      <c r="B40" s="360" t="s">
        <v>928</v>
      </c>
      <c r="C40" s="357">
        <v>36111</v>
      </c>
      <c r="D40" s="357">
        <v>6420</v>
      </c>
      <c r="E40" s="357">
        <v>139</v>
      </c>
      <c r="F40" s="358" t="s">
        <v>7</v>
      </c>
      <c r="G40" s="356">
        <f t="shared" si="0"/>
        <v>42670</v>
      </c>
      <c r="H40" s="355">
        <f t="shared" si="1"/>
        <v>32822</v>
      </c>
      <c r="I40" s="355">
        <v>5808</v>
      </c>
      <c r="J40" s="355">
        <v>139</v>
      </c>
      <c r="K40" s="355">
        <v>0</v>
      </c>
      <c r="L40" s="357">
        <f t="shared" si="2"/>
        <v>38769</v>
      </c>
      <c r="M40" s="355">
        <f t="shared" si="3"/>
        <v>7023908</v>
      </c>
      <c r="N40" s="355">
        <f t="shared" si="4"/>
        <v>1242912</v>
      </c>
      <c r="O40" s="355">
        <f t="shared" si="5"/>
        <v>29746</v>
      </c>
      <c r="P40" s="355">
        <v>0</v>
      </c>
      <c r="Q40" s="355">
        <f t="shared" si="6"/>
        <v>8296566</v>
      </c>
      <c r="T40" s="342"/>
    </row>
    <row r="41" spans="1:20" s="359" customFormat="1" ht="12.75">
      <c r="A41" s="353" t="s">
        <v>929</v>
      </c>
      <c r="B41" s="360" t="s">
        <v>930</v>
      </c>
      <c r="C41" s="357">
        <v>7906</v>
      </c>
      <c r="D41" s="357">
        <v>2081</v>
      </c>
      <c r="E41" s="357">
        <v>100</v>
      </c>
      <c r="F41" s="358" t="s">
        <v>7</v>
      </c>
      <c r="G41" s="356">
        <f t="shared" si="0"/>
        <v>10087</v>
      </c>
      <c r="H41" s="355">
        <f t="shared" si="1"/>
        <v>7186</v>
      </c>
      <c r="I41" s="355">
        <v>1864</v>
      </c>
      <c r="J41" s="355">
        <v>100</v>
      </c>
      <c r="K41" s="355">
        <v>0</v>
      </c>
      <c r="L41" s="357">
        <f t="shared" si="2"/>
        <v>9150</v>
      </c>
      <c r="M41" s="355">
        <f t="shared" si="3"/>
        <v>1537804</v>
      </c>
      <c r="N41" s="355">
        <f t="shared" si="4"/>
        <v>398896</v>
      </c>
      <c r="O41" s="355">
        <f t="shared" si="5"/>
        <v>21400</v>
      </c>
      <c r="P41" s="355">
        <v>0</v>
      </c>
      <c r="Q41" s="355">
        <f t="shared" si="6"/>
        <v>1958100</v>
      </c>
      <c r="T41" s="342"/>
    </row>
    <row r="42" spans="1:20" s="359" customFormat="1" ht="12.75">
      <c r="A42" s="353" t="s">
        <v>931</v>
      </c>
      <c r="B42" s="360" t="s">
        <v>932</v>
      </c>
      <c r="C42" s="357">
        <v>12657</v>
      </c>
      <c r="D42" s="357">
        <v>9814</v>
      </c>
      <c r="E42" s="357">
        <v>320</v>
      </c>
      <c r="F42" s="358" t="s">
        <v>7</v>
      </c>
      <c r="G42" s="356">
        <f t="shared" si="0"/>
        <v>22791</v>
      </c>
      <c r="H42" s="355">
        <f t="shared" si="1"/>
        <v>11504</v>
      </c>
      <c r="I42" s="355">
        <v>8893</v>
      </c>
      <c r="J42" s="355">
        <v>320</v>
      </c>
      <c r="K42" s="355">
        <v>0</v>
      </c>
      <c r="L42" s="357">
        <f t="shared" si="2"/>
        <v>20717</v>
      </c>
      <c r="M42" s="355">
        <f t="shared" si="3"/>
        <v>2461856</v>
      </c>
      <c r="N42" s="355">
        <f t="shared" si="4"/>
        <v>1903102</v>
      </c>
      <c r="O42" s="355">
        <f t="shared" si="5"/>
        <v>68480</v>
      </c>
      <c r="P42" s="355">
        <v>0</v>
      </c>
      <c r="Q42" s="355">
        <f t="shared" si="6"/>
        <v>4433438</v>
      </c>
      <c r="T42" s="342"/>
    </row>
    <row r="43" spans="1:20" s="359" customFormat="1" ht="12.75">
      <c r="A43" s="353" t="s">
        <v>933</v>
      </c>
      <c r="B43" s="360" t="s">
        <v>934</v>
      </c>
      <c r="C43" s="357">
        <v>12627</v>
      </c>
      <c r="D43" s="357">
        <v>1953</v>
      </c>
      <c r="E43" s="357">
        <v>279</v>
      </c>
      <c r="F43" s="358" t="s">
        <v>7</v>
      </c>
      <c r="G43" s="356">
        <f t="shared" si="0"/>
        <v>14859</v>
      </c>
      <c r="H43" s="355">
        <f t="shared" si="1"/>
        <v>11477</v>
      </c>
      <c r="I43" s="355">
        <v>1748</v>
      </c>
      <c r="J43" s="355">
        <v>279</v>
      </c>
      <c r="K43" s="355">
        <v>0</v>
      </c>
      <c r="L43" s="357">
        <f t="shared" si="2"/>
        <v>13504</v>
      </c>
      <c r="M43" s="355">
        <f t="shared" si="3"/>
        <v>2456078</v>
      </c>
      <c r="N43" s="355">
        <f t="shared" si="4"/>
        <v>374072</v>
      </c>
      <c r="O43" s="355">
        <f t="shared" si="5"/>
        <v>59706</v>
      </c>
      <c r="P43" s="355">
        <v>0</v>
      </c>
      <c r="Q43" s="355">
        <f t="shared" si="6"/>
        <v>2889856</v>
      </c>
      <c r="T43" s="342"/>
    </row>
    <row r="44" spans="1:19" ht="12.75">
      <c r="A44" s="3" t="s">
        <v>18</v>
      </c>
      <c r="B44" s="19"/>
      <c r="C44" s="3">
        <f>SUM(C11:C43)</f>
        <v>1156995</v>
      </c>
      <c r="D44" s="3">
        <f aca="true" t="shared" si="7" ref="D44:K44">SUM(D11:D43)</f>
        <v>298464</v>
      </c>
      <c r="E44" s="3">
        <f t="shared" si="7"/>
        <v>9871</v>
      </c>
      <c r="F44" s="3">
        <f t="shared" si="7"/>
        <v>0</v>
      </c>
      <c r="G44" s="3">
        <f t="shared" si="7"/>
        <v>1465330</v>
      </c>
      <c r="H44" s="3">
        <f t="shared" si="7"/>
        <v>1051630</v>
      </c>
      <c r="I44" s="3">
        <f t="shared" si="7"/>
        <v>270384</v>
      </c>
      <c r="J44" s="3">
        <f t="shared" si="7"/>
        <v>9871</v>
      </c>
      <c r="K44" s="3">
        <f t="shared" si="7"/>
        <v>0</v>
      </c>
      <c r="L44" s="3">
        <f aca="true" t="shared" si="8" ref="L44:Q44">SUM(L11:L43)</f>
        <v>1331885</v>
      </c>
      <c r="M44" s="3">
        <f t="shared" si="8"/>
        <v>225048820</v>
      </c>
      <c r="N44" s="3">
        <f t="shared" si="8"/>
        <v>57862176</v>
      </c>
      <c r="O44" s="3">
        <f t="shared" si="8"/>
        <v>2112394</v>
      </c>
      <c r="P44" s="3">
        <f t="shared" si="8"/>
        <v>0</v>
      </c>
      <c r="Q44" s="3">
        <f t="shared" si="8"/>
        <v>285023390</v>
      </c>
      <c r="S44" s="506"/>
    </row>
    <row r="45" spans="1:17" ht="12">
      <c r="A45" s="68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4" ht="12">
      <c r="A46" s="10" t="s">
        <v>8</v>
      </c>
      <c r="B46"/>
      <c r="C46"/>
      <c r="D46"/>
    </row>
    <row r="47" spans="1:4" ht="12">
      <c r="A47" t="s">
        <v>9</v>
      </c>
      <c r="B47"/>
      <c r="C47"/>
      <c r="D47"/>
    </row>
    <row r="48" spans="1:12" ht="12.75">
      <c r="A48" t="s">
        <v>10</v>
      </c>
      <c r="B48"/>
      <c r="C48"/>
      <c r="D48"/>
      <c r="I48" s="11"/>
      <c r="J48" s="11"/>
      <c r="K48" s="11"/>
      <c r="L48" s="11"/>
    </row>
    <row r="49" spans="1:12" ht="12.75">
      <c r="A49" s="15" t="s">
        <v>428</v>
      </c>
      <c r="J49" s="11"/>
      <c r="K49" s="11"/>
      <c r="L49" s="11"/>
    </row>
    <row r="50" spans="3:13" ht="12">
      <c r="C50" s="15" t="s">
        <v>430</v>
      </c>
      <c r="E50" s="12"/>
      <c r="F50" s="12"/>
      <c r="G50" s="12"/>
      <c r="H50" s="12"/>
      <c r="I50" s="12"/>
      <c r="J50" s="12"/>
      <c r="K50" s="12"/>
      <c r="L50" s="12"/>
      <c r="M50" s="12"/>
    </row>
    <row r="52" spans="1:14" s="286" customFormat="1" ht="17.25" customHeight="1">
      <c r="A52" s="198"/>
      <c r="B52" s="198"/>
      <c r="C52"/>
      <c r="D52"/>
      <c r="E52"/>
      <c r="F52"/>
      <c r="G52"/>
      <c r="H52"/>
      <c r="I52" s="336"/>
      <c r="J52" s="336"/>
      <c r="K52"/>
      <c r="L52" s="349" t="s">
        <v>13</v>
      </c>
      <c r="M52" s="336"/>
      <c r="N52" s="336"/>
    </row>
    <row r="53" spans="1:14" s="286" customFormat="1" ht="15" customHeight="1">
      <c r="A53" s="198" t="s">
        <v>12</v>
      </c>
      <c r="B53"/>
      <c r="C53" s="1"/>
      <c r="D53" s="685" t="s">
        <v>13</v>
      </c>
      <c r="E53" s="685"/>
      <c r="F53" s="14"/>
      <c r="G53"/>
      <c r="H53"/>
      <c r="I53" s="336"/>
      <c r="J53" s="336"/>
      <c r="K53" s="350" t="s">
        <v>14</v>
      </c>
      <c r="L53" s="350"/>
      <c r="M53" s="336"/>
      <c r="N53" s="336"/>
    </row>
    <row r="54" spans="1:14" s="286" customFormat="1" ht="15.75" customHeight="1">
      <c r="A54" s="198"/>
      <c r="B54" s="198"/>
      <c r="C54" s="686" t="s">
        <v>882</v>
      </c>
      <c r="D54" s="686"/>
      <c r="E54" s="686"/>
      <c r="F54" s="686"/>
      <c r="G54"/>
      <c r="H54"/>
      <c r="I54"/>
      <c r="J54"/>
      <c r="K54" s="350" t="s">
        <v>883</v>
      </c>
      <c r="L54" s="350"/>
      <c r="M54" s="32"/>
      <c r="N54" s="32"/>
    </row>
    <row r="55" spans="1:14" s="286" customFormat="1" ht="12.75">
      <c r="A55"/>
      <c r="B55"/>
      <c r="C55"/>
      <c r="D55"/>
      <c r="E55"/>
      <c r="F55"/>
      <c r="G55"/>
      <c r="H55"/>
      <c r="I55" s="351"/>
      <c r="J55" s="351"/>
      <c r="K55" s="203" t="s">
        <v>83</v>
      </c>
      <c r="L55" s="200"/>
      <c r="M55" s="351"/>
      <c r="N55"/>
    </row>
    <row r="56" spans="1:12" ht="12">
      <c r="A56" s="803"/>
      <c r="B56" s="803"/>
      <c r="C56" s="803"/>
      <c r="D56" s="803"/>
      <c r="E56" s="803"/>
      <c r="F56" s="803"/>
      <c r="G56" s="803"/>
      <c r="H56" s="803"/>
      <c r="I56" s="803"/>
      <c r="J56" s="803"/>
      <c r="K56" s="803"/>
      <c r="L56" s="803"/>
    </row>
  </sheetData>
  <sheetProtection/>
  <mergeCells count="14">
    <mergeCell ref="O1:Q1"/>
    <mergeCell ref="A2:L2"/>
    <mergeCell ref="A3:L3"/>
    <mergeCell ref="A5:L5"/>
    <mergeCell ref="M8:Q8"/>
    <mergeCell ref="A8:A9"/>
    <mergeCell ref="B8:B9"/>
    <mergeCell ref="A7:B7"/>
    <mergeCell ref="N7:R7"/>
    <mergeCell ref="C8:G8"/>
    <mergeCell ref="H8:L8"/>
    <mergeCell ref="D53:E53"/>
    <mergeCell ref="C54:F54"/>
    <mergeCell ref="A56:L5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SheetLayoutView="100" zoomScalePageLayoutView="0" workbookViewId="0" topLeftCell="A34">
      <selection activeCell="I49" sqref="I49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5">
      <c r="A1" s="785" t="s">
        <v>0</v>
      </c>
      <c r="B1" s="785"/>
      <c r="C1" s="785"/>
      <c r="D1" s="785"/>
      <c r="E1" s="785"/>
      <c r="G1" s="189" t="s">
        <v>635</v>
      </c>
    </row>
    <row r="2" spans="1:6" ht="20.25">
      <c r="A2" s="786" t="s">
        <v>700</v>
      </c>
      <c r="B2" s="786"/>
      <c r="C2" s="786"/>
      <c r="D2" s="786"/>
      <c r="E2" s="786"/>
      <c r="F2" s="786"/>
    </row>
    <row r="3" spans="1:2" ht="13.5">
      <c r="A3" s="191"/>
      <c r="B3" s="191"/>
    </row>
    <row r="4" spans="1:6" ht="18" customHeight="1">
      <c r="A4" s="787" t="s">
        <v>636</v>
      </c>
      <c r="B4" s="787"/>
      <c r="C4" s="787"/>
      <c r="D4" s="787"/>
      <c r="E4" s="787"/>
      <c r="F4" s="787"/>
    </row>
    <row r="5" spans="1:2" ht="12.75">
      <c r="A5" s="724" t="s">
        <v>936</v>
      </c>
      <c r="B5" s="724"/>
    </row>
    <row r="6" spans="1:7" ht="13.5">
      <c r="A6" s="192"/>
      <c r="B6" s="192"/>
      <c r="F6" s="788" t="s">
        <v>779</v>
      </c>
      <c r="G6" s="788"/>
    </row>
    <row r="7" spans="1:7" ht="42" customHeight="1">
      <c r="A7" s="193" t="s">
        <v>2</v>
      </c>
      <c r="B7" s="193" t="s">
        <v>3</v>
      </c>
      <c r="C7" s="302" t="s">
        <v>637</v>
      </c>
      <c r="D7" s="302" t="s">
        <v>638</v>
      </c>
      <c r="E7" s="302" t="s">
        <v>639</v>
      </c>
      <c r="F7" s="302" t="s">
        <v>640</v>
      </c>
      <c r="G7" s="285" t="s">
        <v>641</v>
      </c>
    </row>
    <row r="8" spans="1:7" s="189" customFormat="1" ht="14.2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263</v>
      </c>
      <c r="G8" s="195" t="s">
        <v>264</v>
      </c>
    </row>
    <row r="9" spans="1:7" s="189" customFormat="1" ht="14.25">
      <c r="A9" s="346" t="s">
        <v>258</v>
      </c>
      <c r="B9" s="347" t="s">
        <v>884</v>
      </c>
      <c r="C9" s="209" t="s">
        <v>7</v>
      </c>
      <c r="D9" s="209" t="s">
        <v>7</v>
      </c>
      <c r="E9" s="209" t="s">
        <v>7</v>
      </c>
      <c r="F9" s="209" t="s">
        <v>7</v>
      </c>
      <c r="G9" s="209" t="s">
        <v>7</v>
      </c>
    </row>
    <row r="10" spans="1:7" s="189" customFormat="1" ht="14.25">
      <c r="A10" s="346" t="s">
        <v>259</v>
      </c>
      <c r="B10" s="347" t="s">
        <v>885</v>
      </c>
      <c r="C10" s="209" t="s">
        <v>7</v>
      </c>
      <c r="D10" s="209" t="s">
        <v>7</v>
      </c>
      <c r="E10" s="209" t="s">
        <v>7</v>
      </c>
      <c r="F10" s="209" t="s">
        <v>7</v>
      </c>
      <c r="G10" s="209" t="s">
        <v>7</v>
      </c>
    </row>
    <row r="11" spans="1:7" s="189" customFormat="1" ht="14.25">
      <c r="A11" s="346" t="s">
        <v>260</v>
      </c>
      <c r="B11" s="347" t="s">
        <v>886</v>
      </c>
      <c r="C11" s="209" t="s">
        <v>7</v>
      </c>
      <c r="D11" s="209" t="s">
        <v>7</v>
      </c>
      <c r="E11" s="209" t="s">
        <v>7</v>
      </c>
      <c r="F11" s="209" t="s">
        <v>7</v>
      </c>
      <c r="G11" s="209" t="s">
        <v>7</v>
      </c>
    </row>
    <row r="12" spans="1:7" s="189" customFormat="1" ht="14.25">
      <c r="A12" s="346" t="s">
        <v>261</v>
      </c>
      <c r="B12" s="347" t="s">
        <v>887</v>
      </c>
      <c r="C12" s="209" t="s">
        <v>7</v>
      </c>
      <c r="D12" s="209" t="s">
        <v>7</v>
      </c>
      <c r="E12" s="209" t="s">
        <v>7</v>
      </c>
      <c r="F12" s="209" t="s">
        <v>7</v>
      </c>
      <c r="G12" s="209" t="s">
        <v>7</v>
      </c>
    </row>
    <row r="13" spans="1:7" s="189" customFormat="1" ht="14.25">
      <c r="A13" s="346" t="s">
        <v>262</v>
      </c>
      <c r="B13" s="347" t="s">
        <v>888</v>
      </c>
      <c r="C13" s="209" t="s">
        <v>7</v>
      </c>
      <c r="D13" s="209" t="s">
        <v>7</v>
      </c>
      <c r="E13" s="209" t="s">
        <v>7</v>
      </c>
      <c r="F13" s="209" t="s">
        <v>7</v>
      </c>
      <c r="G13" s="209" t="s">
        <v>7</v>
      </c>
    </row>
    <row r="14" spans="1:7" s="189" customFormat="1" ht="14.25">
      <c r="A14" s="346" t="s">
        <v>263</v>
      </c>
      <c r="B14" s="347" t="s">
        <v>889</v>
      </c>
      <c r="C14" s="209" t="s">
        <v>7</v>
      </c>
      <c r="D14" s="209" t="s">
        <v>7</v>
      </c>
      <c r="E14" s="209" t="s">
        <v>7</v>
      </c>
      <c r="F14" s="209" t="s">
        <v>7</v>
      </c>
      <c r="G14" s="209" t="s">
        <v>7</v>
      </c>
    </row>
    <row r="15" spans="1:7" s="189" customFormat="1" ht="14.25">
      <c r="A15" s="346" t="s">
        <v>264</v>
      </c>
      <c r="B15" s="347" t="s">
        <v>890</v>
      </c>
      <c r="C15" s="209" t="s">
        <v>7</v>
      </c>
      <c r="D15" s="209" t="s">
        <v>7</v>
      </c>
      <c r="E15" s="209" t="s">
        <v>7</v>
      </c>
      <c r="F15" s="209" t="s">
        <v>7</v>
      </c>
      <c r="G15" s="209" t="s">
        <v>7</v>
      </c>
    </row>
    <row r="16" spans="1:7" s="189" customFormat="1" ht="14.25">
      <c r="A16" s="346" t="s">
        <v>265</v>
      </c>
      <c r="B16" s="347" t="s">
        <v>891</v>
      </c>
      <c r="C16" s="209" t="s">
        <v>7</v>
      </c>
      <c r="D16" s="209" t="s">
        <v>7</v>
      </c>
      <c r="E16" s="209" t="s">
        <v>7</v>
      </c>
      <c r="F16" s="209" t="s">
        <v>7</v>
      </c>
      <c r="G16" s="209" t="s">
        <v>7</v>
      </c>
    </row>
    <row r="17" spans="1:7" s="189" customFormat="1" ht="14.25">
      <c r="A17" s="346" t="s">
        <v>284</v>
      </c>
      <c r="B17" s="347" t="s">
        <v>892</v>
      </c>
      <c r="C17" s="209" t="s">
        <v>7</v>
      </c>
      <c r="D17" s="209" t="s">
        <v>7</v>
      </c>
      <c r="E17" s="209" t="s">
        <v>7</v>
      </c>
      <c r="F17" s="209" t="s">
        <v>7</v>
      </c>
      <c r="G17" s="209" t="s">
        <v>7</v>
      </c>
    </row>
    <row r="18" spans="1:7" s="189" customFormat="1" ht="14.25">
      <c r="A18" s="346" t="s">
        <v>285</v>
      </c>
      <c r="B18" s="347" t="s">
        <v>893</v>
      </c>
      <c r="C18" s="209" t="s">
        <v>7</v>
      </c>
      <c r="D18" s="209" t="s">
        <v>7</v>
      </c>
      <c r="E18" s="209" t="s">
        <v>7</v>
      </c>
      <c r="F18" s="209" t="s">
        <v>7</v>
      </c>
      <c r="G18" s="209" t="s">
        <v>7</v>
      </c>
    </row>
    <row r="19" spans="1:7" s="189" customFormat="1" ht="14.25">
      <c r="A19" s="346" t="s">
        <v>286</v>
      </c>
      <c r="B19" s="347" t="s">
        <v>894</v>
      </c>
      <c r="C19" s="209" t="s">
        <v>7</v>
      </c>
      <c r="D19" s="209" t="s">
        <v>7</v>
      </c>
      <c r="E19" s="209" t="s">
        <v>7</v>
      </c>
      <c r="F19" s="209" t="s">
        <v>7</v>
      </c>
      <c r="G19" s="209" t="s">
        <v>7</v>
      </c>
    </row>
    <row r="20" spans="1:7" s="189" customFormat="1" ht="14.25">
      <c r="A20" s="346" t="s">
        <v>314</v>
      </c>
      <c r="B20" s="347" t="s">
        <v>895</v>
      </c>
      <c r="C20" s="209" t="s">
        <v>7</v>
      </c>
      <c r="D20" s="209" t="s">
        <v>7</v>
      </c>
      <c r="E20" s="209" t="s">
        <v>7</v>
      </c>
      <c r="F20" s="209" t="s">
        <v>7</v>
      </c>
      <c r="G20" s="209" t="s">
        <v>7</v>
      </c>
    </row>
    <row r="21" spans="1:7" s="189" customFormat="1" ht="14.25">
      <c r="A21" s="346" t="s">
        <v>315</v>
      </c>
      <c r="B21" s="347" t="s">
        <v>896</v>
      </c>
      <c r="C21" s="209" t="s">
        <v>7</v>
      </c>
      <c r="D21" s="209" t="s">
        <v>7</v>
      </c>
      <c r="E21" s="209" t="s">
        <v>7</v>
      </c>
      <c r="F21" s="209" t="s">
        <v>7</v>
      </c>
      <c r="G21" s="209" t="s">
        <v>7</v>
      </c>
    </row>
    <row r="22" spans="1:7" s="189" customFormat="1" ht="14.25">
      <c r="A22" s="346" t="s">
        <v>316</v>
      </c>
      <c r="B22" s="347" t="s">
        <v>897</v>
      </c>
      <c r="C22" s="209" t="s">
        <v>7</v>
      </c>
      <c r="D22" s="209" t="s">
        <v>7</v>
      </c>
      <c r="E22" s="209" t="s">
        <v>7</v>
      </c>
      <c r="F22" s="209" t="s">
        <v>7</v>
      </c>
      <c r="G22" s="209" t="s">
        <v>7</v>
      </c>
    </row>
    <row r="23" spans="1:7" s="189" customFormat="1" ht="14.25">
      <c r="A23" s="346" t="s">
        <v>317</v>
      </c>
      <c r="B23" s="347" t="s">
        <v>898</v>
      </c>
      <c r="C23" s="209" t="s">
        <v>7</v>
      </c>
      <c r="D23" s="209" t="s">
        <v>7</v>
      </c>
      <c r="E23" s="209" t="s">
        <v>7</v>
      </c>
      <c r="F23" s="209" t="s">
        <v>7</v>
      </c>
      <c r="G23" s="209" t="s">
        <v>7</v>
      </c>
    </row>
    <row r="24" spans="1:7" s="189" customFormat="1" ht="14.25">
      <c r="A24" s="346" t="s">
        <v>899</v>
      </c>
      <c r="B24" s="347" t="s">
        <v>900</v>
      </c>
      <c r="C24" s="209" t="s">
        <v>7</v>
      </c>
      <c r="D24" s="209" t="s">
        <v>7</v>
      </c>
      <c r="E24" s="209" t="s">
        <v>7</v>
      </c>
      <c r="F24" s="209" t="s">
        <v>7</v>
      </c>
      <c r="G24" s="209" t="s">
        <v>7</v>
      </c>
    </row>
    <row r="25" spans="1:7" s="189" customFormat="1" ht="14.25">
      <c r="A25" s="346" t="s">
        <v>901</v>
      </c>
      <c r="B25" s="347" t="s">
        <v>902</v>
      </c>
      <c r="C25" s="209" t="s">
        <v>7</v>
      </c>
      <c r="D25" s="209" t="s">
        <v>7</v>
      </c>
      <c r="E25" s="209" t="s">
        <v>7</v>
      </c>
      <c r="F25" s="209" t="s">
        <v>7</v>
      </c>
      <c r="G25" s="209" t="s">
        <v>7</v>
      </c>
    </row>
    <row r="26" spans="1:7" s="189" customFormat="1" ht="14.25">
      <c r="A26" s="346" t="s">
        <v>903</v>
      </c>
      <c r="B26" s="347" t="s">
        <v>904</v>
      </c>
      <c r="C26" s="209" t="s">
        <v>7</v>
      </c>
      <c r="D26" s="209" t="s">
        <v>7</v>
      </c>
      <c r="E26" s="209" t="s">
        <v>7</v>
      </c>
      <c r="F26" s="209" t="s">
        <v>7</v>
      </c>
      <c r="G26" s="209" t="s">
        <v>7</v>
      </c>
    </row>
    <row r="27" spans="1:7" s="189" customFormat="1" ht="14.25">
      <c r="A27" s="346" t="s">
        <v>905</v>
      </c>
      <c r="B27" s="347" t="s">
        <v>906</v>
      </c>
      <c r="C27" s="209" t="s">
        <v>7</v>
      </c>
      <c r="D27" s="209" t="s">
        <v>7</v>
      </c>
      <c r="E27" s="209" t="s">
        <v>7</v>
      </c>
      <c r="F27" s="209" t="s">
        <v>7</v>
      </c>
      <c r="G27" s="209" t="s">
        <v>7</v>
      </c>
    </row>
    <row r="28" spans="1:7" s="189" customFormat="1" ht="14.25">
      <c r="A28" s="346" t="s">
        <v>907</v>
      </c>
      <c r="B28" s="347" t="s">
        <v>908</v>
      </c>
      <c r="C28" s="209" t="s">
        <v>7</v>
      </c>
      <c r="D28" s="209" t="s">
        <v>7</v>
      </c>
      <c r="E28" s="209" t="s">
        <v>7</v>
      </c>
      <c r="F28" s="209" t="s">
        <v>7</v>
      </c>
      <c r="G28" s="209" t="s">
        <v>7</v>
      </c>
    </row>
    <row r="29" spans="1:7" s="189" customFormat="1" ht="14.25">
      <c r="A29" s="346" t="s">
        <v>909</v>
      </c>
      <c r="B29" s="347" t="s">
        <v>910</v>
      </c>
      <c r="C29" s="209" t="s">
        <v>7</v>
      </c>
      <c r="D29" s="209" t="s">
        <v>7</v>
      </c>
      <c r="E29" s="209" t="s">
        <v>7</v>
      </c>
      <c r="F29" s="209" t="s">
        <v>7</v>
      </c>
      <c r="G29" s="209" t="s">
        <v>7</v>
      </c>
    </row>
    <row r="30" spans="1:7" s="189" customFormat="1" ht="14.25">
      <c r="A30" s="346" t="s">
        <v>911</v>
      </c>
      <c r="B30" s="347" t="s">
        <v>912</v>
      </c>
      <c r="C30" s="209" t="s">
        <v>7</v>
      </c>
      <c r="D30" s="209" t="s">
        <v>7</v>
      </c>
      <c r="E30" s="209" t="s">
        <v>7</v>
      </c>
      <c r="F30" s="209" t="s">
        <v>7</v>
      </c>
      <c r="G30" s="209" t="s">
        <v>7</v>
      </c>
    </row>
    <row r="31" spans="1:7" s="189" customFormat="1" ht="14.25">
      <c r="A31" s="346" t="s">
        <v>913</v>
      </c>
      <c r="B31" s="347" t="s">
        <v>914</v>
      </c>
      <c r="C31" s="209" t="s">
        <v>7</v>
      </c>
      <c r="D31" s="209" t="s">
        <v>7</v>
      </c>
      <c r="E31" s="209" t="s">
        <v>7</v>
      </c>
      <c r="F31" s="209" t="s">
        <v>7</v>
      </c>
      <c r="G31" s="209" t="s">
        <v>7</v>
      </c>
    </row>
    <row r="32" spans="1:7" s="189" customFormat="1" ht="14.25">
      <c r="A32" s="346" t="s">
        <v>915</v>
      </c>
      <c r="B32" s="347" t="s">
        <v>916</v>
      </c>
      <c r="C32" s="209" t="s">
        <v>7</v>
      </c>
      <c r="D32" s="209" t="s">
        <v>7</v>
      </c>
      <c r="E32" s="209" t="s">
        <v>7</v>
      </c>
      <c r="F32" s="209" t="s">
        <v>7</v>
      </c>
      <c r="G32" s="209" t="s">
        <v>7</v>
      </c>
    </row>
    <row r="33" spans="1:7" s="189" customFormat="1" ht="14.25">
      <c r="A33" s="346" t="s">
        <v>917</v>
      </c>
      <c r="B33" s="347" t="s">
        <v>918</v>
      </c>
      <c r="C33" s="209" t="s">
        <v>7</v>
      </c>
      <c r="D33" s="209" t="s">
        <v>7</v>
      </c>
      <c r="E33" s="209" t="s">
        <v>7</v>
      </c>
      <c r="F33" s="209" t="s">
        <v>7</v>
      </c>
      <c r="G33" s="209" t="s">
        <v>7</v>
      </c>
    </row>
    <row r="34" spans="1:7" s="189" customFormat="1" ht="14.25">
      <c r="A34" s="346" t="s">
        <v>919</v>
      </c>
      <c r="B34" s="347" t="s">
        <v>920</v>
      </c>
      <c r="C34" s="209" t="s">
        <v>7</v>
      </c>
      <c r="D34" s="209" t="s">
        <v>7</v>
      </c>
      <c r="E34" s="209" t="s">
        <v>7</v>
      </c>
      <c r="F34" s="209" t="s">
        <v>7</v>
      </c>
      <c r="G34" s="209" t="s">
        <v>7</v>
      </c>
    </row>
    <row r="35" spans="1:7" s="189" customFormat="1" ht="14.25">
      <c r="A35" s="346" t="s">
        <v>921</v>
      </c>
      <c r="B35" s="347" t="s">
        <v>922</v>
      </c>
      <c r="C35" s="209" t="s">
        <v>7</v>
      </c>
      <c r="D35" s="209" t="s">
        <v>7</v>
      </c>
      <c r="E35" s="209" t="s">
        <v>7</v>
      </c>
      <c r="F35" s="209" t="s">
        <v>7</v>
      </c>
      <c r="G35" s="209" t="s">
        <v>7</v>
      </c>
    </row>
    <row r="36" spans="1:7" s="189" customFormat="1" ht="14.25">
      <c r="A36" s="346" t="s">
        <v>923</v>
      </c>
      <c r="B36" s="348" t="s">
        <v>924</v>
      </c>
      <c r="C36" s="209" t="s">
        <v>7</v>
      </c>
      <c r="D36" s="209" t="s">
        <v>7</v>
      </c>
      <c r="E36" s="209" t="s">
        <v>7</v>
      </c>
      <c r="F36" s="209" t="s">
        <v>7</v>
      </c>
      <c r="G36" s="209" t="s">
        <v>7</v>
      </c>
    </row>
    <row r="37" spans="1:7" s="189" customFormat="1" ht="14.25">
      <c r="A37" s="346" t="s">
        <v>925</v>
      </c>
      <c r="B37" s="348" t="s">
        <v>926</v>
      </c>
      <c r="C37" s="209" t="s">
        <v>7</v>
      </c>
      <c r="D37" s="209" t="s">
        <v>7</v>
      </c>
      <c r="E37" s="209" t="s">
        <v>7</v>
      </c>
      <c r="F37" s="209" t="s">
        <v>7</v>
      </c>
      <c r="G37" s="209" t="s">
        <v>7</v>
      </c>
    </row>
    <row r="38" spans="1:7" s="189" customFormat="1" ht="14.25">
      <c r="A38" s="346" t="s">
        <v>927</v>
      </c>
      <c r="B38" s="348" t="s">
        <v>928</v>
      </c>
      <c r="C38" s="209" t="s">
        <v>7</v>
      </c>
      <c r="D38" s="209" t="s">
        <v>7</v>
      </c>
      <c r="E38" s="209" t="s">
        <v>7</v>
      </c>
      <c r="F38" s="209" t="s">
        <v>7</v>
      </c>
      <c r="G38" s="209" t="s">
        <v>7</v>
      </c>
    </row>
    <row r="39" spans="1:7" s="189" customFormat="1" ht="14.25">
      <c r="A39" s="346" t="s">
        <v>929</v>
      </c>
      <c r="B39" s="348" t="s">
        <v>930</v>
      </c>
      <c r="C39" s="209" t="s">
        <v>7</v>
      </c>
      <c r="D39" s="209" t="s">
        <v>7</v>
      </c>
      <c r="E39" s="209" t="s">
        <v>7</v>
      </c>
      <c r="F39" s="209" t="s">
        <v>7</v>
      </c>
      <c r="G39" s="209" t="s">
        <v>7</v>
      </c>
    </row>
    <row r="40" spans="1:7" ht="24.75">
      <c r="A40" s="346" t="s">
        <v>931</v>
      </c>
      <c r="B40" s="348" t="s">
        <v>932</v>
      </c>
      <c r="C40" s="209" t="s">
        <v>7</v>
      </c>
      <c r="D40" s="209" t="s">
        <v>7</v>
      </c>
      <c r="E40" s="209" t="s">
        <v>7</v>
      </c>
      <c r="F40" s="209" t="s">
        <v>7</v>
      </c>
      <c r="G40" s="209" t="s">
        <v>7</v>
      </c>
    </row>
    <row r="41" spans="1:7" ht="24.75">
      <c r="A41" s="346" t="s">
        <v>933</v>
      </c>
      <c r="B41" s="348" t="s">
        <v>934</v>
      </c>
      <c r="C41" s="209" t="s">
        <v>7</v>
      </c>
      <c r="D41" s="209" t="s">
        <v>7</v>
      </c>
      <c r="E41" s="209" t="s">
        <v>7</v>
      </c>
      <c r="F41" s="209" t="s">
        <v>7</v>
      </c>
      <c r="G41" s="209" t="s">
        <v>7</v>
      </c>
    </row>
    <row r="42" spans="1:7" ht="13.5">
      <c r="A42" s="3" t="s">
        <v>18</v>
      </c>
      <c r="B42" s="9"/>
      <c r="C42" s="209" t="s">
        <v>7</v>
      </c>
      <c r="D42" s="209" t="s">
        <v>7</v>
      </c>
      <c r="E42" s="209" t="s">
        <v>7</v>
      </c>
      <c r="F42" s="209" t="s">
        <v>7</v>
      </c>
      <c r="G42" s="209" t="s">
        <v>7</v>
      </c>
    </row>
    <row r="46" spans="1:14" s="286" customFormat="1" ht="17.25" customHeight="1">
      <c r="A46" s="198"/>
      <c r="B46" s="198"/>
      <c r="C46"/>
      <c r="D46"/>
      <c r="E46" s="807" t="s">
        <v>13</v>
      </c>
      <c r="F46" s="807"/>
      <c r="G46" s="807"/>
      <c r="H46"/>
      <c r="I46" s="336"/>
      <c r="J46" s="336"/>
      <c r="N46" s="336"/>
    </row>
    <row r="47" spans="1:14" s="286" customFormat="1" ht="15" customHeight="1">
      <c r="A47" s="198" t="s">
        <v>12</v>
      </c>
      <c r="B47"/>
      <c r="C47" s="685" t="s">
        <v>13</v>
      </c>
      <c r="D47" s="685"/>
      <c r="E47" s="807" t="s">
        <v>14</v>
      </c>
      <c r="F47" s="807"/>
      <c r="G47" s="807"/>
      <c r="H47"/>
      <c r="I47" s="336"/>
      <c r="J47" s="336"/>
      <c r="N47" s="336"/>
    </row>
    <row r="48" spans="1:14" s="286" customFormat="1" ht="15.75" customHeight="1">
      <c r="A48" s="198"/>
      <c r="B48" s="198"/>
      <c r="C48" s="686" t="s">
        <v>882</v>
      </c>
      <c r="D48" s="686"/>
      <c r="E48" s="807" t="s">
        <v>883</v>
      </c>
      <c r="F48" s="807"/>
      <c r="G48" s="807"/>
      <c r="H48"/>
      <c r="I48"/>
      <c r="J48"/>
      <c r="N48" s="32"/>
    </row>
    <row r="49" spans="1:14" s="286" customFormat="1" ht="12.75">
      <c r="A49"/>
      <c r="B49"/>
      <c r="C49"/>
      <c r="D49"/>
      <c r="F49" s="203" t="s">
        <v>83</v>
      </c>
      <c r="G49" s="203"/>
      <c r="H49"/>
      <c r="I49" s="351"/>
      <c r="J49" s="351"/>
      <c r="N49"/>
    </row>
    <row r="50" spans="1:13" ht="12.7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</sheetData>
  <sheetProtection/>
  <mergeCells count="10">
    <mergeCell ref="C47:D47"/>
    <mergeCell ref="C48:D48"/>
    <mergeCell ref="E46:G46"/>
    <mergeCell ref="E47:G47"/>
    <mergeCell ref="E48:G48"/>
    <mergeCell ref="A1:E1"/>
    <mergeCell ref="A2:F2"/>
    <mergeCell ref="A4:F4"/>
    <mergeCell ref="F6:G6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view="pageBreakPreview" zoomScale="90" zoomScaleSheetLayoutView="90" zoomScalePageLayoutView="0" workbookViewId="0" topLeftCell="A32">
      <selection activeCell="J55" sqref="J55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5.1406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2:10" ht="12.75">
      <c r="B1" s="15"/>
      <c r="E1" s="717"/>
      <c r="F1" s="717"/>
      <c r="G1" s="717"/>
      <c r="H1" s="717"/>
      <c r="I1" s="717"/>
      <c r="J1" s="131" t="s">
        <v>61</v>
      </c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</row>
    <row r="4" ht="14.25" customHeight="1">
      <c r="B4" s="15"/>
    </row>
    <row r="5" spans="1:10" ht="31.5" customHeight="1">
      <c r="A5" s="802" t="s">
        <v>746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1" ht="12.75">
      <c r="A8" s="724" t="s">
        <v>936</v>
      </c>
      <c r="B8" s="724"/>
      <c r="C8" s="29"/>
      <c r="H8" s="788" t="s">
        <v>777</v>
      </c>
      <c r="I8" s="788"/>
      <c r="J8" s="788"/>
      <c r="K8" s="95"/>
    </row>
    <row r="9" spans="1:17" ht="12.75">
      <c r="A9" s="698" t="s">
        <v>2</v>
      </c>
      <c r="B9" s="698" t="s">
        <v>3</v>
      </c>
      <c r="C9" s="693" t="s">
        <v>747</v>
      </c>
      <c r="D9" s="715"/>
      <c r="E9" s="715"/>
      <c r="F9" s="694"/>
      <c r="G9" s="693" t="s">
        <v>103</v>
      </c>
      <c r="H9" s="715"/>
      <c r="I9" s="715"/>
      <c r="J9" s="694"/>
      <c r="P9" s="19"/>
      <c r="Q9" s="21"/>
    </row>
    <row r="10" spans="1:10" ht="64.5" customHeight="1">
      <c r="A10" s="698"/>
      <c r="B10" s="698"/>
      <c r="C10" s="5" t="s">
        <v>182</v>
      </c>
      <c r="D10" s="5" t="s">
        <v>16</v>
      </c>
      <c r="E10" s="7" t="s">
        <v>778</v>
      </c>
      <c r="F10" s="7" t="s">
        <v>199</v>
      </c>
      <c r="G10" s="5" t="s">
        <v>182</v>
      </c>
      <c r="H10" s="23" t="s">
        <v>17</v>
      </c>
      <c r="I10" s="99" t="s">
        <v>865</v>
      </c>
      <c r="J10" s="5" t="s">
        <v>866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0" ht="12">
      <c r="A12" s="346" t="s">
        <v>258</v>
      </c>
      <c r="B12" s="347" t="s">
        <v>884</v>
      </c>
      <c r="C12" s="17">
        <v>1628</v>
      </c>
      <c r="D12" s="17">
        <v>71354</v>
      </c>
      <c r="E12" s="17">
        <v>210</v>
      </c>
      <c r="F12" s="361">
        <f>D12*E12</f>
        <v>14984340</v>
      </c>
      <c r="G12" s="17">
        <v>1627</v>
      </c>
      <c r="H12" s="362">
        <v>14435526</v>
      </c>
      <c r="I12" s="362">
        <v>202</v>
      </c>
      <c r="J12" s="362">
        <f>H12/I12</f>
        <v>71463</v>
      </c>
    </row>
    <row r="13" spans="1:10" ht="12">
      <c r="A13" s="346" t="s">
        <v>259</v>
      </c>
      <c r="B13" s="347" t="s">
        <v>885</v>
      </c>
      <c r="C13" s="17">
        <v>2060</v>
      </c>
      <c r="D13" s="17">
        <v>154749</v>
      </c>
      <c r="E13" s="17">
        <v>210</v>
      </c>
      <c r="F13" s="361">
        <f aca="true" t="shared" si="0" ref="F13:F44">D13*E13</f>
        <v>32497290</v>
      </c>
      <c r="G13" s="17">
        <v>2059</v>
      </c>
      <c r="H13" s="362">
        <v>31299092</v>
      </c>
      <c r="I13" s="362">
        <v>202</v>
      </c>
      <c r="J13" s="362">
        <f aca="true" t="shared" si="1" ref="J13:J44">H13/I13</f>
        <v>154946</v>
      </c>
    </row>
    <row r="14" spans="1:10" ht="12">
      <c r="A14" s="346" t="s">
        <v>260</v>
      </c>
      <c r="B14" s="347" t="s">
        <v>886</v>
      </c>
      <c r="C14" s="17">
        <v>940</v>
      </c>
      <c r="D14" s="17">
        <v>73997</v>
      </c>
      <c r="E14" s="17">
        <v>210</v>
      </c>
      <c r="F14" s="361">
        <f t="shared" si="0"/>
        <v>15539370</v>
      </c>
      <c r="G14" s="17">
        <v>938</v>
      </c>
      <c r="H14" s="362">
        <v>14970220</v>
      </c>
      <c r="I14" s="362">
        <v>202</v>
      </c>
      <c r="J14" s="362">
        <f t="shared" si="1"/>
        <v>74110</v>
      </c>
    </row>
    <row r="15" spans="1:10" ht="12">
      <c r="A15" s="346" t="s">
        <v>261</v>
      </c>
      <c r="B15" s="347" t="s">
        <v>887</v>
      </c>
      <c r="C15" s="17">
        <v>2148</v>
      </c>
      <c r="D15" s="17">
        <v>151567</v>
      </c>
      <c r="E15" s="17">
        <v>210</v>
      </c>
      <c r="F15" s="361">
        <f t="shared" si="0"/>
        <v>31829070</v>
      </c>
      <c r="G15" s="17">
        <v>2148</v>
      </c>
      <c r="H15" s="362">
        <v>30663398</v>
      </c>
      <c r="I15" s="362">
        <v>202</v>
      </c>
      <c r="J15" s="362">
        <f t="shared" si="1"/>
        <v>151799</v>
      </c>
    </row>
    <row r="16" spans="1:10" ht="12">
      <c r="A16" s="346" t="s">
        <v>262</v>
      </c>
      <c r="B16" s="347" t="s">
        <v>888</v>
      </c>
      <c r="C16" s="17">
        <v>992</v>
      </c>
      <c r="D16" s="17">
        <v>50008</v>
      </c>
      <c r="E16" s="17">
        <v>210</v>
      </c>
      <c r="F16" s="361">
        <f t="shared" si="0"/>
        <v>10501680</v>
      </c>
      <c r="G16" s="17">
        <v>992</v>
      </c>
      <c r="H16" s="362">
        <v>10117170</v>
      </c>
      <c r="I16" s="362">
        <v>202</v>
      </c>
      <c r="J16" s="362">
        <f t="shared" si="1"/>
        <v>50085</v>
      </c>
    </row>
    <row r="17" spans="1:10" ht="12">
      <c r="A17" s="346" t="s">
        <v>263</v>
      </c>
      <c r="B17" s="347" t="s">
        <v>889</v>
      </c>
      <c r="C17" s="17">
        <v>1139</v>
      </c>
      <c r="D17" s="17">
        <v>93178</v>
      </c>
      <c r="E17" s="17">
        <v>210</v>
      </c>
      <c r="F17" s="361">
        <f t="shared" si="0"/>
        <v>19567380</v>
      </c>
      <c r="G17" s="17">
        <v>1138</v>
      </c>
      <c r="H17" s="362">
        <v>18850842</v>
      </c>
      <c r="I17" s="362">
        <v>202</v>
      </c>
      <c r="J17" s="362">
        <f t="shared" si="1"/>
        <v>93321</v>
      </c>
    </row>
    <row r="18" spans="1:10" ht="12">
      <c r="A18" s="346" t="s">
        <v>264</v>
      </c>
      <c r="B18" s="347" t="s">
        <v>890</v>
      </c>
      <c r="C18" s="17">
        <v>1430</v>
      </c>
      <c r="D18" s="17">
        <v>62974</v>
      </c>
      <c r="E18" s="17">
        <v>210</v>
      </c>
      <c r="F18" s="361">
        <f t="shared" si="0"/>
        <v>13224540</v>
      </c>
      <c r="G18" s="17">
        <v>1430</v>
      </c>
      <c r="H18" s="362">
        <v>12740140</v>
      </c>
      <c r="I18" s="362">
        <v>202</v>
      </c>
      <c r="J18" s="362">
        <f t="shared" si="1"/>
        <v>63070</v>
      </c>
    </row>
    <row r="19" spans="1:10" ht="12">
      <c r="A19" s="346" t="s">
        <v>265</v>
      </c>
      <c r="B19" s="347" t="s">
        <v>891</v>
      </c>
      <c r="C19" s="17">
        <v>2046</v>
      </c>
      <c r="D19" s="17">
        <v>186270</v>
      </c>
      <c r="E19" s="17">
        <v>210</v>
      </c>
      <c r="F19" s="361">
        <f t="shared" si="0"/>
        <v>39116700</v>
      </c>
      <c r="G19" s="17">
        <v>2046</v>
      </c>
      <c r="H19" s="362">
        <v>37653810</v>
      </c>
      <c r="I19" s="362">
        <v>202</v>
      </c>
      <c r="J19" s="362">
        <f t="shared" si="1"/>
        <v>186405</v>
      </c>
    </row>
    <row r="20" spans="1:10" ht="12">
      <c r="A20" s="346" t="s">
        <v>284</v>
      </c>
      <c r="B20" s="347" t="s">
        <v>892</v>
      </c>
      <c r="C20" s="17">
        <v>1552</v>
      </c>
      <c r="D20" s="17">
        <v>93368</v>
      </c>
      <c r="E20" s="17">
        <v>210</v>
      </c>
      <c r="F20" s="361">
        <f t="shared" si="0"/>
        <v>19607280</v>
      </c>
      <c r="G20" s="17">
        <v>1551</v>
      </c>
      <c r="H20" s="362">
        <v>18889222</v>
      </c>
      <c r="I20" s="362">
        <v>202</v>
      </c>
      <c r="J20" s="362">
        <f t="shared" si="1"/>
        <v>93511</v>
      </c>
    </row>
    <row r="21" spans="1:10" ht="12">
      <c r="A21" s="346" t="s">
        <v>285</v>
      </c>
      <c r="B21" s="347" t="s">
        <v>893</v>
      </c>
      <c r="C21" s="17">
        <v>779</v>
      </c>
      <c r="D21" s="17">
        <v>14367</v>
      </c>
      <c r="E21" s="17">
        <v>210</v>
      </c>
      <c r="F21" s="361">
        <f t="shared" si="0"/>
        <v>3017070</v>
      </c>
      <c r="G21" s="17">
        <v>779</v>
      </c>
      <c r="H21" s="362">
        <v>2906376</v>
      </c>
      <c r="I21" s="362">
        <v>202</v>
      </c>
      <c r="J21" s="362">
        <f t="shared" si="1"/>
        <v>14388</v>
      </c>
    </row>
    <row r="22" spans="1:10" ht="12">
      <c r="A22" s="346" t="s">
        <v>286</v>
      </c>
      <c r="B22" s="347" t="s">
        <v>894</v>
      </c>
      <c r="C22" s="17">
        <v>1574</v>
      </c>
      <c r="D22" s="17">
        <v>109173</v>
      </c>
      <c r="E22" s="17">
        <v>210</v>
      </c>
      <c r="F22" s="361">
        <f t="shared" si="0"/>
        <v>22926330</v>
      </c>
      <c r="G22" s="17">
        <v>1574</v>
      </c>
      <c r="H22" s="362">
        <v>22086680</v>
      </c>
      <c r="I22" s="362">
        <v>202</v>
      </c>
      <c r="J22" s="362">
        <f t="shared" si="1"/>
        <v>109340</v>
      </c>
    </row>
    <row r="23" spans="1:10" ht="12">
      <c r="A23" s="346" t="s">
        <v>314</v>
      </c>
      <c r="B23" s="347" t="s">
        <v>895</v>
      </c>
      <c r="C23" s="17">
        <v>1330</v>
      </c>
      <c r="D23" s="17">
        <v>72781</v>
      </c>
      <c r="E23" s="17">
        <v>210</v>
      </c>
      <c r="F23" s="361">
        <f t="shared" si="0"/>
        <v>15284010</v>
      </c>
      <c r="G23" s="17">
        <v>1330</v>
      </c>
      <c r="H23" s="362">
        <v>14724184</v>
      </c>
      <c r="I23" s="362">
        <v>202</v>
      </c>
      <c r="J23" s="362">
        <f t="shared" si="1"/>
        <v>72892</v>
      </c>
    </row>
    <row r="24" spans="1:10" ht="12">
      <c r="A24" s="346" t="s">
        <v>315</v>
      </c>
      <c r="B24" s="347" t="s">
        <v>896</v>
      </c>
      <c r="C24" s="17">
        <v>1493</v>
      </c>
      <c r="D24" s="17">
        <v>68317</v>
      </c>
      <c r="E24" s="17">
        <v>210</v>
      </c>
      <c r="F24" s="361">
        <f t="shared" si="0"/>
        <v>14346570</v>
      </c>
      <c r="G24" s="17">
        <v>1493</v>
      </c>
      <c r="H24" s="362">
        <v>13821042</v>
      </c>
      <c r="I24" s="362">
        <v>202</v>
      </c>
      <c r="J24" s="362">
        <f t="shared" si="1"/>
        <v>68421</v>
      </c>
    </row>
    <row r="25" spans="1:10" ht="12">
      <c r="A25" s="346" t="s">
        <v>316</v>
      </c>
      <c r="B25" s="347" t="s">
        <v>897</v>
      </c>
      <c r="C25" s="17">
        <v>1323</v>
      </c>
      <c r="D25" s="17">
        <v>51873</v>
      </c>
      <c r="E25" s="17">
        <v>210</v>
      </c>
      <c r="F25" s="361">
        <f t="shared" si="0"/>
        <v>10893330</v>
      </c>
      <c r="G25" s="17">
        <v>1323</v>
      </c>
      <c r="H25" s="362">
        <v>10494304</v>
      </c>
      <c r="I25" s="362">
        <v>202</v>
      </c>
      <c r="J25" s="362">
        <f t="shared" si="1"/>
        <v>51952</v>
      </c>
    </row>
    <row r="26" spans="1:10" ht="12">
      <c r="A26" s="346" t="s">
        <v>317</v>
      </c>
      <c r="B26" s="347" t="s">
        <v>898</v>
      </c>
      <c r="C26" s="17">
        <v>561</v>
      </c>
      <c r="D26" s="17">
        <v>50272</v>
      </c>
      <c r="E26" s="17">
        <v>210</v>
      </c>
      <c r="F26" s="361">
        <f t="shared" si="0"/>
        <v>10557120</v>
      </c>
      <c r="G26" s="17">
        <v>520</v>
      </c>
      <c r="H26" s="362">
        <v>10181406</v>
      </c>
      <c r="I26" s="362">
        <v>202</v>
      </c>
      <c r="J26" s="362">
        <f t="shared" si="1"/>
        <v>50403</v>
      </c>
    </row>
    <row r="27" spans="1:10" ht="12">
      <c r="A27" s="346" t="s">
        <v>899</v>
      </c>
      <c r="B27" s="347" t="s">
        <v>900</v>
      </c>
      <c r="C27" s="17">
        <v>2006</v>
      </c>
      <c r="D27" s="17">
        <v>112756</v>
      </c>
      <c r="E27" s="17">
        <v>210</v>
      </c>
      <c r="F27" s="361">
        <f t="shared" si="0"/>
        <v>23678760</v>
      </c>
      <c r="G27" s="17">
        <v>2005</v>
      </c>
      <c r="H27" s="362">
        <v>22811658</v>
      </c>
      <c r="I27" s="362">
        <v>202</v>
      </c>
      <c r="J27" s="362">
        <f t="shared" si="1"/>
        <v>112929</v>
      </c>
    </row>
    <row r="28" spans="1:10" ht="12">
      <c r="A28" s="346" t="s">
        <v>901</v>
      </c>
      <c r="B28" s="347" t="s">
        <v>902</v>
      </c>
      <c r="C28" s="17">
        <v>1167</v>
      </c>
      <c r="D28" s="17">
        <v>49618</v>
      </c>
      <c r="E28" s="17">
        <v>210</v>
      </c>
      <c r="F28" s="361">
        <f t="shared" si="0"/>
        <v>10419780</v>
      </c>
      <c r="G28" s="17">
        <v>1167</v>
      </c>
      <c r="H28" s="362">
        <v>10038188</v>
      </c>
      <c r="I28" s="362">
        <v>202</v>
      </c>
      <c r="J28" s="362">
        <f t="shared" si="1"/>
        <v>49694</v>
      </c>
    </row>
    <row r="29" spans="1:10" ht="12">
      <c r="A29" s="346" t="s">
        <v>903</v>
      </c>
      <c r="B29" s="347" t="s">
        <v>904</v>
      </c>
      <c r="C29" s="17">
        <v>1795</v>
      </c>
      <c r="D29" s="17">
        <v>130418</v>
      </c>
      <c r="E29" s="17">
        <v>210</v>
      </c>
      <c r="F29" s="361">
        <f t="shared" si="0"/>
        <v>27387780</v>
      </c>
      <c r="G29" s="17">
        <v>1795</v>
      </c>
      <c r="H29" s="362">
        <v>26384836</v>
      </c>
      <c r="I29" s="362">
        <v>202</v>
      </c>
      <c r="J29" s="362">
        <f t="shared" si="1"/>
        <v>130618</v>
      </c>
    </row>
    <row r="30" spans="1:10" ht="12">
      <c r="A30" s="346" t="s">
        <v>905</v>
      </c>
      <c r="B30" s="347" t="s">
        <v>906</v>
      </c>
      <c r="C30" s="17">
        <v>1882</v>
      </c>
      <c r="D30" s="17">
        <v>90505</v>
      </c>
      <c r="E30" s="17">
        <v>210</v>
      </c>
      <c r="F30" s="361">
        <f t="shared" si="0"/>
        <v>19006050</v>
      </c>
      <c r="G30" s="17">
        <v>1882</v>
      </c>
      <c r="H30" s="362">
        <v>18279788</v>
      </c>
      <c r="I30" s="362">
        <v>202</v>
      </c>
      <c r="J30" s="362">
        <f t="shared" si="1"/>
        <v>90494</v>
      </c>
    </row>
    <row r="31" spans="1:10" ht="12">
      <c r="A31" s="346" t="s">
        <v>907</v>
      </c>
      <c r="B31" s="347" t="s">
        <v>908</v>
      </c>
      <c r="C31" s="17">
        <v>2021</v>
      </c>
      <c r="D31" s="17">
        <v>99573</v>
      </c>
      <c r="E31" s="17">
        <v>210</v>
      </c>
      <c r="F31" s="361">
        <f t="shared" si="0"/>
        <v>20910330</v>
      </c>
      <c r="G31" s="17">
        <v>1993</v>
      </c>
      <c r="H31" s="362">
        <v>20149298</v>
      </c>
      <c r="I31" s="362">
        <v>202</v>
      </c>
      <c r="J31" s="362">
        <f t="shared" si="1"/>
        <v>99749</v>
      </c>
    </row>
    <row r="32" spans="1:10" ht="12">
      <c r="A32" s="346" t="s">
        <v>909</v>
      </c>
      <c r="B32" s="347" t="s">
        <v>910</v>
      </c>
      <c r="C32" s="17">
        <v>1262</v>
      </c>
      <c r="D32" s="17">
        <v>98591</v>
      </c>
      <c r="E32" s="17">
        <v>210</v>
      </c>
      <c r="F32" s="361">
        <f t="shared" si="0"/>
        <v>20704110</v>
      </c>
      <c r="G32" s="17">
        <v>1261</v>
      </c>
      <c r="H32" s="362">
        <v>19945884</v>
      </c>
      <c r="I32" s="362">
        <v>202</v>
      </c>
      <c r="J32" s="362">
        <f t="shared" si="1"/>
        <v>98742</v>
      </c>
    </row>
    <row r="33" spans="1:10" ht="12">
      <c r="A33" s="346" t="s">
        <v>911</v>
      </c>
      <c r="B33" s="347" t="s">
        <v>912</v>
      </c>
      <c r="C33" s="17">
        <v>2071</v>
      </c>
      <c r="D33" s="17">
        <v>193644</v>
      </c>
      <c r="E33" s="17">
        <v>210</v>
      </c>
      <c r="F33" s="361">
        <f t="shared" si="0"/>
        <v>40665240</v>
      </c>
      <c r="G33" s="17">
        <v>2003</v>
      </c>
      <c r="H33" s="362">
        <v>38617552</v>
      </c>
      <c r="I33" s="362">
        <v>202</v>
      </c>
      <c r="J33" s="362">
        <f t="shared" si="1"/>
        <v>191176</v>
      </c>
    </row>
    <row r="34" spans="1:10" ht="12">
      <c r="A34" s="346" t="s">
        <v>913</v>
      </c>
      <c r="B34" s="347" t="s">
        <v>914</v>
      </c>
      <c r="C34" s="17">
        <v>1074</v>
      </c>
      <c r="D34" s="17">
        <v>56253</v>
      </c>
      <c r="E34" s="17">
        <v>210</v>
      </c>
      <c r="F34" s="361">
        <f t="shared" si="0"/>
        <v>11813130</v>
      </c>
      <c r="G34" s="17">
        <v>1073</v>
      </c>
      <c r="H34" s="362">
        <v>11380478</v>
      </c>
      <c r="I34" s="362">
        <v>202</v>
      </c>
      <c r="J34" s="362">
        <f t="shared" si="1"/>
        <v>56339</v>
      </c>
    </row>
    <row r="35" spans="1:10" ht="12">
      <c r="A35" s="346" t="s">
        <v>915</v>
      </c>
      <c r="B35" s="347" t="s">
        <v>916</v>
      </c>
      <c r="C35" s="17">
        <v>1196</v>
      </c>
      <c r="D35" s="17">
        <v>41996</v>
      </c>
      <c r="E35" s="17">
        <v>210</v>
      </c>
      <c r="F35" s="361">
        <f t="shared" si="0"/>
        <v>8819160</v>
      </c>
      <c r="G35" s="17">
        <v>1196</v>
      </c>
      <c r="H35" s="362">
        <v>8496120</v>
      </c>
      <c r="I35" s="362">
        <v>202</v>
      </c>
      <c r="J35" s="362">
        <f t="shared" si="1"/>
        <v>42060</v>
      </c>
    </row>
    <row r="36" spans="1:10" ht="12">
      <c r="A36" s="346" t="s">
        <v>917</v>
      </c>
      <c r="B36" s="347" t="s">
        <v>918</v>
      </c>
      <c r="C36" s="17">
        <v>1190</v>
      </c>
      <c r="D36" s="17">
        <v>99348</v>
      </c>
      <c r="E36" s="17">
        <v>210</v>
      </c>
      <c r="F36" s="361">
        <f t="shared" si="0"/>
        <v>20863080</v>
      </c>
      <c r="G36" s="17">
        <v>1190</v>
      </c>
      <c r="H36" s="362">
        <v>20089708</v>
      </c>
      <c r="I36" s="362">
        <v>202</v>
      </c>
      <c r="J36" s="362">
        <f t="shared" si="1"/>
        <v>99454</v>
      </c>
    </row>
    <row r="37" spans="1:10" ht="12">
      <c r="A37" s="346" t="s">
        <v>919</v>
      </c>
      <c r="B37" s="347" t="s">
        <v>920</v>
      </c>
      <c r="C37" s="17">
        <v>1232</v>
      </c>
      <c r="D37" s="17">
        <v>99328</v>
      </c>
      <c r="E37" s="17">
        <v>210</v>
      </c>
      <c r="F37" s="361">
        <f t="shared" si="0"/>
        <v>20858880</v>
      </c>
      <c r="G37" s="17">
        <v>1231</v>
      </c>
      <c r="H37" s="362">
        <v>20094960</v>
      </c>
      <c r="I37" s="362">
        <v>202</v>
      </c>
      <c r="J37" s="362">
        <f t="shared" si="1"/>
        <v>99480</v>
      </c>
    </row>
    <row r="38" spans="1:10" ht="12">
      <c r="A38" s="346" t="s">
        <v>921</v>
      </c>
      <c r="B38" s="347" t="s">
        <v>922</v>
      </c>
      <c r="C38" s="17">
        <v>1319</v>
      </c>
      <c r="D38" s="17">
        <v>67141</v>
      </c>
      <c r="E38" s="17">
        <v>210</v>
      </c>
      <c r="F38" s="361">
        <f t="shared" si="0"/>
        <v>14099610</v>
      </c>
      <c r="G38" s="17">
        <v>1317</v>
      </c>
      <c r="H38" s="362">
        <v>13583288</v>
      </c>
      <c r="I38" s="362">
        <v>202</v>
      </c>
      <c r="J38" s="362">
        <f t="shared" si="1"/>
        <v>67244</v>
      </c>
    </row>
    <row r="39" spans="1:10" ht="12">
      <c r="A39" s="346" t="s">
        <v>923</v>
      </c>
      <c r="B39" s="505" t="s">
        <v>924</v>
      </c>
      <c r="C39" s="17">
        <v>1064</v>
      </c>
      <c r="D39" s="17">
        <v>68032</v>
      </c>
      <c r="E39" s="17">
        <v>210</v>
      </c>
      <c r="F39" s="361">
        <f t="shared" si="0"/>
        <v>14286720</v>
      </c>
      <c r="G39" s="17">
        <v>1063</v>
      </c>
      <c r="H39" s="362">
        <v>13763270</v>
      </c>
      <c r="I39" s="362">
        <v>202</v>
      </c>
      <c r="J39" s="362">
        <f t="shared" si="1"/>
        <v>68135</v>
      </c>
    </row>
    <row r="40" spans="1:10" ht="12">
      <c r="A40" s="346" t="s">
        <v>925</v>
      </c>
      <c r="B40" s="505" t="s">
        <v>926</v>
      </c>
      <c r="C40" s="18">
        <v>687</v>
      </c>
      <c r="D40" s="18">
        <v>36239</v>
      </c>
      <c r="E40" s="17">
        <v>210</v>
      </c>
      <c r="F40" s="361">
        <f t="shared" si="0"/>
        <v>7610190</v>
      </c>
      <c r="G40" s="17">
        <v>687</v>
      </c>
      <c r="H40" s="362">
        <v>7331388</v>
      </c>
      <c r="I40" s="362">
        <v>202</v>
      </c>
      <c r="J40" s="362">
        <f t="shared" si="1"/>
        <v>36294</v>
      </c>
    </row>
    <row r="41" spans="1:10" ht="12">
      <c r="A41" s="346" t="s">
        <v>927</v>
      </c>
      <c r="B41" s="505" t="s">
        <v>928</v>
      </c>
      <c r="C41" s="18">
        <v>896</v>
      </c>
      <c r="D41" s="18">
        <v>87630</v>
      </c>
      <c r="E41" s="17">
        <v>210</v>
      </c>
      <c r="F41" s="361">
        <f t="shared" si="0"/>
        <v>18402300</v>
      </c>
      <c r="G41" s="17">
        <v>852</v>
      </c>
      <c r="H41" s="362">
        <v>17342104</v>
      </c>
      <c r="I41" s="362">
        <v>202</v>
      </c>
      <c r="J41" s="362">
        <f t="shared" si="1"/>
        <v>85852</v>
      </c>
    </row>
    <row r="42" spans="1:10" ht="12">
      <c r="A42" s="346" t="s">
        <v>929</v>
      </c>
      <c r="B42" s="505" t="s">
        <v>930</v>
      </c>
      <c r="C42" s="18">
        <v>518</v>
      </c>
      <c r="D42" s="18">
        <v>13615</v>
      </c>
      <c r="E42" s="17">
        <v>210</v>
      </c>
      <c r="F42" s="361">
        <f t="shared" si="0"/>
        <v>2859150</v>
      </c>
      <c r="G42" s="17">
        <v>518</v>
      </c>
      <c r="H42" s="362">
        <v>2754674</v>
      </c>
      <c r="I42" s="362">
        <v>202</v>
      </c>
      <c r="J42" s="362">
        <f t="shared" si="1"/>
        <v>13637</v>
      </c>
    </row>
    <row r="43" spans="1:10" ht="24.75">
      <c r="A43" s="346" t="s">
        <v>931</v>
      </c>
      <c r="B43" s="505" t="s">
        <v>932</v>
      </c>
      <c r="C43" s="18">
        <v>431</v>
      </c>
      <c r="D43" s="18">
        <v>42560</v>
      </c>
      <c r="E43" s="17">
        <v>210</v>
      </c>
      <c r="F43" s="361">
        <f t="shared" si="0"/>
        <v>8937600</v>
      </c>
      <c r="G43" s="17">
        <v>431</v>
      </c>
      <c r="H43" s="362">
        <v>8610250</v>
      </c>
      <c r="I43" s="362">
        <v>202</v>
      </c>
      <c r="J43" s="362">
        <f t="shared" si="1"/>
        <v>42625</v>
      </c>
    </row>
    <row r="44" spans="1:10" ht="12">
      <c r="A44" s="346" t="s">
        <v>933</v>
      </c>
      <c r="B44" s="505" t="s">
        <v>934</v>
      </c>
      <c r="C44" s="18">
        <v>658</v>
      </c>
      <c r="D44" s="18">
        <v>26939</v>
      </c>
      <c r="E44" s="17">
        <v>210</v>
      </c>
      <c r="F44" s="361">
        <f t="shared" si="0"/>
        <v>5657190</v>
      </c>
      <c r="G44" s="17">
        <v>658</v>
      </c>
      <c r="H44" s="362">
        <v>5449960</v>
      </c>
      <c r="I44" s="362">
        <v>202</v>
      </c>
      <c r="J44" s="362">
        <f t="shared" si="1"/>
        <v>26980</v>
      </c>
    </row>
    <row r="45" spans="1:10" ht="12.75">
      <c r="A45" s="3" t="s">
        <v>18</v>
      </c>
      <c r="B45" s="27"/>
      <c r="C45" s="3">
        <f>SUM(C12:C44)</f>
        <v>43464</v>
      </c>
      <c r="D45" s="3">
        <f aca="true" t="shared" si="2" ref="D45:J45">SUM(D12:D44)</f>
        <v>2718434</v>
      </c>
      <c r="E45" s="3">
        <v>210</v>
      </c>
      <c r="F45" s="3">
        <f t="shared" si="2"/>
        <v>570871140</v>
      </c>
      <c r="G45" s="3">
        <f t="shared" si="2"/>
        <v>43270</v>
      </c>
      <c r="H45" s="3">
        <f t="shared" si="2"/>
        <v>548956816</v>
      </c>
      <c r="I45" s="3">
        <v>202</v>
      </c>
      <c r="J45" s="3">
        <f t="shared" si="2"/>
        <v>2717608</v>
      </c>
    </row>
    <row r="46" spans="1:10" ht="12.75">
      <c r="A46" s="11"/>
      <c r="B46" s="28"/>
      <c r="C46" s="28">
        <v>68</v>
      </c>
      <c r="D46" s="21">
        <v>2654</v>
      </c>
      <c r="E46" s="21">
        <v>312</v>
      </c>
      <c r="F46" s="21">
        <v>828048</v>
      </c>
      <c r="G46" s="586">
        <v>41</v>
      </c>
      <c r="H46" s="21">
        <v>575328</v>
      </c>
      <c r="I46" s="21">
        <v>312</v>
      </c>
      <c r="J46" s="21">
        <v>1844</v>
      </c>
    </row>
    <row r="47" spans="1:10" ht="12">
      <c r="A47" s="808" t="s">
        <v>867</v>
      </c>
      <c r="B47" s="808"/>
      <c r="C47" s="808"/>
      <c r="D47" s="808"/>
      <c r="E47" s="808"/>
      <c r="F47" s="808"/>
      <c r="G47" s="808"/>
      <c r="H47" s="808"/>
      <c r="I47" s="21"/>
      <c r="J47" s="21"/>
    </row>
    <row r="48" spans="1:10" ht="12.75">
      <c r="A48" s="11"/>
      <c r="B48" s="28"/>
      <c r="C48" s="28"/>
      <c r="D48" s="21">
        <f>D45+D46</f>
        <v>2721088</v>
      </c>
      <c r="E48" s="21"/>
      <c r="F48" s="21"/>
      <c r="G48" s="21"/>
      <c r="H48" s="21"/>
      <c r="I48" s="21"/>
      <c r="J48" s="21">
        <f>J45+J46</f>
        <v>2719452</v>
      </c>
    </row>
    <row r="49" spans="1:13" s="286" customFormat="1" ht="17.25" customHeight="1">
      <c r="A49" s="198"/>
      <c r="B49" s="198"/>
      <c r="C49"/>
      <c r="D49"/>
      <c r="E49"/>
      <c r="F49"/>
      <c r="G49"/>
      <c r="H49" s="807" t="s">
        <v>13</v>
      </c>
      <c r="I49" s="807"/>
      <c r="J49" s="807"/>
      <c r="L49" s="336"/>
      <c r="M49" s="336"/>
    </row>
    <row r="50" spans="1:13" s="286" customFormat="1" ht="15" customHeight="1">
      <c r="A50" s="198" t="s">
        <v>12</v>
      </c>
      <c r="B50" s="15"/>
      <c r="C50" s="1"/>
      <c r="D50" s="685" t="s">
        <v>13</v>
      </c>
      <c r="E50" s="685"/>
      <c r="F50" s="14"/>
      <c r="G50"/>
      <c r="H50" s="807" t="s">
        <v>14</v>
      </c>
      <c r="I50" s="807"/>
      <c r="J50" s="807"/>
      <c r="L50" s="336"/>
      <c r="M50" s="336"/>
    </row>
    <row r="51" spans="1:13" s="286" customFormat="1" ht="15.75" customHeight="1">
      <c r="A51" s="198"/>
      <c r="B51" s="198"/>
      <c r="C51" s="686" t="s">
        <v>882</v>
      </c>
      <c r="D51" s="686"/>
      <c r="E51" s="686"/>
      <c r="F51" s="686"/>
      <c r="G51"/>
      <c r="H51" s="807" t="s">
        <v>883</v>
      </c>
      <c r="I51" s="807"/>
      <c r="J51" s="807"/>
      <c r="L51" s="32"/>
      <c r="M51" s="32"/>
    </row>
    <row r="52" spans="1:13" s="286" customFormat="1" ht="12.75">
      <c r="A52"/>
      <c r="B52" s="15"/>
      <c r="C52"/>
      <c r="D52"/>
      <c r="E52"/>
      <c r="F52"/>
      <c r="G52"/>
      <c r="H52" s="809" t="s">
        <v>83</v>
      </c>
      <c r="I52" s="809"/>
      <c r="J52" s="809"/>
      <c r="L52" s="351"/>
      <c r="M52"/>
    </row>
    <row r="53" spans="4:10" ht="12">
      <c r="D53" s="15">
        <v>1332485</v>
      </c>
      <c r="J53" s="15">
        <v>1331885</v>
      </c>
    </row>
    <row r="54" spans="4:10" ht="12">
      <c r="D54" s="15">
        <f>D48+D53</f>
        <v>4053573</v>
      </c>
      <c r="E54" s="15">
        <f aca="true" t="shared" si="3" ref="E54:J54">E48+E53</f>
        <v>0</v>
      </c>
      <c r="F54" s="15">
        <f t="shared" si="3"/>
        <v>0</v>
      </c>
      <c r="G54" s="15">
        <f t="shared" si="3"/>
        <v>0</v>
      </c>
      <c r="H54" s="15">
        <f t="shared" si="3"/>
        <v>0</v>
      </c>
      <c r="I54" s="15">
        <f t="shared" si="3"/>
        <v>0</v>
      </c>
      <c r="J54" s="15">
        <f t="shared" si="3"/>
        <v>4051337</v>
      </c>
    </row>
    <row r="55" ht="12">
      <c r="J55" s="15">
        <f>J54/D54</f>
        <v>0.9994483878790391</v>
      </c>
    </row>
    <row r="56" spans="1:10" ht="12">
      <c r="A56" s="810"/>
      <c r="B56" s="810"/>
      <c r="C56" s="810"/>
      <c r="D56" s="810"/>
      <c r="E56" s="810"/>
      <c r="F56" s="810"/>
      <c r="G56" s="810"/>
      <c r="H56" s="810"/>
      <c r="I56" s="810"/>
      <c r="J56" s="810"/>
    </row>
    <row r="58" spans="1:10" ht="12">
      <c r="A58" s="810"/>
      <c r="B58" s="810"/>
      <c r="C58" s="810"/>
      <c r="D58" s="810"/>
      <c r="E58" s="810"/>
      <c r="F58" s="810"/>
      <c r="G58" s="810"/>
      <c r="H58" s="810"/>
      <c r="I58" s="810"/>
      <c r="J58" s="810"/>
    </row>
  </sheetData>
  <sheetProtection/>
  <mergeCells count="19">
    <mergeCell ref="A47:H47"/>
    <mergeCell ref="H52:J52"/>
    <mergeCell ref="A58:J58"/>
    <mergeCell ref="A56:J56"/>
    <mergeCell ref="D50:E50"/>
    <mergeCell ref="C51:F51"/>
    <mergeCell ref="H49:J49"/>
    <mergeCell ref="H50:J50"/>
    <mergeCell ref="H51:J51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BreakPreview" zoomScale="90" zoomScaleSheetLayoutView="90" zoomScalePageLayoutView="0" workbookViewId="0" topLeftCell="A25">
      <selection activeCell="J45" sqref="A1:O5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4.140625" style="15" customWidth="1"/>
    <col min="6" max="6" width="14.28125" style="15" customWidth="1"/>
    <col min="7" max="7" width="13.28125" style="359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17"/>
      <c r="F1" s="717"/>
      <c r="G1" s="717"/>
      <c r="H1" s="717"/>
      <c r="I1" s="717"/>
      <c r="J1" s="131" t="s">
        <v>359</v>
      </c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</row>
    <row r="4" ht="14.25" customHeight="1">
      <c r="G4" s="338"/>
    </row>
    <row r="5" spans="1:10" ht="15">
      <c r="A5" s="802" t="s">
        <v>748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ht="13.5" customHeight="1">
      <c r="A6" s="1"/>
      <c r="B6" s="1"/>
      <c r="C6" s="1"/>
      <c r="D6" s="1"/>
      <c r="E6" s="1"/>
      <c r="F6" s="1"/>
      <c r="G6" s="341"/>
      <c r="H6" s="1"/>
      <c r="I6" s="1"/>
      <c r="J6" s="1"/>
    </row>
    <row r="7" ht="0.75" customHeight="1"/>
    <row r="8" spans="1:10" ht="12.75">
      <c r="A8" s="724" t="s">
        <v>936</v>
      </c>
      <c r="B8" s="724"/>
      <c r="C8" s="29"/>
      <c r="H8" s="788" t="s">
        <v>777</v>
      </c>
      <c r="I8" s="788"/>
      <c r="J8" s="788"/>
    </row>
    <row r="9" spans="1:15" ht="12.75">
      <c r="A9" s="698" t="s">
        <v>2</v>
      </c>
      <c r="B9" s="698" t="s">
        <v>3</v>
      </c>
      <c r="C9" s="693" t="s">
        <v>747</v>
      </c>
      <c r="D9" s="715"/>
      <c r="E9" s="715"/>
      <c r="F9" s="694"/>
      <c r="G9" s="693" t="s">
        <v>103</v>
      </c>
      <c r="H9" s="715"/>
      <c r="I9" s="715"/>
      <c r="J9" s="694"/>
      <c r="N9" s="19"/>
      <c r="O9" s="21"/>
    </row>
    <row r="10" spans="1:10" ht="51.75">
      <c r="A10" s="698"/>
      <c r="B10" s="698"/>
      <c r="C10" s="5" t="s">
        <v>182</v>
      </c>
      <c r="D10" s="5" t="s">
        <v>16</v>
      </c>
      <c r="E10" s="252" t="s">
        <v>778</v>
      </c>
      <c r="F10" s="7" t="s">
        <v>199</v>
      </c>
      <c r="G10" s="24" t="s">
        <v>182</v>
      </c>
      <c r="H10" s="23" t="s">
        <v>17</v>
      </c>
      <c r="I10" s="99" t="s">
        <v>865</v>
      </c>
      <c r="J10" s="5" t="s">
        <v>866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24">
        <v>7</v>
      </c>
      <c r="H11" s="96">
        <v>8</v>
      </c>
      <c r="I11" s="5">
        <v>9</v>
      </c>
      <c r="J11" s="5">
        <v>10</v>
      </c>
    </row>
    <row r="12" spans="1:10" ht="12">
      <c r="A12" s="346" t="s">
        <v>258</v>
      </c>
      <c r="B12" s="347" t="s">
        <v>884</v>
      </c>
      <c r="C12" s="363">
        <v>512</v>
      </c>
      <c r="D12" s="363">
        <v>40426</v>
      </c>
      <c r="E12" s="363">
        <v>220</v>
      </c>
      <c r="F12" s="196">
        <f>D12*E12</f>
        <v>8893720</v>
      </c>
      <c r="G12" s="449">
        <v>512</v>
      </c>
      <c r="H12" s="8">
        <v>8616282</v>
      </c>
      <c r="I12" s="8">
        <v>214</v>
      </c>
      <c r="J12" s="8">
        <f>H12/I12</f>
        <v>40263</v>
      </c>
    </row>
    <row r="13" spans="1:10" ht="12">
      <c r="A13" s="346" t="s">
        <v>259</v>
      </c>
      <c r="B13" s="347" t="s">
        <v>885</v>
      </c>
      <c r="C13" s="363">
        <v>831</v>
      </c>
      <c r="D13" s="363">
        <v>83349</v>
      </c>
      <c r="E13" s="363">
        <v>220</v>
      </c>
      <c r="F13" s="196">
        <f aca="true" t="shared" si="0" ref="F13:F44">D13*E13</f>
        <v>18336780</v>
      </c>
      <c r="G13" s="449">
        <v>830</v>
      </c>
      <c r="H13" s="8">
        <v>17835188</v>
      </c>
      <c r="I13" s="8">
        <v>214</v>
      </c>
      <c r="J13" s="8">
        <f aca="true" t="shared" si="1" ref="J13:J44">H13/I13</f>
        <v>83342</v>
      </c>
    </row>
    <row r="14" spans="1:10" ht="12">
      <c r="A14" s="346" t="s">
        <v>260</v>
      </c>
      <c r="B14" s="347" t="s">
        <v>886</v>
      </c>
      <c r="C14" s="363">
        <v>377</v>
      </c>
      <c r="D14" s="363">
        <v>38335</v>
      </c>
      <c r="E14" s="363">
        <v>220</v>
      </c>
      <c r="F14" s="196">
        <f t="shared" si="0"/>
        <v>8433700</v>
      </c>
      <c r="G14" s="449">
        <v>377</v>
      </c>
      <c r="H14" s="8">
        <v>8175014</v>
      </c>
      <c r="I14" s="8">
        <v>214</v>
      </c>
      <c r="J14" s="8">
        <f t="shared" si="1"/>
        <v>38201</v>
      </c>
    </row>
    <row r="15" spans="1:10" ht="12">
      <c r="A15" s="346" t="s">
        <v>261</v>
      </c>
      <c r="B15" s="347" t="s">
        <v>887</v>
      </c>
      <c r="C15" s="363">
        <v>551</v>
      </c>
      <c r="D15" s="363">
        <v>72058</v>
      </c>
      <c r="E15" s="363">
        <v>220</v>
      </c>
      <c r="F15" s="196">
        <f t="shared" si="0"/>
        <v>15852760</v>
      </c>
      <c r="G15" s="449">
        <v>551</v>
      </c>
      <c r="H15" s="8">
        <v>15420198</v>
      </c>
      <c r="I15" s="8">
        <v>214</v>
      </c>
      <c r="J15" s="8">
        <f t="shared" si="1"/>
        <v>72057</v>
      </c>
    </row>
    <row r="16" spans="1:10" ht="12">
      <c r="A16" s="346" t="s">
        <v>262</v>
      </c>
      <c r="B16" s="347" t="s">
        <v>888</v>
      </c>
      <c r="C16" s="363">
        <v>183</v>
      </c>
      <c r="D16" s="363">
        <v>24316</v>
      </c>
      <c r="E16" s="363">
        <v>220</v>
      </c>
      <c r="F16" s="196">
        <f t="shared" si="0"/>
        <v>5349520</v>
      </c>
      <c r="G16" s="449">
        <v>182</v>
      </c>
      <c r="H16" s="8">
        <v>5183508</v>
      </c>
      <c r="I16" s="8">
        <v>214</v>
      </c>
      <c r="J16" s="8">
        <f t="shared" si="1"/>
        <v>24222</v>
      </c>
    </row>
    <row r="17" spans="1:10" ht="12">
      <c r="A17" s="346" t="s">
        <v>263</v>
      </c>
      <c r="B17" s="347" t="s">
        <v>889</v>
      </c>
      <c r="C17" s="363">
        <v>319</v>
      </c>
      <c r="D17" s="363">
        <v>35499</v>
      </c>
      <c r="E17" s="363">
        <v>220</v>
      </c>
      <c r="F17" s="196">
        <f t="shared" si="0"/>
        <v>7809780</v>
      </c>
      <c r="G17" s="449">
        <v>319</v>
      </c>
      <c r="H17" s="8">
        <v>7574744</v>
      </c>
      <c r="I17" s="8">
        <v>214</v>
      </c>
      <c r="J17" s="8">
        <f t="shared" si="1"/>
        <v>35396</v>
      </c>
    </row>
    <row r="18" spans="1:10" ht="12">
      <c r="A18" s="346" t="s">
        <v>264</v>
      </c>
      <c r="B18" s="347" t="s">
        <v>890</v>
      </c>
      <c r="C18" s="363">
        <v>533</v>
      </c>
      <c r="D18" s="363">
        <v>38199</v>
      </c>
      <c r="E18" s="363">
        <v>220</v>
      </c>
      <c r="F18" s="196">
        <f t="shared" si="0"/>
        <v>8403780</v>
      </c>
      <c r="G18" s="449">
        <v>532</v>
      </c>
      <c r="H18" s="8">
        <v>8172232</v>
      </c>
      <c r="I18" s="8">
        <v>214</v>
      </c>
      <c r="J18" s="8">
        <f t="shared" si="1"/>
        <v>38188</v>
      </c>
    </row>
    <row r="19" spans="1:10" ht="12">
      <c r="A19" s="346" t="s">
        <v>265</v>
      </c>
      <c r="B19" s="347" t="s">
        <v>891</v>
      </c>
      <c r="C19" s="363">
        <v>878</v>
      </c>
      <c r="D19" s="363">
        <v>89913</v>
      </c>
      <c r="E19" s="363">
        <v>220</v>
      </c>
      <c r="F19" s="196">
        <f t="shared" si="0"/>
        <v>19780860</v>
      </c>
      <c r="G19" s="449">
        <v>878</v>
      </c>
      <c r="H19" s="8">
        <v>19244164</v>
      </c>
      <c r="I19" s="8">
        <v>214</v>
      </c>
      <c r="J19" s="8">
        <f t="shared" si="1"/>
        <v>89926</v>
      </c>
    </row>
    <row r="20" spans="1:10" ht="12">
      <c r="A20" s="346" t="s">
        <v>284</v>
      </c>
      <c r="B20" s="347" t="s">
        <v>892</v>
      </c>
      <c r="C20" s="363">
        <v>406</v>
      </c>
      <c r="D20" s="363">
        <v>43525</v>
      </c>
      <c r="E20" s="363">
        <v>220</v>
      </c>
      <c r="F20" s="196">
        <f t="shared" si="0"/>
        <v>9575500</v>
      </c>
      <c r="G20" s="449">
        <v>406</v>
      </c>
      <c r="H20" s="8">
        <v>9299156</v>
      </c>
      <c r="I20" s="8">
        <v>214</v>
      </c>
      <c r="J20" s="8">
        <f t="shared" si="1"/>
        <v>43454</v>
      </c>
    </row>
    <row r="21" spans="1:10" ht="12">
      <c r="A21" s="346" t="s">
        <v>285</v>
      </c>
      <c r="B21" s="347" t="s">
        <v>893</v>
      </c>
      <c r="C21" s="363">
        <v>200</v>
      </c>
      <c r="D21" s="363">
        <v>7724</v>
      </c>
      <c r="E21" s="363">
        <v>220</v>
      </c>
      <c r="F21" s="196">
        <f t="shared" si="0"/>
        <v>1699280</v>
      </c>
      <c r="G21" s="449">
        <v>199</v>
      </c>
      <c r="H21" s="8">
        <v>1634960</v>
      </c>
      <c r="I21" s="8">
        <v>214</v>
      </c>
      <c r="J21" s="8">
        <f t="shared" si="1"/>
        <v>7640</v>
      </c>
    </row>
    <row r="22" spans="1:10" ht="12">
      <c r="A22" s="346" t="s">
        <v>286</v>
      </c>
      <c r="B22" s="347" t="s">
        <v>894</v>
      </c>
      <c r="C22" s="363">
        <v>508</v>
      </c>
      <c r="D22" s="363">
        <v>49932</v>
      </c>
      <c r="E22" s="363">
        <v>220</v>
      </c>
      <c r="F22" s="196">
        <f t="shared" si="0"/>
        <v>10985040</v>
      </c>
      <c r="G22" s="449">
        <v>508</v>
      </c>
      <c r="H22" s="8">
        <v>10708988</v>
      </c>
      <c r="I22" s="8">
        <v>214</v>
      </c>
      <c r="J22" s="8">
        <f t="shared" si="1"/>
        <v>50042</v>
      </c>
    </row>
    <row r="23" spans="1:10" ht="12">
      <c r="A23" s="346" t="s">
        <v>314</v>
      </c>
      <c r="B23" s="347" t="s">
        <v>895</v>
      </c>
      <c r="C23" s="363">
        <v>469</v>
      </c>
      <c r="D23" s="363">
        <v>39373</v>
      </c>
      <c r="E23" s="363">
        <v>220</v>
      </c>
      <c r="F23" s="196">
        <f t="shared" si="0"/>
        <v>8662060</v>
      </c>
      <c r="G23" s="449">
        <v>469</v>
      </c>
      <c r="H23" s="8">
        <v>8415978</v>
      </c>
      <c r="I23" s="8">
        <v>214</v>
      </c>
      <c r="J23" s="8">
        <f t="shared" si="1"/>
        <v>39327</v>
      </c>
    </row>
    <row r="24" spans="1:10" ht="12">
      <c r="A24" s="346" t="s">
        <v>315</v>
      </c>
      <c r="B24" s="347" t="s">
        <v>896</v>
      </c>
      <c r="C24" s="363">
        <v>574</v>
      </c>
      <c r="D24" s="363">
        <v>31599</v>
      </c>
      <c r="E24" s="363">
        <v>220</v>
      </c>
      <c r="F24" s="196">
        <f t="shared" si="0"/>
        <v>6951780</v>
      </c>
      <c r="G24" s="449">
        <v>573</v>
      </c>
      <c r="H24" s="8">
        <v>6743140</v>
      </c>
      <c r="I24" s="8">
        <v>214</v>
      </c>
      <c r="J24" s="8">
        <f t="shared" si="1"/>
        <v>31510</v>
      </c>
    </row>
    <row r="25" spans="1:10" ht="12">
      <c r="A25" s="346" t="s">
        <v>316</v>
      </c>
      <c r="B25" s="347" t="s">
        <v>897</v>
      </c>
      <c r="C25" s="363">
        <v>395</v>
      </c>
      <c r="D25" s="363">
        <v>30153</v>
      </c>
      <c r="E25" s="363">
        <v>220</v>
      </c>
      <c r="F25" s="196">
        <f t="shared" si="0"/>
        <v>6633660</v>
      </c>
      <c r="G25" s="449">
        <v>394</v>
      </c>
      <c r="H25" s="8">
        <v>6439474</v>
      </c>
      <c r="I25" s="8">
        <v>214</v>
      </c>
      <c r="J25" s="8">
        <f t="shared" si="1"/>
        <v>30091</v>
      </c>
    </row>
    <row r="26" spans="1:10" ht="12">
      <c r="A26" s="346" t="s">
        <v>317</v>
      </c>
      <c r="B26" s="347" t="s">
        <v>898</v>
      </c>
      <c r="C26" s="363">
        <v>224</v>
      </c>
      <c r="D26" s="363">
        <v>26356</v>
      </c>
      <c r="E26" s="363">
        <v>220</v>
      </c>
      <c r="F26" s="196">
        <f t="shared" si="0"/>
        <v>5798320</v>
      </c>
      <c r="G26" s="449">
        <v>224</v>
      </c>
      <c r="H26" s="8">
        <v>5637402</v>
      </c>
      <c r="I26" s="8">
        <v>214</v>
      </c>
      <c r="J26" s="8">
        <f t="shared" si="1"/>
        <v>26343</v>
      </c>
    </row>
    <row r="27" spans="1:10" ht="12">
      <c r="A27" s="346" t="s">
        <v>899</v>
      </c>
      <c r="B27" s="347" t="s">
        <v>900</v>
      </c>
      <c r="C27" s="363">
        <v>726</v>
      </c>
      <c r="D27" s="363">
        <v>63226</v>
      </c>
      <c r="E27" s="363">
        <v>220</v>
      </c>
      <c r="F27" s="196">
        <f t="shared" si="0"/>
        <v>13909720</v>
      </c>
      <c r="G27" s="449">
        <v>726</v>
      </c>
      <c r="H27" s="8">
        <v>13533146</v>
      </c>
      <c r="I27" s="8">
        <v>214</v>
      </c>
      <c r="J27" s="8">
        <f t="shared" si="1"/>
        <v>63239</v>
      </c>
    </row>
    <row r="28" spans="1:10" ht="12">
      <c r="A28" s="346" t="s">
        <v>901</v>
      </c>
      <c r="B28" s="347" t="s">
        <v>902</v>
      </c>
      <c r="C28" s="363">
        <v>295</v>
      </c>
      <c r="D28" s="363">
        <v>26694</v>
      </c>
      <c r="E28" s="363">
        <v>220</v>
      </c>
      <c r="F28" s="196">
        <f t="shared" si="0"/>
        <v>5872680</v>
      </c>
      <c r="G28" s="449">
        <v>295</v>
      </c>
      <c r="H28" s="8">
        <v>5687050</v>
      </c>
      <c r="I28" s="8">
        <v>214</v>
      </c>
      <c r="J28" s="8">
        <f t="shared" si="1"/>
        <v>26575</v>
      </c>
    </row>
    <row r="29" spans="1:10" ht="12">
      <c r="A29" s="346" t="s">
        <v>903</v>
      </c>
      <c r="B29" s="347" t="s">
        <v>904</v>
      </c>
      <c r="C29" s="363">
        <v>445</v>
      </c>
      <c r="D29" s="363">
        <v>53964</v>
      </c>
      <c r="E29" s="363">
        <v>220</v>
      </c>
      <c r="F29" s="196">
        <f t="shared" si="0"/>
        <v>11872080</v>
      </c>
      <c r="G29" s="449">
        <v>446</v>
      </c>
      <c r="H29" s="8">
        <v>11532460</v>
      </c>
      <c r="I29" s="8">
        <v>214</v>
      </c>
      <c r="J29" s="8">
        <f t="shared" si="1"/>
        <v>53890</v>
      </c>
    </row>
    <row r="30" spans="1:10" ht="12">
      <c r="A30" s="346" t="s">
        <v>905</v>
      </c>
      <c r="B30" s="347" t="s">
        <v>906</v>
      </c>
      <c r="C30" s="363">
        <v>448</v>
      </c>
      <c r="D30" s="363">
        <v>43164</v>
      </c>
      <c r="E30" s="363">
        <v>220</v>
      </c>
      <c r="F30" s="196">
        <f t="shared" si="0"/>
        <v>9496080</v>
      </c>
      <c r="G30" s="449">
        <v>448</v>
      </c>
      <c r="H30" s="8">
        <v>9216124</v>
      </c>
      <c r="I30" s="8">
        <v>214</v>
      </c>
      <c r="J30" s="8">
        <f t="shared" si="1"/>
        <v>43066</v>
      </c>
    </row>
    <row r="31" spans="1:10" ht="12">
      <c r="A31" s="346" t="s">
        <v>907</v>
      </c>
      <c r="B31" s="347" t="s">
        <v>908</v>
      </c>
      <c r="C31" s="363">
        <v>971</v>
      </c>
      <c r="D31" s="363">
        <v>58082</v>
      </c>
      <c r="E31" s="363">
        <v>220</v>
      </c>
      <c r="F31" s="196">
        <f t="shared" si="0"/>
        <v>12778040</v>
      </c>
      <c r="G31" s="449">
        <v>971</v>
      </c>
      <c r="H31" s="8">
        <v>12419918</v>
      </c>
      <c r="I31" s="8">
        <v>214</v>
      </c>
      <c r="J31" s="8">
        <f t="shared" si="1"/>
        <v>58037</v>
      </c>
    </row>
    <row r="32" spans="1:10" ht="12">
      <c r="A32" s="346" t="s">
        <v>909</v>
      </c>
      <c r="B32" s="347" t="s">
        <v>910</v>
      </c>
      <c r="C32" s="363">
        <v>434</v>
      </c>
      <c r="D32" s="363">
        <v>47029</v>
      </c>
      <c r="E32" s="363">
        <v>220</v>
      </c>
      <c r="F32" s="196">
        <f t="shared" si="0"/>
        <v>10346380</v>
      </c>
      <c r="G32" s="449">
        <v>434</v>
      </c>
      <c r="H32" s="8">
        <v>10079400</v>
      </c>
      <c r="I32" s="8">
        <v>214</v>
      </c>
      <c r="J32" s="8">
        <f t="shared" si="1"/>
        <v>47100</v>
      </c>
    </row>
    <row r="33" spans="1:10" ht="12">
      <c r="A33" s="346" t="s">
        <v>911</v>
      </c>
      <c r="B33" s="347" t="s">
        <v>912</v>
      </c>
      <c r="C33" s="363">
        <v>767</v>
      </c>
      <c r="D33" s="363">
        <v>87225</v>
      </c>
      <c r="E33" s="363">
        <v>220</v>
      </c>
      <c r="F33" s="196">
        <f t="shared" si="0"/>
        <v>19189500</v>
      </c>
      <c r="G33" s="449">
        <v>767</v>
      </c>
      <c r="H33" s="8">
        <v>18714300</v>
      </c>
      <c r="I33" s="8">
        <v>214</v>
      </c>
      <c r="J33" s="8">
        <f t="shared" si="1"/>
        <v>87450</v>
      </c>
    </row>
    <row r="34" spans="1:10" ht="12">
      <c r="A34" s="346" t="s">
        <v>913</v>
      </c>
      <c r="B34" s="347" t="s">
        <v>914</v>
      </c>
      <c r="C34" s="363">
        <v>378</v>
      </c>
      <c r="D34" s="363">
        <v>30551</v>
      </c>
      <c r="E34" s="363">
        <v>220</v>
      </c>
      <c r="F34" s="196">
        <f t="shared" si="0"/>
        <v>6721220</v>
      </c>
      <c r="G34" s="449">
        <v>377</v>
      </c>
      <c r="H34" s="8">
        <v>6528070</v>
      </c>
      <c r="I34" s="8">
        <v>214</v>
      </c>
      <c r="J34" s="8">
        <f t="shared" si="1"/>
        <v>30505</v>
      </c>
    </row>
    <row r="35" spans="1:10" ht="12">
      <c r="A35" s="346" t="s">
        <v>915</v>
      </c>
      <c r="B35" s="347" t="s">
        <v>916</v>
      </c>
      <c r="C35" s="363">
        <v>370</v>
      </c>
      <c r="D35" s="363">
        <v>23349</v>
      </c>
      <c r="E35" s="363">
        <v>220</v>
      </c>
      <c r="F35" s="196">
        <f t="shared" si="0"/>
        <v>5136780</v>
      </c>
      <c r="G35" s="449">
        <v>370</v>
      </c>
      <c r="H35" s="8">
        <v>4997114</v>
      </c>
      <c r="I35" s="8">
        <v>214</v>
      </c>
      <c r="J35" s="8">
        <f t="shared" si="1"/>
        <v>23351</v>
      </c>
    </row>
    <row r="36" spans="1:10" ht="12">
      <c r="A36" s="346" t="s">
        <v>917</v>
      </c>
      <c r="B36" s="347" t="s">
        <v>918</v>
      </c>
      <c r="C36" s="363">
        <v>257</v>
      </c>
      <c r="D36" s="363">
        <v>43274</v>
      </c>
      <c r="E36" s="363">
        <v>220</v>
      </c>
      <c r="F36" s="196">
        <f t="shared" si="0"/>
        <v>9520280</v>
      </c>
      <c r="G36" s="449">
        <v>257</v>
      </c>
      <c r="H36" s="8">
        <v>9253146</v>
      </c>
      <c r="I36" s="8">
        <v>214</v>
      </c>
      <c r="J36" s="8">
        <f t="shared" si="1"/>
        <v>43239</v>
      </c>
    </row>
    <row r="37" spans="1:10" ht="12">
      <c r="A37" s="346" t="s">
        <v>919</v>
      </c>
      <c r="B37" s="347" t="s">
        <v>920</v>
      </c>
      <c r="C37" s="363">
        <v>270</v>
      </c>
      <c r="D37" s="363">
        <v>42260</v>
      </c>
      <c r="E37" s="363">
        <v>220</v>
      </c>
      <c r="F37" s="196">
        <f t="shared" si="0"/>
        <v>9297200</v>
      </c>
      <c r="G37" s="449">
        <v>269</v>
      </c>
      <c r="H37" s="8">
        <v>9049418</v>
      </c>
      <c r="I37" s="8">
        <v>214</v>
      </c>
      <c r="J37" s="8">
        <f t="shared" si="1"/>
        <v>42287</v>
      </c>
    </row>
    <row r="38" spans="1:10" ht="12">
      <c r="A38" s="346" t="s">
        <v>921</v>
      </c>
      <c r="B38" s="347" t="s">
        <v>922</v>
      </c>
      <c r="C38" s="363">
        <v>274</v>
      </c>
      <c r="D38" s="363">
        <v>32288</v>
      </c>
      <c r="E38" s="363">
        <v>220</v>
      </c>
      <c r="F38" s="196">
        <f t="shared" si="0"/>
        <v>7103360</v>
      </c>
      <c r="G38" s="449">
        <v>273</v>
      </c>
      <c r="H38" s="8">
        <v>6910916</v>
      </c>
      <c r="I38" s="8">
        <v>214</v>
      </c>
      <c r="J38" s="8">
        <f t="shared" si="1"/>
        <v>32294</v>
      </c>
    </row>
    <row r="39" spans="1:10" ht="12">
      <c r="A39" s="346" t="s">
        <v>923</v>
      </c>
      <c r="B39" s="348" t="s">
        <v>924</v>
      </c>
      <c r="C39" s="363">
        <v>245</v>
      </c>
      <c r="D39" s="363">
        <v>31722</v>
      </c>
      <c r="E39" s="363">
        <v>220</v>
      </c>
      <c r="F39" s="196">
        <f t="shared" si="0"/>
        <v>6978840</v>
      </c>
      <c r="G39" s="449">
        <v>245</v>
      </c>
      <c r="H39" s="8">
        <v>6786796</v>
      </c>
      <c r="I39" s="8">
        <v>214</v>
      </c>
      <c r="J39" s="8">
        <f t="shared" si="1"/>
        <v>31714</v>
      </c>
    </row>
    <row r="40" spans="1:10" ht="12">
      <c r="A40" s="346" t="s">
        <v>925</v>
      </c>
      <c r="B40" s="348" t="s">
        <v>926</v>
      </c>
      <c r="C40" s="363">
        <v>155</v>
      </c>
      <c r="D40" s="363">
        <v>17018</v>
      </c>
      <c r="E40" s="363">
        <v>220</v>
      </c>
      <c r="F40" s="196">
        <f t="shared" si="0"/>
        <v>3743960</v>
      </c>
      <c r="G40" s="449">
        <v>155</v>
      </c>
      <c r="H40" s="8">
        <v>3637144</v>
      </c>
      <c r="I40" s="8">
        <v>214</v>
      </c>
      <c r="J40" s="8">
        <f t="shared" si="1"/>
        <v>16996</v>
      </c>
    </row>
    <row r="41" spans="1:10" ht="12">
      <c r="A41" s="346" t="s">
        <v>927</v>
      </c>
      <c r="B41" s="348" t="s">
        <v>928</v>
      </c>
      <c r="C41" s="8">
        <v>247</v>
      </c>
      <c r="D41" s="8">
        <v>38687</v>
      </c>
      <c r="E41" s="363">
        <v>220</v>
      </c>
      <c r="F41" s="196">
        <f t="shared" si="0"/>
        <v>8511140</v>
      </c>
      <c r="G41" s="449">
        <v>247</v>
      </c>
      <c r="H41" s="8">
        <v>8296566</v>
      </c>
      <c r="I41" s="8">
        <v>214</v>
      </c>
      <c r="J41" s="8">
        <f t="shared" si="1"/>
        <v>38769</v>
      </c>
    </row>
    <row r="42" spans="1:10" ht="12">
      <c r="A42" s="346" t="s">
        <v>929</v>
      </c>
      <c r="B42" s="348" t="s">
        <v>930</v>
      </c>
      <c r="C42" s="8">
        <v>182</v>
      </c>
      <c r="D42" s="8">
        <v>9065</v>
      </c>
      <c r="E42" s="363">
        <v>220</v>
      </c>
      <c r="F42" s="196">
        <f t="shared" si="0"/>
        <v>1994300</v>
      </c>
      <c r="G42" s="449">
        <v>182</v>
      </c>
      <c r="H42" s="8">
        <v>1958100</v>
      </c>
      <c r="I42" s="8">
        <v>214</v>
      </c>
      <c r="J42" s="8">
        <f t="shared" si="1"/>
        <v>9150</v>
      </c>
    </row>
    <row r="43" spans="1:10" ht="24.75">
      <c r="A43" s="346" t="s">
        <v>931</v>
      </c>
      <c r="B43" s="348" t="s">
        <v>932</v>
      </c>
      <c r="C43" s="8">
        <v>183</v>
      </c>
      <c r="D43" s="8">
        <v>20555</v>
      </c>
      <c r="E43" s="363">
        <v>220</v>
      </c>
      <c r="F43" s="196">
        <f t="shared" si="0"/>
        <v>4522100</v>
      </c>
      <c r="G43" s="449">
        <v>183</v>
      </c>
      <c r="H43" s="8">
        <v>4433438</v>
      </c>
      <c r="I43" s="8">
        <v>214</v>
      </c>
      <c r="J43" s="8">
        <f t="shared" si="1"/>
        <v>20717</v>
      </c>
    </row>
    <row r="44" spans="1:10" ht="12">
      <c r="A44" s="346" t="s">
        <v>933</v>
      </c>
      <c r="B44" s="348" t="s">
        <v>934</v>
      </c>
      <c r="C44" s="8">
        <v>169</v>
      </c>
      <c r="D44" s="8">
        <v>13575</v>
      </c>
      <c r="E44" s="363">
        <v>220</v>
      </c>
      <c r="F44" s="196">
        <f t="shared" si="0"/>
        <v>2986500</v>
      </c>
      <c r="G44" s="449">
        <v>169</v>
      </c>
      <c r="H44" s="8">
        <v>2889856</v>
      </c>
      <c r="I44" s="8">
        <v>214</v>
      </c>
      <c r="J44" s="8">
        <f t="shared" si="1"/>
        <v>13504</v>
      </c>
    </row>
    <row r="45" spans="1:10" ht="12.75">
      <c r="A45" s="3" t="s">
        <v>18</v>
      </c>
      <c r="B45" s="27"/>
      <c r="C45" s="3">
        <f>SUM(C12:C44)</f>
        <v>13776</v>
      </c>
      <c r="D45" s="3">
        <f>SUM(D12:D44)</f>
        <v>1332485</v>
      </c>
      <c r="E45" s="3">
        <v>220</v>
      </c>
      <c r="F45" s="492">
        <f>SUM(F12:F44)</f>
        <v>293146700</v>
      </c>
      <c r="G45" s="573">
        <f>SUM(G12:G44)</f>
        <v>13768</v>
      </c>
      <c r="H45" s="492">
        <f>SUM(H12:H44)</f>
        <v>285023390</v>
      </c>
      <c r="I45" s="8">
        <v>214</v>
      </c>
      <c r="J45" s="493">
        <f>SUM(J12:J44)</f>
        <v>1331885</v>
      </c>
    </row>
    <row r="46" spans="1:10" ht="12.75">
      <c r="A46" s="11"/>
      <c r="B46" s="28"/>
      <c r="C46" s="28"/>
      <c r="D46" s="21"/>
      <c r="E46" s="21"/>
      <c r="F46" s="21"/>
      <c r="G46" s="421"/>
      <c r="H46" s="21"/>
      <c r="I46" s="21"/>
      <c r="J46" s="21"/>
    </row>
    <row r="47" spans="1:10" ht="12">
      <c r="A47" s="808" t="s">
        <v>867</v>
      </c>
      <c r="B47" s="808"/>
      <c r="C47" s="808"/>
      <c r="D47" s="808"/>
      <c r="E47" s="808"/>
      <c r="F47" s="808"/>
      <c r="G47" s="808"/>
      <c r="H47" s="808"/>
      <c r="I47" s="21"/>
      <c r="J47" s="21"/>
    </row>
    <row r="48" spans="1:10" ht="12.75">
      <c r="A48" s="11"/>
      <c r="B48" s="28"/>
      <c r="C48" s="28"/>
      <c r="D48" s="21"/>
      <c r="E48" s="21"/>
      <c r="F48" s="21"/>
      <c r="G48" s="421"/>
      <c r="H48" s="21"/>
      <c r="I48" s="21"/>
      <c r="J48" s="21"/>
    </row>
    <row r="49" spans="1:13" s="286" customFormat="1" ht="17.25" customHeight="1">
      <c r="A49" s="198"/>
      <c r="B49" s="198"/>
      <c r="C49"/>
      <c r="D49"/>
      <c r="E49"/>
      <c r="F49"/>
      <c r="G49" s="338"/>
      <c r="H49" s="807" t="s">
        <v>13</v>
      </c>
      <c r="I49" s="807"/>
      <c r="J49" s="807"/>
      <c r="L49" s="336"/>
      <c r="M49" s="336"/>
    </row>
    <row r="50" spans="1:13" s="286" customFormat="1" ht="15" customHeight="1">
      <c r="A50" s="198" t="s">
        <v>12</v>
      </c>
      <c r="B50"/>
      <c r="C50" s="1"/>
      <c r="D50" s="685" t="s">
        <v>13</v>
      </c>
      <c r="E50" s="685"/>
      <c r="F50" s="14"/>
      <c r="G50" s="338"/>
      <c r="H50" s="807" t="s">
        <v>14</v>
      </c>
      <c r="I50" s="807"/>
      <c r="J50" s="807"/>
      <c r="L50" s="336"/>
      <c r="M50" s="336"/>
    </row>
    <row r="51" spans="1:13" s="286" customFormat="1" ht="15.75" customHeight="1">
      <c r="A51" s="198"/>
      <c r="B51" s="198"/>
      <c r="C51" s="686" t="s">
        <v>882</v>
      </c>
      <c r="D51" s="686"/>
      <c r="E51" s="686"/>
      <c r="F51" s="686"/>
      <c r="G51" s="338"/>
      <c r="H51" s="807" t="s">
        <v>883</v>
      </c>
      <c r="I51" s="807"/>
      <c r="J51" s="807"/>
      <c r="L51" s="32"/>
      <c r="M51" s="32"/>
    </row>
    <row r="52" spans="1:13" s="286" customFormat="1" ht="12.75">
      <c r="A52"/>
      <c r="B52"/>
      <c r="C52"/>
      <c r="D52"/>
      <c r="E52"/>
      <c r="F52"/>
      <c r="G52" s="338"/>
      <c r="H52" s="809" t="s">
        <v>83</v>
      </c>
      <c r="I52" s="809"/>
      <c r="J52" s="809"/>
      <c r="L52" s="351"/>
      <c r="M52"/>
    </row>
    <row r="56" spans="1:10" ht="12">
      <c r="A56" s="810"/>
      <c r="B56" s="810"/>
      <c r="C56" s="810"/>
      <c r="D56" s="810"/>
      <c r="E56" s="810"/>
      <c r="F56" s="810"/>
      <c r="G56" s="810"/>
      <c r="H56" s="810"/>
      <c r="I56" s="810"/>
      <c r="J56" s="810"/>
    </row>
    <row r="58" spans="1:10" ht="12">
      <c r="A58" s="810"/>
      <c r="B58" s="810"/>
      <c r="C58" s="810"/>
      <c r="D58" s="810"/>
      <c r="E58" s="810"/>
      <c r="F58" s="810"/>
      <c r="G58" s="810"/>
      <c r="H58" s="810"/>
      <c r="I58" s="810"/>
      <c r="J58" s="810"/>
    </row>
  </sheetData>
  <sheetProtection/>
  <mergeCells count="19">
    <mergeCell ref="H51:J51"/>
    <mergeCell ref="H49:J49"/>
    <mergeCell ref="H50:J50"/>
    <mergeCell ref="E1:I1"/>
    <mergeCell ref="A2:J2"/>
    <mergeCell ref="A3:J3"/>
    <mergeCell ref="A5:J5"/>
    <mergeCell ref="A8:B8"/>
    <mergeCell ref="H8:J8"/>
    <mergeCell ref="H52:J52"/>
    <mergeCell ref="A56:J56"/>
    <mergeCell ref="A58:J58"/>
    <mergeCell ref="A9:A10"/>
    <mergeCell ref="B9:B10"/>
    <mergeCell ref="C9:F9"/>
    <mergeCell ref="G9:J9"/>
    <mergeCell ref="D50:E50"/>
    <mergeCell ref="A47:H47"/>
    <mergeCell ref="C51:F5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90" zoomScaleSheetLayoutView="90" zoomScalePageLayoutView="0" workbookViewId="0" topLeftCell="A13">
      <selection activeCell="B29" sqref="B29:B37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17"/>
      <c r="F1" s="717"/>
      <c r="G1" s="717"/>
      <c r="H1" s="717"/>
      <c r="I1" s="717"/>
      <c r="J1" s="131" t="s">
        <v>361</v>
      </c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</row>
    <row r="4" ht="14.25" customHeight="1"/>
    <row r="5" spans="1:10" ht="19.5" customHeight="1">
      <c r="A5" s="802" t="s">
        <v>749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24" t="s">
        <v>936</v>
      </c>
      <c r="B8" s="724"/>
      <c r="C8" s="29"/>
      <c r="H8" s="788" t="s">
        <v>777</v>
      </c>
      <c r="I8" s="788"/>
      <c r="J8" s="788"/>
    </row>
    <row r="9" spans="1:16" ht="12.75">
      <c r="A9" s="698" t="s">
        <v>2</v>
      </c>
      <c r="B9" s="698" t="s">
        <v>3</v>
      </c>
      <c r="C9" s="693" t="s">
        <v>750</v>
      </c>
      <c r="D9" s="715"/>
      <c r="E9" s="715"/>
      <c r="F9" s="694"/>
      <c r="G9" s="693" t="s">
        <v>103</v>
      </c>
      <c r="H9" s="715"/>
      <c r="I9" s="715"/>
      <c r="J9" s="694"/>
      <c r="O9" s="19"/>
      <c r="P9" s="21"/>
    </row>
    <row r="10" spans="1:10" ht="77.25" customHeight="1">
      <c r="A10" s="698"/>
      <c r="B10" s="698"/>
      <c r="C10" s="5" t="s">
        <v>182</v>
      </c>
      <c r="D10" s="5" t="s">
        <v>16</v>
      </c>
      <c r="E10" s="252" t="s">
        <v>778</v>
      </c>
      <c r="F10" s="7" t="s">
        <v>199</v>
      </c>
      <c r="G10" s="5" t="s">
        <v>182</v>
      </c>
      <c r="H10" s="23" t="s">
        <v>17</v>
      </c>
      <c r="I10" s="99" t="s">
        <v>865</v>
      </c>
      <c r="J10" s="5" t="s">
        <v>866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0" ht="12">
      <c r="A12" s="346">
        <v>1</v>
      </c>
      <c r="B12" s="347" t="s">
        <v>898</v>
      </c>
      <c r="C12" s="363">
        <v>41</v>
      </c>
      <c r="D12" s="363">
        <v>1844</v>
      </c>
      <c r="E12" s="363">
        <v>312</v>
      </c>
      <c r="F12" s="363">
        <f>D12*E12</f>
        <v>575328</v>
      </c>
      <c r="G12" s="363">
        <v>41</v>
      </c>
      <c r="H12" s="8">
        <v>575328</v>
      </c>
      <c r="I12" s="8">
        <v>312</v>
      </c>
      <c r="J12" s="8">
        <f>H12/I12</f>
        <v>1844</v>
      </c>
    </row>
    <row r="13" spans="1:10" ht="12">
      <c r="A13" s="346">
        <v>2</v>
      </c>
      <c r="B13" s="347" t="s">
        <v>908</v>
      </c>
      <c r="C13" s="363">
        <v>27</v>
      </c>
      <c r="D13" s="363">
        <v>810</v>
      </c>
      <c r="E13" s="363">
        <v>312</v>
      </c>
      <c r="F13" s="363">
        <f>D13*E13</f>
        <v>252720</v>
      </c>
      <c r="G13" s="272" t="s">
        <v>7</v>
      </c>
      <c r="H13" s="272" t="s">
        <v>7</v>
      </c>
      <c r="I13" s="272" t="s">
        <v>7</v>
      </c>
      <c r="J13" s="272" t="s">
        <v>7</v>
      </c>
    </row>
    <row r="14" spans="1:10" ht="12.75">
      <c r="A14" s="3" t="s">
        <v>18</v>
      </c>
      <c r="B14" s="27"/>
      <c r="C14" s="3">
        <f>SUM(C12:C13)</f>
        <v>68</v>
      </c>
      <c r="D14" s="3">
        <f>SUM(D12:D13)</f>
        <v>2654</v>
      </c>
      <c r="E14" s="3">
        <v>312</v>
      </c>
      <c r="F14" s="492">
        <f>SUM(F12:F13)</f>
        <v>828048</v>
      </c>
      <c r="G14" s="492">
        <f>SUM(G12:G13)</f>
        <v>41</v>
      </c>
      <c r="H14" s="492">
        <f>SUM(H12:H13)</f>
        <v>575328</v>
      </c>
      <c r="I14" s="492">
        <f>SUM(I12:I13)</f>
        <v>312</v>
      </c>
      <c r="J14" s="492">
        <f>SUM(J12:J13)</f>
        <v>1844</v>
      </c>
    </row>
    <row r="15" spans="1:10" ht="12.75">
      <c r="A15" s="11"/>
      <c r="B15" s="28"/>
      <c r="C15" s="28"/>
      <c r="D15" s="21"/>
      <c r="E15" s="21"/>
      <c r="F15" s="21"/>
      <c r="G15" s="21"/>
      <c r="H15" s="21"/>
      <c r="I15" s="21"/>
      <c r="J15" s="21"/>
    </row>
    <row r="16" spans="1:10" ht="12">
      <c r="A16" s="808" t="s">
        <v>867</v>
      </c>
      <c r="B16" s="808"/>
      <c r="C16" s="808"/>
      <c r="D16" s="808"/>
      <c r="E16" s="808"/>
      <c r="F16" s="808"/>
      <c r="G16" s="808"/>
      <c r="H16" s="808"/>
      <c r="I16" s="21"/>
      <c r="J16" s="21"/>
    </row>
    <row r="17" spans="1:10" ht="12.75">
      <c r="A17" s="11"/>
      <c r="B17" s="28"/>
      <c r="C17" s="28"/>
      <c r="D17" s="21"/>
      <c r="E17" s="21"/>
      <c r="F17" s="21"/>
      <c r="G17" s="21"/>
      <c r="H17" s="21"/>
      <c r="I17" s="21"/>
      <c r="J17" s="21"/>
    </row>
    <row r="18" spans="1:14" s="286" customFormat="1" ht="17.25" customHeight="1">
      <c r="A18" s="198"/>
      <c r="B18" s="198"/>
      <c r="C18"/>
      <c r="D18"/>
      <c r="E18"/>
      <c r="F18"/>
      <c r="G18"/>
      <c r="H18" s="807" t="s">
        <v>13</v>
      </c>
      <c r="I18" s="807"/>
      <c r="J18" s="807"/>
      <c r="M18" s="336"/>
      <c r="N18" s="336"/>
    </row>
    <row r="19" spans="1:14" s="286" customFormat="1" ht="15" customHeight="1">
      <c r="A19" s="198" t="s">
        <v>12</v>
      </c>
      <c r="B19"/>
      <c r="C19" s="1"/>
      <c r="D19" s="685" t="s">
        <v>13</v>
      </c>
      <c r="E19" s="685"/>
      <c r="F19" s="14"/>
      <c r="G19"/>
      <c r="H19" s="807" t="s">
        <v>14</v>
      </c>
      <c r="I19" s="807"/>
      <c r="J19" s="807"/>
      <c r="M19" s="336"/>
      <c r="N19" s="336"/>
    </row>
    <row r="20" spans="1:14" s="286" customFormat="1" ht="15.75" customHeight="1">
      <c r="A20" s="198"/>
      <c r="B20" s="198"/>
      <c r="C20" s="686" t="s">
        <v>882</v>
      </c>
      <c r="D20" s="686"/>
      <c r="E20" s="686"/>
      <c r="F20" s="686"/>
      <c r="G20"/>
      <c r="H20" s="807" t="s">
        <v>883</v>
      </c>
      <c r="I20" s="807"/>
      <c r="J20" s="807"/>
      <c r="M20" s="32"/>
      <c r="N20" s="32"/>
    </row>
    <row r="21" spans="1:14" s="286" customFormat="1" ht="12.75">
      <c r="A21"/>
      <c r="B21"/>
      <c r="C21"/>
      <c r="D21"/>
      <c r="E21"/>
      <c r="F21"/>
      <c r="G21"/>
      <c r="H21" s="809" t="s">
        <v>83</v>
      </c>
      <c r="I21" s="809"/>
      <c r="J21" s="809"/>
      <c r="M21" s="351"/>
      <c r="N21"/>
    </row>
    <row r="25" spans="1:10" ht="12">
      <c r="A25" s="810"/>
      <c r="B25" s="810"/>
      <c r="C25" s="810"/>
      <c r="D25" s="810"/>
      <c r="E25" s="810"/>
      <c r="F25" s="810"/>
      <c r="G25" s="810"/>
      <c r="H25" s="810"/>
      <c r="I25" s="810"/>
      <c r="J25" s="810"/>
    </row>
    <row r="27" spans="1:10" ht="12">
      <c r="A27" s="810"/>
      <c r="B27" s="810"/>
      <c r="C27" s="810"/>
      <c r="D27" s="810"/>
      <c r="E27" s="810"/>
      <c r="F27" s="810"/>
      <c r="G27" s="810"/>
      <c r="H27" s="810"/>
      <c r="I27" s="810"/>
      <c r="J27" s="810"/>
    </row>
  </sheetData>
  <sheetProtection/>
  <mergeCells count="19">
    <mergeCell ref="H21:J21"/>
    <mergeCell ref="A25:J25"/>
    <mergeCell ref="A27:J27"/>
    <mergeCell ref="A9:A10"/>
    <mergeCell ref="B9:B10"/>
    <mergeCell ref="C9:F9"/>
    <mergeCell ref="G9:J9"/>
    <mergeCell ref="H18:J18"/>
    <mergeCell ref="D19:E19"/>
    <mergeCell ref="H19:J19"/>
    <mergeCell ref="C20:F20"/>
    <mergeCell ref="H20:J20"/>
    <mergeCell ref="A16:H16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="90" zoomScaleSheetLayoutView="90" zoomScalePageLayoutView="0" workbookViewId="0" topLeftCell="A1">
      <selection activeCell="M48" sqref="M4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17"/>
      <c r="F1" s="717"/>
      <c r="G1" s="717"/>
      <c r="H1" s="717"/>
      <c r="I1" s="717"/>
      <c r="J1" s="131" t="s">
        <v>360</v>
      </c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</row>
    <row r="4" ht="14.25" customHeight="1"/>
    <row r="5" spans="1:10" ht="31.5" customHeight="1">
      <c r="A5" s="802" t="s">
        <v>751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24" t="s">
        <v>936</v>
      </c>
      <c r="B8" s="724"/>
      <c r="C8" s="29"/>
      <c r="H8" s="788" t="s">
        <v>777</v>
      </c>
      <c r="I8" s="788"/>
      <c r="J8" s="788"/>
    </row>
    <row r="9" spans="1:16" ht="12.75">
      <c r="A9" s="698" t="s">
        <v>2</v>
      </c>
      <c r="B9" s="698" t="s">
        <v>3</v>
      </c>
      <c r="C9" s="693" t="s">
        <v>747</v>
      </c>
      <c r="D9" s="715"/>
      <c r="E9" s="715"/>
      <c r="F9" s="694"/>
      <c r="G9" s="693" t="s">
        <v>103</v>
      </c>
      <c r="H9" s="715"/>
      <c r="I9" s="715"/>
      <c r="J9" s="694"/>
      <c r="O9" s="19"/>
      <c r="P9" s="21"/>
    </row>
    <row r="10" spans="1:10" ht="53.25" customHeight="1">
      <c r="A10" s="698"/>
      <c r="B10" s="698"/>
      <c r="C10" s="5" t="s">
        <v>182</v>
      </c>
      <c r="D10" s="5" t="s">
        <v>16</v>
      </c>
      <c r="E10" s="252" t="s">
        <v>362</v>
      </c>
      <c r="F10" s="7" t="s">
        <v>199</v>
      </c>
      <c r="G10" s="5" t="s">
        <v>182</v>
      </c>
      <c r="H10" s="23" t="s">
        <v>17</v>
      </c>
      <c r="I10" s="99" t="s">
        <v>865</v>
      </c>
      <c r="J10" s="5" t="s">
        <v>866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0" ht="12">
      <c r="A12" s="346" t="s">
        <v>258</v>
      </c>
      <c r="B12" s="347" t="s">
        <v>884</v>
      </c>
      <c r="C12" s="272" t="s">
        <v>7</v>
      </c>
      <c r="D12" s="272" t="s">
        <v>7</v>
      </c>
      <c r="E12" s="272" t="s">
        <v>7</v>
      </c>
      <c r="F12" s="272" t="s">
        <v>7</v>
      </c>
      <c r="G12" s="272" t="s">
        <v>7</v>
      </c>
      <c r="H12" s="272" t="s">
        <v>7</v>
      </c>
      <c r="I12" s="272" t="s">
        <v>7</v>
      </c>
      <c r="J12" s="272" t="s">
        <v>7</v>
      </c>
    </row>
    <row r="13" spans="1:10" ht="12">
      <c r="A13" s="346" t="s">
        <v>259</v>
      </c>
      <c r="B13" s="347" t="s">
        <v>885</v>
      </c>
      <c r="C13" s="272" t="s">
        <v>7</v>
      </c>
      <c r="D13" s="272" t="s">
        <v>7</v>
      </c>
      <c r="E13" s="272" t="s">
        <v>7</v>
      </c>
      <c r="F13" s="272" t="s">
        <v>7</v>
      </c>
      <c r="G13" s="272" t="s">
        <v>7</v>
      </c>
      <c r="H13" s="272" t="s">
        <v>7</v>
      </c>
      <c r="I13" s="272" t="s">
        <v>7</v>
      </c>
      <c r="J13" s="272" t="s">
        <v>7</v>
      </c>
    </row>
    <row r="14" spans="1:10" ht="12">
      <c r="A14" s="346" t="s">
        <v>260</v>
      </c>
      <c r="B14" s="347" t="s">
        <v>886</v>
      </c>
      <c r="C14" s="272" t="s">
        <v>7</v>
      </c>
      <c r="D14" s="272" t="s">
        <v>7</v>
      </c>
      <c r="E14" s="272" t="s">
        <v>7</v>
      </c>
      <c r="F14" s="272" t="s">
        <v>7</v>
      </c>
      <c r="G14" s="272" t="s">
        <v>7</v>
      </c>
      <c r="H14" s="272" t="s">
        <v>7</v>
      </c>
      <c r="I14" s="272" t="s">
        <v>7</v>
      </c>
      <c r="J14" s="272" t="s">
        <v>7</v>
      </c>
    </row>
    <row r="15" spans="1:10" ht="12">
      <c r="A15" s="346" t="s">
        <v>261</v>
      </c>
      <c r="B15" s="347" t="s">
        <v>887</v>
      </c>
      <c r="C15" s="272" t="s">
        <v>7</v>
      </c>
      <c r="D15" s="272" t="s">
        <v>7</v>
      </c>
      <c r="E15" s="272" t="s">
        <v>7</v>
      </c>
      <c r="F15" s="272" t="s">
        <v>7</v>
      </c>
      <c r="G15" s="272" t="s">
        <v>7</v>
      </c>
      <c r="H15" s="272" t="s">
        <v>7</v>
      </c>
      <c r="I15" s="272" t="s">
        <v>7</v>
      </c>
      <c r="J15" s="272" t="s">
        <v>7</v>
      </c>
    </row>
    <row r="16" spans="1:10" ht="12">
      <c r="A16" s="346" t="s">
        <v>262</v>
      </c>
      <c r="B16" s="347" t="s">
        <v>888</v>
      </c>
      <c r="C16" s="272" t="s">
        <v>7</v>
      </c>
      <c r="D16" s="272" t="s">
        <v>7</v>
      </c>
      <c r="E16" s="272" t="s">
        <v>7</v>
      </c>
      <c r="F16" s="272" t="s">
        <v>7</v>
      </c>
      <c r="G16" s="272" t="s">
        <v>7</v>
      </c>
      <c r="H16" s="272" t="s">
        <v>7</v>
      </c>
      <c r="I16" s="272" t="s">
        <v>7</v>
      </c>
      <c r="J16" s="272" t="s">
        <v>7</v>
      </c>
    </row>
    <row r="17" spans="1:10" ht="12">
      <c r="A17" s="346" t="s">
        <v>263</v>
      </c>
      <c r="B17" s="347" t="s">
        <v>889</v>
      </c>
      <c r="C17" s="272" t="s">
        <v>7</v>
      </c>
      <c r="D17" s="272" t="s">
        <v>7</v>
      </c>
      <c r="E17" s="272" t="s">
        <v>7</v>
      </c>
      <c r="F17" s="272" t="s">
        <v>7</v>
      </c>
      <c r="G17" s="272" t="s">
        <v>7</v>
      </c>
      <c r="H17" s="272" t="s">
        <v>7</v>
      </c>
      <c r="I17" s="272" t="s">
        <v>7</v>
      </c>
      <c r="J17" s="272" t="s">
        <v>7</v>
      </c>
    </row>
    <row r="18" spans="1:10" ht="12">
      <c r="A18" s="346" t="s">
        <v>264</v>
      </c>
      <c r="B18" s="347" t="s">
        <v>890</v>
      </c>
      <c r="C18" s="272" t="s">
        <v>7</v>
      </c>
      <c r="D18" s="272" t="s">
        <v>7</v>
      </c>
      <c r="E18" s="272" t="s">
        <v>7</v>
      </c>
      <c r="F18" s="272" t="s">
        <v>7</v>
      </c>
      <c r="G18" s="272" t="s">
        <v>7</v>
      </c>
      <c r="H18" s="272" t="s">
        <v>7</v>
      </c>
      <c r="I18" s="272" t="s">
        <v>7</v>
      </c>
      <c r="J18" s="272" t="s">
        <v>7</v>
      </c>
    </row>
    <row r="19" spans="1:10" ht="12">
      <c r="A19" s="346" t="s">
        <v>265</v>
      </c>
      <c r="B19" s="347" t="s">
        <v>891</v>
      </c>
      <c r="C19" s="272" t="s">
        <v>7</v>
      </c>
      <c r="D19" s="272" t="s">
        <v>7</v>
      </c>
      <c r="E19" s="272" t="s">
        <v>7</v>
      </c>
      <c r="F19" s="272" t="s">
        <v>7</v>
      </c>
      <c r="G19" s="272" t="s">
        <v>7</v>
      </c>
      <c r="H19" s="272" t="s">
        <v>7</v>
      </c>
      <c r="I19" s="272" t="s">
        <v>7</v>
      </c>
      <c r="J19" s="272" t="s">
        <v>7</v>
      </c>
    </row>
    <row r="20" spans="1:10" ht="12">
      <c r="A20" s="346" t="s">
        <v>284</v>
      </c>
      <c r="B20" s="347" t="s">
        <v>892</v>
      </c>
      <c r="C20" s="272" t="s">
        <v>7</v>
      </c>
      <c r="D20" s="272" t="s">
        <v>7</v>
      </c>
      <c r="E20" s="272" t="s">
        <v>7</v>
      </c>
      <c r="F20" s="272" t="s">
        <v>7</v>
      </c>
      <c r="G20" s="272" t="s">
        <v>7</v>
      </c>
      <c r="H20" s="272" t="s">
        <v>7</v>
      </c>
      <c r="I20" s="272" t="s">
        <v>7</v>
      </c>
      <c r="J20" s="272" t="s">
        <v>7</v>
      </c>
    </row>
    <row r="21" spans="1:10" ht="12">
      <c r="A21" s="346" t="s">
        <v>285</v>
      </c>
      <c r="B21" s="347" t="s">
        <v>893</v>
      </c>
      <c r="C21" s="272" t="s">
        <v>7</v>
      </c>
      <c r="D21" s="272" t="s">
        <v>7</v>
      </c>
      <c r="E21" s="272" t="s">
        <v>7</v>
      </c>
      <c r="F21" s="272" t="s">
        <v>7</v>
      </c>
      <c r="G21" s="272" t="s">
        <v>7</v>
      </c>
      <c r="H21" s="272" t="s">
        <v>7</v>
      </c>
      <c r="I21" s="272" t="s">
        <v>7</v>
      </c>
      <c r="J21" s="272" t="s">
        <v>7</v>
      </c>
    </row>
    <row r="22" spans="1:10" ht="12">
      <c r="A22" s="346" t="s">
        <v>286</v>
      </c>
      <c r="B22" s="347" t="s">
        <v>894</v>
      </c>
      <c r="C22" s="272" t="s">
        <v>7</v>
      </c>
      <c r="D22" s="272" t="s">
        <v>7</v>
      </c>
      <c r="E22" s="272" t="s">
        <v>7</v>
      </c>
      <c r="F22" s="272" t="s">
        <v>7</v>
      </c>
      <c r="G22" s="272" t="s">
        <v>7</v>
      </c>
      <c r="H22" s="272" t="s">
        <v>7</v>
      </c>
      <c r="I22" s="272" t="s">
        <v>7</v>
      </c>
      <c r="J22" s="272" t="s">
        <v>7</v>
      </c>
    </row>
    <row r="23" spans="1:10" ht="12">
      <c r="A23" s="346" t="s">
        <v>314</v>
      </c>
      <c r="B23" s="347" t="s">
        <v>895</v>
      </c>
      <c r="C23" s="272" t="s">
        <v>7</v>
      </c>
      <c r="D23" s="272" t="s">
        <v>7</v>
      </c>
      <c r="E23" s="272" t="s">
        <v>7</v>
      </c>
      <c r="F23" s="272" t="s">
        <v>7</v>
      </c>
      <c r="G23" s="272" t="s">
        <v>7</v>
      </c>
      <c r="H23" s="272" t="s">
        <v>7</v>
      </c>
      <c r="I23" s="272" t="s">
        <v>7</v>
      </c>
      <c r="J23" s="272" t="s">
        <v>7</v>
      </c>
    </row>
    <row r="24" spans="1:10" ht="12">
      <c r="A24" s="346" t="s">
        <v>315</v>
      </c>
      <c r="B24" s="347" t="s">
        <v>896</v>
      </c>
      <c r="C24" s="272" t="s">
        <v>7</v>
      </c>
      <c r="D24" s="272" t="s">
        <v>7</v>
      </c>
      <c r="E24" s="272" t="s">
        <v>7</v>
      </c>
      <c r="F24" s="272" t="s">
        <v>7</v>
      </c>
      <c r="G24" s="272" t="s">
        <v>7</v>
      </c>
      <c r="H24" s="272" t="s">
        <v>7</v>
      </c>
      <c r="I24" s="272" t="s">
        <v>7</v>
      </c>
      <c r="J24" s="272" t="s">
        <v>7</v>
      </c>
    </row>
    <row r="25" spans="1:10" ht="12">
      <c r="A25" s="346" t="s">
        <v>316</v>
      </c>
      <c r="B25" s="347" t="s">
        <v>897</v>
      </c>
      <c r="C25" s="272" t="s">
        <v>7</v>
      </c>
      <c r="D25" s="272" t="s">
        <v>7</v>
      </c>
      <c r="E25" s="272" t="s">
        <v>7</v>
      </c>
      <c r="F25" s="272" t="s">
        <v>7</v>
      </c>
      <c r="G25" s="272" t="s">
        <v>7</v>
      </c>
      <c r="H25" s="272" t="s">
        <v>7</v>
      </c>
      <c r="I25" s="272" t="s">
        <v>7</v>
      </c>
      <c r="J25" s="272" t="s">
        <v>7</v>
      </c>
    </row>
    <row r="26" spans="1:10" ht="12">
      <c r="A26" s="346" t="s">
        <v>317</v>
      </c>
      <c r="B26" s="347" t="s">
        <v>898</v>
      </c>
      <c r="C26" s="272" t="s">
        <v>7</v>
      </c>
      <c r="D26" s="272" t="s">
        <v>7</v>
      </c>
      <c r="E26" s="272" t="s">
        <v>7</v>
      </c>
      <c r="F26" s="272" t="s">
        <v>7</v>
      </c>
      <c r="G26" s="272" t="s">
        <v>7</v>
      </c>
      <c r="H26" s="272" t="s">
        <v>7</v>
      </c>
      <c r="I26" s="272" t="s">
        <v>7</v>
      </c>
      <c r="J26" s="272" t="s">
        <v>7</v>
      </c>
    </row>
    <row r="27" spans="1:10" ht="12">
      <c r="A27" s="346" t="s">
        <v>899</v>
      </c>
      <c r="B27" s="347" t="s">
        <v>900</v>
      </c>
      <c r="C27" s="272" t="s">
        <v>7</v>
      </c>
      <c r="D27" s="272" t="s">
        <v>7</v>
      </c>
      <c r="E27" s="272" t="s">
        <v>7</v>
      </c>
      <c r="F27" s="272" t="s">
        <v>7</v>
      </c>
      <c r="G27" s="272" t="s">
        <v>7</v>
      </c>
      <c r="H27" s="272" t="s">
        <v>7</v>
      </c>
      <c r="I27" s="272" t="s">
        <v>7</v>
      </c>
      <c r="J27" s="272" t="s">
        <v>7</v>
      </c>
    </row>
    <row r="28" spans="1:10" ht="12">
      <c r="A28" s="346" t="s">
        <v>901</v>
      </c>
      <c r="B28" s="347" t="s">
        <v>902</v>
      </c>
      <c r="C28" s="272" t="s">
        <v>7</v>
      </c>
      <c r="D28" s="272" t="s">
        <v>7</v>
      </c>
      <c r="E28" s="272" t="s">
        <v>7</v>
      </c>
      <c r="F28" s="272" t="s">
        <v>7</v>
      </c>
      <c r="G28" s="272" t="s">
        <v>7</v>
      </c>
      <c r="H28" s="272" t="s">
        <v>7</v>
      </c>
      <c r="I28" s="272" t="s">
        <v>7</v>
      </c>
      <c r="J28" s="272" t="s">
        <v>7</v>
      </c>
    </row>
    <row r="29" spans="1:10" ht="12">
      <c r="A29" s="346" t="s">
        <v>903</v>
      </c>
      <c r="B29" s="347" t="s">
        <v>904</v>
      </c>
      <c r="C29" s="272" t="s">
        <v>7</v>
      </c>
      <c r="D29" s="272" t="s">
        <v>7</v>
      </c>
      <c r="E29" s="272" t="s">
        <v>7</v>
      </c>
      <c r="F29" s="272" t="s">
        <v>7</v>
      </c>
      <c r="G29" s="272" t="s">
        <v>7</v>
      </c>
      <c r="H29" s="272" t="s">
        <v>7</v>
      </c>
      <c r="I29" s="272" t="s">
        <v>7</v>
      </c>
      <c r="J29" s="272" t="s">
        <v>7</v>
      </c>
    </row>
    <row r="30" spans="1:10" ht="12">
      <c r="A30" s="346" t="s">
        <v>905</v>
      </c>
      <c r="B30" s="347" t="s">
        <v>906</v>
      </c>
      <c r="C30" s="272" t="s">
        <v>7</v>
      </c>
      <c r="D30" s="272" t="s">
        <v>7</v>
      </c>
      <c r="E30" s="272" t="s">
        <v>7</v>
      </c>
      <c r="F30" s="272" t="s">
        <v>7</v>
      </c>
      <c r="G30" s="272" t="s">
        <v>7</v>
      </c>
      <c r="H30" s="272" t="s">
        <v>7</v>
      </c>
      <c r="I30" s="272" t="s">
        <v>7</v>
      </c>
      <c r="J30" s="272" t="s">
        <v>7</v>
      </c>
    </row>
    <row r="31" spans="1:10" ht="12">
      <c r="A31" s="346" t="s">
        <v>907</v>
      </c>
      <c r="B31" s="347" t="s">
        <v>908</v>
      </c>
      <c r="C31" s="272" t="s">
        <v>7</v>
      </c>
      <c r="D31" s="272" t="s">
        <v>7</v>
      </c>
      <c r="E31" s="272" t="s">
        <v>7</v>
      </c>
      <c r="F31" s="272" t="s">
        <v>7</v>
      </c>
      <c r="G31" s="272" t="s">
        <v>7</v>
      </c>
      <c r="H31" s="272" t="s">
        <v>7</v>
      </c>
      <c r="I31" s="272" t="s">
        <v>7</v>
      </c>
      <c r="J31" s="272" t="s">
        <v>7</v>
      </c>
    </row>
    <row r="32" spans="1:10" ht="12">
      <c r="A32" s="346" t="s">
        <v>909</v>
      </c>
      <c r="B32" s="347" t="s">
        <v>910</v>
      </c>
      <c r="C32" s="272" t="s">
        <v>7</v>
      </c>
      <c r="D32" s="272" t="s">
        <v>7</v>
      </c>
      <c r="E32" s="272" t="s">
        <v>7</v>
      </c>
      <c r="F32" s="272" t="s">
        <v>7</v>
      </c>
      <c r="G32" s="272" t="s">
        <v>7</v>
      </c>
      <c r="H32" s="272" t="s">
        <v>7</v>
      </c>
      <c r="I32" s="272" t="s">
        <v>7</v>
      </c>
      <c r="J32" s="272" t="s">
        <v>7</v>
      </c>
    </row>
    <row r="33" spans="1:10" ht="12">
      <c r="A33" s="346" t="s">
        <v>911</v>
      </c>
      <c r="B33" s="347" t="s">
        <v>912</v>
      </c>
      <c r="C33" s="272" t="s">
        <v>7</v>
      </c>
      <c r="D33" s="272" t="s">
        <v>7</v>
      </c>
      <c r="E33" s="272" t="s">
        <v>7</v>
      </c>
      <c r="F33" s="272" t="s">
        <v>7</v>
      </c>
      <c r="G33" s="272" t="s">
        <v>7</v>
      </c>
      <c r="H33" s="272" t="s">
        <v>7</v>
      </c>
      <c r="I33" s="272" t="s">
        <v>7</v>
      </c>
      <c r="J33" s="272" t="s">
        <v>7</v>
      </c>
    </row>
    <row r="34" spans="1:10" ht="12">
      <c r="A34" s="346" t="s">
        <v>913</v>
      </c>
      <c r="B34" s="347" t="s">
        <v>914</v>
      </c>
      <c r="C34" s="272" t="s">
        <v>7</v>
      </c>
      <c r="D34" s="272" t="s">
        <v>7</v>
      </c>
      <c r="E34" s="272" t="s">
        <v>7</v>
      </c>
      <c r="F34" s="272" t="s">
        <v>7</v>
      </c>
      <c r="G34" s="272" t="s">
        <v>7</v>
      </c>
      <c r="H34" s="272" t="s">
        <v>7</v>
      </c>
      <c r="I34" s="272" t="s">
        <v>7</v>
      </c>
      <c r="J34" s="272" t="s">
        <v>7</v>
      </c>
    </row>
    <row r="35" spans="1:10" ht="12">
      <c r="A35" s="346" t="s">
        <v>915</v>
      </c>
      <c r="B35" s="347" t="s">
        <v>916</v>
      </c>
      <c r="C35" s="272" t="s">
        <v>7</v>
      </c>
      <c r="D35" s="272" t="s">
        <v>7</v>
      </c>
      <c r="E35" s="272" t="s">
        <v>7</v>
      </c>
      <c r="F35" s="272" t="s">
        <v>7</v>
      </c>
      <c r="G35" s="272" t="s">
        <v>7</v>
      </c>
      <c r="H35" s="272" t="s">
        <v>7</v>
      </c>
      <c r="I35" s="272" t="s">
        <v>7</v>
      </c>
      <c r="J35" s="272" t="s">
        <v>7</v>
      </c>
    </row>
    <row r="36" spans="1:10" ht="12">
      <c r="A36" s="346" t="s">
        <v>917</v>
      </c>
      <c r="B36" s="347" t="s">
        <v>918</v>
      </c>
      <c r="C36" s="272" t="s">
        <v>7</v>
      </c>
      <c r="D36" s="272" t="s">
        <v>7</v>
      </c>
      <c r="E36" s="272" t="s">
        <v>7</v>
      </c>
      <c r="F36" s="272" t="s">
        <v>7</v>
      </c>
      <c r="G36" s="272" t="s">
        <v>7</v>
      </c>
      <c r="H36" s="272" t="s">
        <v>7</v>
      </c>
      <c r="I36" s="272" t="s">
        <v>7</v>
      </c>
      <c r="J36" s="272" t="s">
        <v>7</v>
      </c>
    </row>
    <row r="37" spans="1:10" ht="12">
      <c r="A37" s="346" t="s">
        <v>919</v>
      </c>
      <c r="B37" s="347" t="s">
        <v>920</v>
      </c>
      <c r="C37" s="272" t="s">
        <v>7</v>
      </c>
      <c r="D37" s="272" t="s">
        <v>7</v>
      </c>
      <c r="E37" s="272" t="s">
        <v>7</v>
      </c>
      <c r="F37" s="272" t="s">
        <v>7</v>
      </c>
      <c r="G37" s="272" t="s">
        <v>7</v>
      </c>
      <c r="H37" s="272" t="s">
        <v>7</v>
      </c>
      <c r="I37" s="272" t="s">
        <v>7</v>
      </c>
      <c r="J37" s="272" t="s">
        <v>7</v>
      </c>
    </row>
    <row r="38" spans="1:10" ht="12">
      <c r="A38" s="346" t="s">
        <v>921</v>
      </c>
      <c r="B38" s="347" t="s">
        <v>922</v>
      </c>
      <c r="C38" s="272" t="s">
        <v>7</v>
      </c>
      <c r="D38" s="272" t="s">
        <v>7</v>
      </c>
      <c r="E38" s="272" t="s">
        <v>7</v>
      </c>
      <c r="F38" s="272" t="s">
        <v>7</v>
      </c>
      <c r="G38" s="272" t="s">
        <v>7</v>
      </c>
      <c r="H38" s="272" t="s">
        <v>7</v>
      </c>
      <c r="I38" s="272" t="s">
        <v>7</v>
      </c>
      <c r="J38" s="272" t="s">
        <v>7</v>
      </c>
    </row>
    <row r="39" spans="1:10" ht="12">
      <c r="A39" s="346" t="s">
        <v>923</v>
      </c>
      <c r="B39" s="348" t="s">
        <v>924</v>
      </c>
      <c r="C39" s="272" t="s">
        <v>7</v>
      </c>
      <c r="D39" s="272" t="s">
        <v>7</v>
      </c>
      <c r="E39" s="272" t="s">
        <v>7</v>
      </c>
      <c r="F39" s="272" t="s">
        <v>7</v>
      </c>
      <c r="G39" s="272" t="s">
        <v>7</v>
      </c>
      <c r="H39" s="272" t="s">
        <v>7</v>
      </c>
      <c r="I39" s="272" t="s">
        <v>7</v>
      </c>
      <c r="J39" s="272" t="s">
        <v>7</v>
      </c>
    </row>
    <row r="40" spans="1:10" ht="12">
      <c r="A40" s="346" t="s">
        <v>925</v>
      </c>
      <c r="B40" s="348" t="s">
        <v>926</v>
      </c>
      <c r="C40" s="272" t="s">
        <v>7</v>
      </c>
      <c r="D40" s="272" t="s">
        <v>7</v>
      </c>
      <c r="E40" s="272" t="s">
        <v>7</v>
      </c>
      <c r="F40" s="272" t="s">
        <v>7</v>
      </c>
      <c r="G40" s="272" t="s">
        <v>7</v>
      </c>
      <c r="H40" s="272" t="s">
        <v>7</v>
      </c>
      <c r="I40" s="272" t="s">
        <v>7</v>
      </c>
      <c r="J40" s="272" t="s">
        <v>7</v>
      </c>
    </row>
    <row r="41" spans="1:10" ht="12">
      <c r="A41" s="346" t="s">
        <v>927</v>
      </c>
      <c r="B41" s="348" t="s">
        <v>928</v>
      </c>
      <c r="C41" s="272" t="s">
        <v>7</v>
      </c>
      <c r="D41" s="272" t="s">
        <v>7</v>
      </c>
      <c r="E41" s="272" t="s">
        <v>7</v>
      </c>
      <c r="F41" s="272" t="s">
        <v>7</v>
      </c>
      <c r="G41" s="272" t="s">
        <v>7</v>
      </c>
      <c r="H41" s="272" t="s">
        <v>7</v>
      </c>
      <c r="I41" s="272" t="s">
        <v>7</v>
      </c>
      <c r="J41" s="272" t="s">
        <v>7</v>
      </c>
    </row>
    <row r="42" spans="1:10" ht="12">
      <c r="A42" s="346" t="s">
        <v>929</v>
      </c>
      <c r="B42" s="348" t="s">
        <v>930</v>
      </c>
      <c r="C42" s="272" t="s">
        <v>7</v>
      </c>
      <c r="D42" s="272" t="s">
        <v>7</v>
      </c>
      <c r="E42" s="272" t="s">
        <v>7</v>
      </c>
      <c r="F42" s="272" t="s">
        <v>7</v>
      </c>
      <c r="G42" s="272" t="s">
        <v>7</v>
      </c>
      <c r="H42" s="272" t="s">
        <v>7</v>
      </c>
      <c r="I42" s="272" t="s">
        <v>7</v>
      </c>
      <c r="J42" s="272" t="s">
        <v>7</v>
      </c>
    </row>
    <row r="43" spans="1:10" ht="24.75">
      <c r="A43" s="346" t="s">
        <v>931</v>
      </c>
      <c r="B43" s="348" t="s">
        <v>932</v>
      </c>
      <c r="C43" s="272" t="s">
        <v>7</v>
      </c>
      <c r="D43" s="272" t="s">
        <v>7</v>
      </c>
      <c r="E43" s="272" t="s">
        <v>7</v>
      </c>
      <c r="F43" s="272" t="s">
        <v>7</v>
      </c>
      <c r="G43" s="272" t="s">
        <v>7</v>
      </c>
      <c r="H43" s="272" t="s">
        <v>7</v>
      </c>
      <c r="I43" s="272" t="s">
        <v>7</v>
      </c>
      <c r="J43" s="272" t="s">
        <v>7</v>
      </c>
    </row>
    <row r="44" spans="1:10" ht="12">
      <c r="A44" s="346" t="s">
        <v>933</v>
      </c>
      <c r="B44" s="348" t="s">
        <v>934</v>
      </c>
      <c r="C44" s="272" t="s">
        <v>7</v>
      </c>
      <c r="D44" s="272" t="s">
        <v>7</v>
      </c>
      <c r="E44" s="272" t="s">
        <v>7</v>
      </c>
      <c r="F44" s="272" t="s">
        <v>7</v>
      </c>
      <c r="G44" s="272" t="s">
        <v>7</v>
      </c>
      <c r="H44" s="272" t="s">
        <v>7</v>
      </c>
      <c r="I44" s="272" t="s">
        <v>7</v>
      </c>
      <c r="J44" s="272" t="s">
        <v>7</v>
      </c>
    </row>
    <row r="45" spans="1:10" ht="12.75">
      <c r="A45" s="3" t="s">
        <v>18</v>
      </c>
      <c r="B45" s="27"/>
      <c r="C45" s="27"/>
      <c r="D45" s="19"/>
      <c r="E45" s="19"/>
      <c r="F45" s="25"/>
      <c r="G45" s="19"/>
      <c r="H45" s="26"/>
      <c r="I45" s="26"/>
      <c r="J45" s="26"/>
    </row>
    <row r="46" spans="1:10" ht="12.75">
      <c r="A46" s="11"/>
      <c r="B46" s="28"/>
      <c r="C46" s="28"/>
      <c r="D46" s="21"/>
      <c r="E46" s="21"/>
      <c r="F46" s="21"/>
      <c r="G46" s="21"/>
      <c r="H46" s="21"/>
      <c r="I46" s="21"/>
      <c r="J46" s="21"/>
    </row>
    <row r="47" spans="1:10" ht="12">
      <c r="A47" s="808" t="s">
        <v>867</v>
      </c>
      <c r="B47" s="808"/>
      <c r="C47" s="808"/>
      <c r="D47" s="808"/>
      <c r="E47" s="808"/>
      <c r="F47" s="808"/>
      <c r="G47" s="808"/>
      <c r="H47" s="808"/>
      <c r="I47" s="21"/>
      <c r="J47" s="21"/>
    </row>
    <row r="48" spans="1:10" ht="12.75">
      <c r="A48" s="11"/>
      <c r="B48" s="28"/>
      <c r="C48" s="28"/>
      <c r="D48" s="21"/>
      <c r="E48" s="21"/>
      <c r="F48" s="21"/>
      <c r="G48" s="21"/>
      <c r="H48" s="21"/>
      <c r="I48" s="21"/>
      <c r="J48" s="21"/>
    </row>
    <row r="49" spans="1:14" s="286" customFormat="1" ht="17.25" customHeight="1">
      <c r="A49" s="198"/>
      <c r="B49" s="198"/>
      <c r="C49"/>
      <c r="D49"/>
      <c r="E49"/>
      <c r="F49"/>
      <c r="G49"/>
      <c r="H49" s="807" t="s">
        <v>13</v>
      </c>
      <c r="I49" s="807"/>
      <c r="J49" s="807"/>
      <c r="M49" s="336"/>
      <c r="N49" s="336"/>
    </row>
    <row r="50" spans="1:14" s="286" customFormat="1" ht="15" customHeight="1">
      <c r="A50" s="198" t="s">
        <v>12</v>
      </c>
      <c r="B50"/>
      <c r="C50" s="1"/>
      <c r="D50" s="685" t="s">
        <v>13</v>
      </c>
      <c r="E50" s="685"/>
      <c r="F50" s="14"/>
      <c r="G50"/>
      <c r="H50" s="807" t="s">
        <v>14</v>
      </c>
      <c r="I50" s="807"/>
      <c r="J50" s="807"/>
      <c r="M50" s="336"/>
      <c r="N50" s="336"/>
    </row>
    <row r="51" spans="1:14" s="286" customFormat="1" ht="15.75" customHeight="1">
      <c r="A51" s="198"/>
      <c r="B51" s="198"/>
      <c r="C51" s="686" t="s">
        <v>882</v>
      </c>
      <c r="D51" s="686"/>
      <c r="E51" s="686"/>
      <c r="F51" s="686"/>
      <c r="G51"/>
      <c r="H51" s="807" t="s">
        <v>883</v>
      </c>
      <c r="I51" s="807"/>
      <c r="J51" s="807"/>
      <c r="M51" s="32"/>
      <c r="N51" s="32"/>
    </row>
    <row r="52" spans="1:14" s="286" customFormat="1" ht="12.75">
      <c r="A52"/>
      <c r="B52"/>
      <c r="C52"/>
      <c r="D52"/>
      <c r="E52"/>
      <c r="F52"/>
      <c r="G52"/>
      <c r="H52" s="809" t="s">
        <v>83</v>
      </c>
      <c r="I52" s="809"/>
      <c r="J52" s="809"/>
      <c r="M52" s="351"/>
      <c r="N52"/>
    </row>
    <row r="56" spans="1:10" ht="12">
      <c r="A56" s="810"/>
      <c r="B56" s="810"/>
      <c r="C56" s="810"/>
      <c r="D56" s="810"/>
      <c r="E56" s="810"/>
      <c r="F56" s="810"/>
      <c r="G56" s="810"/>
      <c r="H56" s="810"/>
      <c r="I56" s="810"/>
      <c r="J56" s="810"/>
    </row>
    <row r="58" spans="1:10" ht="12">
      <c r="A58" s="810"/>
      <c r="B58" s="810"/>
      <c r="C58" s="810"/>
      <c r="D58" s="810"/>
      <c r="E58" s="810"/>
      <c r="F58" s="810"/>
      <c r="G58" s="810"/>
      <c r="H58" s="810"/>
      <c r="I58" s="810"/>
      <c r="J58" s="810"/>
    </row>
  </sheetData>
  <sheetProtection/>
  <mergeCells count="19">
    <mergeCell ref="A47:H47"/>
    <mergeCell ref="D50:E50"/>
    <mergeCell ref="H50:J50"/>
    <mergeCell ref="E1:I1"/>
    <mergeCell ref="A2:J2"/>
    <mergeCell ref="A3:J3"/>
    <mergeCell ref="A5:J5"/>
    <mergeCell ref="A8:B8"/>
    <mergeCell ref="H8:J8"/>
    <mergeCell ref="C51:F51"/>
    <mergeCell ref="H51:J51"/>
    <mergeCell ref="H52:J52"/>
    <mergeCell ref="A56:J56"/>
    <mergeCell ref="A58:J58"/>
    <mergeCell ref="A9:A10"/>
    <mergeCell ref="B9:B10"/>
    <mergeCell ref="C9:F9"/>
    <mergeCell ref="G9:J9"/>
    <mergeCell ref="H49:J4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="78" zoomScaleSheetLayoutView="78" zoomScalePageLayoutView="0" workbookViewId="0" topLeftCell="A28">
      <selection activeCell="B50" sqref="B50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17"/>
      <c r="F1" s="717"/>
      <c r="G1" s="717"/>
      <c r="H1" s="717"/>
      <c r="I1" s="717"/>
      <c r="J1" s="131" t="s">
        <v>431</v>
      </c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</row>
    <row r="4" ht="14.25" customHeight="1"/>
    <row r="5" spans="1:10" ht="31.5" customHeight="1">
      <c r="A5" s="802" t="s">
        <v>752</v>
      </c>
      <c r="B5" s="802"/>
      <c r="C5" s="802"/>
      <c r="D5" s="802"/>
      <c r="E5" s="802"/>
      <c r="F5" s="802"/>
      <c r="G5" s="802"/>
      <c r="H5" s="802"/>
      <c r="I5" s="802"/>
      <c r="J5" s="80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24" t="s">
        <v>936</v>
      </c>
      <c r="B8" s="724"/>
      <c r="C8" s="29"/>
      <c r="H8" s="788" t="s">
        <v>777</v>
      </c>
      <c r="I8" s="788"/>
      <c r="J8" s="788"/>
    </row>
    <row r="9" spans="1:16" ht="12.75">
      <c r="A9" s="698" t="s">
        <v>2</v>
      </c>
      <c r="B9" s="698" t="s">
        <v>3</v>
      </c>
      <c r="C9" s="693" t="s">
        <v>747</v>
      </c>
      <c r="D9" s="715"/>
      <c r="E9" s="715"/>
      <c r="F9" s="694"/>
      <c r="G9" s="693" t="s">
        <v>103</v>
      </c>
      <c r="H9" s="715"/>
      <c r="I9" s="715"/>
      <c r="J9" s="694"/>
      <c r="O9" s="19"/>
      <c r="P9" s="21"/>
    </row>
    <row r="10" spans="1:10" ht="53.25" customHeight="1">
      <c r="A10" s="698"/>
      <c r="B10" s="698"/>
      <c r="C10" s="5" t="s">
        <v>182</v>
      </c>
      <c r="D10" s="5" t="s">
        <v>16</v>
      </c>
      <c r="E10" s="252" t="s">
        <v>363</v>
      </c>
      <c r="F10" s="7" t="s">
        <v>199</v>
      </c>
      <c r="G10" s="5" t="s">
        <v>182</v>
      </c>
      <c r="H10" s="23" t="s">
        <v>17</v>
      </c>
      <c r="I10" s="99" t="s">
        <v>865</v>
      </c>
      <c r="J10" s="5" t="s">
        <v>866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0" ht="12">
      <c r="A12" s="346" t="s">
        <v>258</v>
      </c>
      <c r="B12" s="347" t="s">
        <v>884</v>
      </c>
      <c r="C12" s="272" t="s">
        <v>7</v>
      </c>
      <c r="D12" s="272" t="s">
        <v>7</v>
      </c>
      <c r="E12" s="272" t="s">
        <v>7</v>
      </c>
      <c r="F12" s="272" t="s">
        <v>7</v>
      </c>
      <c r="G12" s="272" t="s">
        <v>7</v>
      </c>
      <c r="H12" s="272" t="s">
        <v>7</v>
      </c>
      <c r="I12" s="272" t="s">
        <v>7</v>
      </c>
      <c r="J12" s="272" t="s">
        <v>7</v>
      </c>
    </row>
    <row r="13" spans="1:10" ht="12">
      <c r="A13" s="346" t="s">
        <v>259</v>
      </c>
      <c r="B13" s="347" t="s">
        <v>885</v>
      </c>
      <c r="C13" s="272" t="s">
        <v>7</v>
      </c>
      <c r="D13" s="272" t="s">
        <v>7</v>
      </c>
      <c r="E13" s="272" t="s">
        <v>7</v>
      </c>
      <c r="F13" s="272" t="s">
        <v>7</v>
      </c>
      <c r="G13" s="272" t="s">
        <v>7</v>
      </c>
      <c r="H13" s="272" t="s">
        <v>7</v>
      </c>
      <c r="I13" s="272" t="s">
        <v>7</v>
      </c>
      <c r="J13" s="272" t="s">
        <v>7</v>
      </c>
    </row>
    <row r="14" spans="1:10" ht="12">
      <c r="A14" s="346" t="s">
        <v>260</v>
      </c>
      <c r="B14" s="347" t="s">
        <v>886</v>
      </c>
      <c r="C14" s="272" t="s">
        <v>7</v>
      </c>
      <c r="D14" s="272" t="s">
        <v>7</v>
      </c>
      <c r="E14" s="272" t="s">
        <v>7</v>
      </c>
      <c r="F14" s="272" t="s">
        <v>7</v>
      </c>
      <c r="G14" s="272" t="s">
        <v>7</v>
      </c>
      <c r="H14" s="272" t="s">
        <v>7</v>
      </c>
      <c r="I14" s="272" t="s">
        <v>7</v>
      </c>
      <c r="J14" s="272" t="s">
        <v>7</v>
      </c>
    </row>
    <row r="15" spans="1:10" ht="12">
      <c r="A15" s="346" t="s">
        <v>261</v>
      </c>
      <c r="B15" s="347" t="s">
        <v>887</v>
      </c>
      <c r="C15" s="272" t="s">
        <v>7</v>
      </c>
      <c r="D15" s="272" t="s">
        <v>7</v>
      </c>
      <c r="E15" s="272" t="s">
        <v>7</v>
      </c>
      <c r="F15" s="272" t="s">
        <v>7</v>
      </c>
      <c r="G15" s="272" t="s">
        <v>7</v>
      </c>
      <c r="H15" s="272" t="s">
        <v>7</v>
      </c>
      <c r="I15" s="272" t="s">
        <v>7</v>
      </c>
      <c r="J15" s="272" t="s">
        <v>7</v>
      </c>
    </row>
    <row r="16" spans="1:10" ht="12">
      <c r="A16" s="346" t="s">
        <v>262</v>
      </c>
      <c r="B16" s="347" t="s">
        <v>888</v>
      </c>
      <c r="C16" s="272" t="s">
        <v>7</v>
      </c>
      <c r="D16" s="272" t="s">
        <v>7</v>
      </c>
      <c r="E16" s="272" t="s">
        <v>7</v>
      </c>
      <c r="F16" s="272" t="s">
        <v>7</v>
      </c>
      <c r="G16" s="272" t="s">
        <v>7</v>
      </c>
      <c r="H16" s="272" t="s">
        <v>7</v>
      </c>
      <c r="I16" s="272" t="s">
        <v>7</v>
      </c>
      <c r="J16" s="272" t="s">
        <v>7</v>
      </c>
    </row>
    <row r="17" spans="1:10" ht="12">
      <c r="A17" s="346" t="s">
        <v>263</v>
      </c>
      <c r="B17" s="347" t="s">
        <v>889</v>
      </c>
      <c r="C17" s="272" t="s">
        <v>7</v>
      </c>
      <c r="D17" s="272" t="s">
        <v>7</v>
      </c>
      <c r="E17" s="272" t="s">
        <v>7</v>
      </c>
      <c r="F17" s="272" t="s">
        <v>7</v>
      </c>
      <c r="G17" s="272" t="s">
        <v>7</v>
      </c>
      <c r="H17" s="272" t="s">
        <v>7</v>
      </c>
      <c r="I17" s="272" t="s">
        <v>7</v>
      </c>
      <c r="J17" s="272" t="s">
        <v>7</v>
      </c>
    </row>
    <row r="18" spans="1:10" ht="12">
      <c r="A18" s="346" t="s">
        <v>264</v>
      </c>
      <c r="B18" s="347" t="s">
        <v>890</v>
      </c>
      <c r="C18" s="272" t="s">
        <v>7</v>
      </c>
      <c r="D18" s="272" t="s">
        <v>7</v>
      </c>
      <c r="E18" s="272" t="s">
        <v>7</v>
      </c>
      <c r="F18" s="272" t="s">
        <v>7</v>
      </c>
      <c r="G18" s="272" t="s">
        <v>7</v>
      </c>
      <c r="H18" s="272" t="s">
        <v>7</v>
      </c>
      <c r="I18" s="272" t="s">
        <v>7</v>
      </c>
      <c r="J18" s="272" t="s">
        <v>7</v>
      </c>
    </row>
    <row r="19" spans="1:10" ht="12">
      <c r="A19" s="346" t="s">
        <v>265</v>
      </c>
      <c r="B19" s="347" t="s">
        <v>891</v>
      </c>
      <c r="C19" s="272" t="s">
        <v>7</v>
      </c>
      <c r="D19" s="272" t="s">
        <v>7</v>
      </c>
      <c r="E19" s="272" t="s">
        <v>7</v>
      </c>
      <c r="F19" s="272" t="s">
        <v>7</v>
      </c>
      <c r="G19" s="272" t="s">
        <v>7</v>
      </c>
      <c r="H19" s="272" t="s">
        <v>7</v>
      </c>
      <c r="I19" s="272" t="s">
        <v>7</v>
      </c>
      <c r="J19" s="272" t="s">
        <v>7</v>
      </c>
    </row>
    <row r="20" spans="1:10" ht="12">
      <c r="A20" s="346" t="s">
        <v>284</v>
      </c>
      <c r="B20" s="347" t="s">
        <v>892</v>
      </c>
      <c r="C20" s="272" t="s">
        <v>7</v>
      </c>
      <c r="D20" s="272" t="s">
        <v>7</v>
      </c>
      <c r="E20" s="272" t="s">
        <v>7</v>
      </c>
      <c r="F20" s="272" t="s">
        <v>7</v>
      </c>
      <c r="G20" s="272" t="s">
        <v>7</v>
      </c>
      <c r="H20" s="272" t="s">
        <v>7</v>
      </c>
      <c r="I20" s="272" t="s">
        <v>7</v>
      </c>
      <c r="J20" s="272" t="s">
        <v>7</v>
      </c>
    </row>
    <row r="21" spans="1:10" ht="12">
      <c r="A21" s="346" t="s">
        <v>285</v>
      </c>
      <c r="B21" s="347" t="s">
        <v>893</v>
      </c>
      <c r="C21" s="272" t="s">
        <v>7</v>
      </c>
      <c r="D21" s="272" t="s">
        <v>7</v>
      </c>
      <c r="E21" s="272" t="s">
        <v>7</v>
      </c>
      <c r="F21" s="272" t="s">
        <v>7</v>
      </c>
      <c r="G21" s="272" t="s">
        <v>7</v>
      </c>
      <c r="H21" s="272" t="s">
        <v>7</v>
      </c>
      <c r="I21" s="272" t="s">
        <v>7</v>
      </c>
      <c r="J21" s="272" t="s">
        <v>7</v>
      </c>
    </row>
    <row r="22" spans="1:10" ht="12">
      <c r="A22" s="346" t="s">
        <v>286</v>
      </c>
      <c r="B22" s="347" t="s">
        <v>894</v>
      </c>
      <c r="C22" s="272" t="s">
        <v>7</v>
      </c>
      <c r="D22" s="272" t="s">
        <v>7</v>
      </c>
      <c r="E22" s="272" t="s">
        <v>7</v>
      </c>
      <c r="F22" s="272" t="s">
        <v>7</v>
      </c>
      <c r="G22" s="272" t="s">
        <v>7</v>
      </c>
      <c r="H22" s="272" t="s">
        <v>7</v>
      </c>
      <c r="I22" s="272" t="s">
        <v>7</v>
      </c>
      <c r="J22" s="272" t="s">
        <v>7</v>
      </c>
    </row>
    <row r="23" spans="1:10" ht="12">
      <c r="A23" s="346" t="s">
        <v>314</v>
      </c>
      <c r="B23" s="347" t="s">
        <v>895</v>
      </c>
      <c r="C23" s="272" t="s">
        <v>7</v>
      </c>
      <c r="D23" s="272" t="s">
        <v>7</v>
      </c>
      <c r="E23" s="272" t="s">
        <v>7</v>
      </c>
      <c r="F23" s="272" t="s">
        <v>7</v>
      </c>
      <c r="G23" s="272" t="s">
        <v>7</v>
      </c>
      <c r="H23" s="272" t="s">
        <v>7</v>
      </c>
      <c r="I23" s="272" t="s">
        <v>7</v>
      </c>
      <c r="J23" s="272" t="s">
        <v>7</v>
      </c>
    </row>
    <row r="24" spans="1:10" ht="12">
      <c r="A24" s="346" t="s">
        <v>315</v>
      </c>
      <c r="B24" s="347" t="s">
        <v>896</v>
      </c>
      <c r="C24" s="272" t="s">
        <v>7</v>
      </c>
      <c r="D24" s="272" t="s">
        <v>7</v>
      </c>
      <c r="E24" s="272" t="s">
        <v>7</v>
      </c>
      <c r="F24" s="272" t="s">
        <v>7</v>
      </c>
      <c r="G24" s="272" t="s">
        <v>7</v>
      </c>
      <c r="H24" s="272" t="s">
        <v>7</v>
      </c>
      <c r="I24" s="272" t="s">
        <v>7</v>
      </c>
      <c r="J24" s="272" t="s">
        <v>7</v>
      </c>
    </row>
    <row r="25" spans="1:10" ht="12">
      <c r="A25" s="346" t="s">
        <v>316</v>
      </c>
      <c r="B25" s="347" t="s">
        <v>897</v>
      </c>
      <c r="C25" s="272" t="s">
        <v>7</v>
      </c>
      <c r="D25" s="272" t="s">
        <v>7</v>
      </c>
      <c r="E25" s="272" t="s">
        <v>7</v>
      </c>
      <c r="F25" s="272" t="s">
        <v>7</v>
      </c>
      <c r="G25" s="272" t="s">
        <v>7</v>
      </c>
      <c r="H25" s="272" t="s">
        <v>7</v>
      </c>
      <c r="I25" s="272" t="s">
        <v>7</v>
      </c>
      <c r="J25" s="272" t="s">
        <v>7</v>
      </c>
    </row>
    <row r="26" spans="1:10" ht="12">
      <c r="A26" s="346" t="s">
        <v>317</v>
      </c>
      <c r="B26" s="347" t="s">
        <v>898</v>
      </c>
      <c r="C26" s="272" t="s">
        <v>7</v>
      </c>
      <c r="D26" s="272" t="s">
        <v>7</v>
      </c>
      <c r="E26" s="272" t="s">
        <v>7</v>
      </c>
      <c r="F26" s="272" t="s">
        <v>7</v>
      </c>
      <c r="G26" s="272" t="s">
        <v>7</v>
      </c>
      <c r="H26" s="272" t="s">
        <v>7</v>
      </c>
      <c r="I26" s="272" t="s">
        <v>7</v>
      </c>
      <c r="J26" s="272" t="s">
        <v>7</v>
      </c>
    </row>
    <row r="27" spans="1:10" ht="12">
      <c r="A27" s="346" t="s">
        <v>899</v>
      </c>
      <c r="B27" s="347" t="s">
        <v>900</v>
      </c>
      <c r="C27" s="272" t="s">
        <v>7</v>
      </c>
      <c r="D27" s="272" t="s">
        <v>7</v>
      </c>
      <c r="E27" s="272" t="s">
        <v>7</v>
      </c>
      <c r="F27" s="272" t="s">
        <v>7</v>
      </c>
      <c r="G27" s="272" t="s">
        <v>7</v>
      </c>
      <c r="H27" s="272" t="s">
        <v>7</v>
      </c>
      <c r="I27" s="272" t="s">
        <v>7</v>
      </c>
      <c r="J27" s="272" t="s">
        <v>7</v>
      </c>
    </row>
    <row r="28" spans="1:10" ht="12">
      <c r="A28" s="346" t="s">
        <v>901</v>
      </c>
      <c r="B28" s="347" t="s">
        <v>902</v>
      </c>
      <c r="C28" s="272" t="s">
        <v>7</v>
      </c>
      <c r="D28" s="272" t="s">
        <v>7</v>
      </c>
      <c r="E28" s="272" t="s">
        <v>7</v>
      </c>
      <c r="F28" s="272" t="s">
        <v>7</v>
      </c>
      <c r="G28" s="272" t="s">
        <v>7</v>
      </c>
      <c r="H28" s="272" t="s">
        <v>7</v>
      </c>
      <c r="I28" s="272" t="s">
        <v>7</v>
      </c>
      <c r="J28" s="272" t="s">
        <v>7</v>
      </c>
    </row>
    <row r="29" spans="1:10" ht="12">
      <c r="A29" s="346" t="s">
        <v>903</v>
      </c>
      <c r="B29" s="347" t="s">
        <v>904</v>
      </c>
      <c r="C29" s="272" t="s">
        <v>7</v>
      </c>
      <c r="D29" s="272" t="s">
        <v>7</v>
      </c>
      <c r="E29" s="272" t="s">
        <v>7</v>
      </c>
      <c r="F29" s="272" t="s">
        <v>7</v>
      </c>
      <c r="G29" s="272" t="s">
        <v>7</v>
      </c>
      <c r="H29" s="272" t="s">
        <v>7</v>
      </c>
      <c r="I29" s="272" t="s">
        <v>7</v>
      </c>
      <c r="J29" s="272" t="s">
        <v>7</v>
      </c>
    </row>
    <row r="30" spans="1:10" ht="12">
      <c r="A30" s="346" t="s">
        <v>905</v>
      </c>
      <c r="B30" s="347" t="s">
        <v>906</v>
      </c>
      <c r="C30" s="272" t="s">
        <v>7</v>
      </c>
      <c r="D30" s="272" t="s">
        <v>7</v>
      </c>
      <c r="E30" s="272" t="s">
        <v>7</v>
      </c>
      <c r="F30" s="272" t="s">
        <v>7</v>
      </c>
      <c r="G30" s="272" t="s">
        <v>7</v>
      </c>
      <c r="H30" s="272" t="s">
        <v>7</v>
      </c>
      <c r="I30" s="272" t="s">
        <v>7</v>
      </c>
      <c r="J30" s="272" t="s">
        <v>7</v>
      </c>
    </row>
    <row r="31" spans="1:10" ht="12">
      <c r="A31" s="346" t="s">
        <v>907</v>
      </c>
      <c r="B31" s="347" t="s">
        <v>908</v>
      </c>
      <c r="C31" s="272" t="s">
        <v>7</v>
      </c>
      <c r="D31" s="272" t="s">
        <v>7</v>
      </c>
      <c r="E31" s="272" t="s">
        <v>7</v>
      </c>
      <c r="F31" s="272" t="s">
        <v>7</v>
      </c>
      <c r="G31" s="272" t="s">
        <v>7</v>
      </c>
      <c r="H31" s="272" t="s">
        <v>7</v>
      </c>
      <c r="I31" s="272" t="s">
        <v>7</v>
      </c>
      <c r="J31" s="272" t="s">
        <v>7</v>
      </c>
    </row>
    <row r="32" spans="1:10" ht="12">
      <c r="A32" s="346" t="s">
        <v>909</v>
      </c>
      <c r="B32" s="347" t="s">
        <v>910</v>
      </c>
      <c r="C32" s="272" t="s">
        <v>7</v>
      </c>
      <c r="D32" s="272" t="s">
        <v>7</v>
      </c>
      <c r="E32" s="272" t="s">
        <v>7</v>
      </c>
      <c r="F32" s="272" t="s">
        <v>7</v>
      </c>
      <c r="G32" s="272" t="s">
        <v>7</v>
      </c>
      <c r="H32" s="272" t="s">
        <v>7</v>
      </c>
      <c r="I32" s="272" t="s">
        <v>7</v>
      </c>
      <c r="J32" s="272" t="s">
        <v>7</v>
      </c>
    </row>
    <row r="33" spans="1:10" ht="12">
      <c r="A33" s="346" t="s">
        <v>911</v>
      </c>
      <c r="B33" s="347" t="s">
        <v>912</v>
      </c>
      <c r="C33" s="272" t="s">
        <v>7</v>
      </c>
      <c r="D33" s="272" t="s">
        <v>7</v>
      </c>
      <c r="E33" s="272" t="s">
        <v>7</v>
      </c>
      <c r="F33" s="272" t="s">
        <v>7</v>
      </c>
      <c r="G33" s="272" t="s">
        <v>7</v>
      </c>
      <c r="H33" s="272" t="s">
        <v>7</v>
      </c>
      <c r="I33" s="272" t="s">
        <v>7</v>
      </c>
      <c r="J33" s="272" t="s">
        <v>7</v>
      </c>
    </row>
    <row r="34" spans="1:10" ht="12">
      <c r="A34" s="346" t="s">
        <v>913</v>
      </c>
      <c r="B34" s="347" t="s">
        <v>914</v>
      </c>
      <c r="C34" s="272" t="s">
        <v>7</v>
      </c>
      <c r="D34" s="272" t="s">
        <v>7</v>
      </c>
      <c r="E34" s="272" t="s">
        <v>7</v>
      </c>
      <c r="F34" s="272" t="s">
        <v>7</v>
      </c>
      <c r="G34" s="272" t="s">
        <v>7</v>
      </c>
      <c r="H34" s="272" t="s">
        <v>7</v>
      </c>
      <c r="I34" s="272" t="s">
        <v>7</v>
      </c>
      <c r="J34" s="272" t="s">
        <v>7</v>
      </c>
    </row>
    <row r="35" spans="1:10" ht="12">
      <c r="A35" s="346" t="s">
        <v>915</v>
      </c>
      <c r="B35" s="347" t="s">
        <v>916</v>
      </c>
      <c r="C35" s="272" t="s">
        <v>7</v>
      </c>
      <c r="D35" s="272" t="s">
        <v>7</v>
      </c>
      <c r="E35" s="272" t="s">
        <v>7</v>
      </c>
      <c r="F35" s="272" t="s">
        <v>7</v>
      </c>
      <c r="G35" s="272" t="s">
        <v>7</v>
      </c>
      <c r="H35" s="272" t="s">
        <v>7</v>
      </c>
      <c r="I35" s="272" t="s">
        <v>7</v>
      </c>
      <c r="J35" s="272" t="s">
        <v>7</v>
      </c>
    </row>
    <row r="36" spans="1:10" ht="12">
      <c r="A36" s="346" t="s">
        <v>917</v>
      </c>
      <c r="B36" s="347" t="s">
        <v>918</v>
      </c>
      <c r="C36" s="272" t="s">
        <v>7</v>
      </c>
      <c r="D36" s="272" t="s">
        <v>7</v>
      </c>
      <c r="E36" s="272" t="s">
        <v>7</v>
      </c>
      <c r="F36" s="272" t="s">
        <v>7</v>
      </c>
      <c r="G36" s="272" t="s">
        <v>7</v>
      </c>
      <c r="H36" s="272" t="s">
        <v>7</v>
      </c>
      <c r="I36" s="272" t="s">
        <v>7</v>
      </c>
      <c r="J36" s="272" t="s">
        <v>7</v>
      </c>
    </row>
    <row r="37" spans="1:10" ht="12">
      <c r="A37" s="346" t="s">
        <v>919</v>
      </c>
      <c r="B37" s="347" t="s">
        <v>920</v>
      </c>
      <c r="C37" s="272" t="s">
        <v>7</v>
      </c>
      <c r="D37" s="272" t="s">
        <v>7</v>
      </c>
      <c r="E37" s="272" t="s">
        <v>7</v>
      </c>
      <c r="F37" s="272" t="s">
        <v>7</v>
      </c>
      <c r="G37" s="272" t="s">
        <v>7</v>
      </c>
      <c r="H37" s="272" t="s">
        <v>7</v>
      </c>
      <c r="I37" s="272" t="s">
        <v>7</v>
      </c>
      <c r="J37" s="272" t="s">
        <v>7</v>
      </c>
    </row>
    <row r="38" spans="1:10" ht="12">
      <c r="A38" s="346" t="s">
        <v>921</v>
      </c>
      <c r="B38" s="347" t="s">
        <v>922</v>
      </c>
      <c r="C38" s="272" t="s">
        <v>7</v>
      </c>
      <c r="D38" s="272" t="s">
        <v>7</v>
      </c>
      <c r="E38" s="272" t="s">
        <v>7</v>
      </c>
      <c r="F38" s="272" t="s">
        <v>7</v>
      </c>
      <c r="G38" s="272" t="s">
        <v>7</v>
      </c>
      <c r="H38" s="272" t="s">
        <v>7</v>
      </c>
      <c r="I38" s="272" t="s">
        <v>7</v>
      </c>
      <c r="J38" s="272" t="s">
        <v>7</v>
      </c>
    </row>
    <row r="39" spans="1:10" ht="12">
      <c r="A39" s="346" t="s">
        <v>923</v>
      </c>
      <c r="B39" s="348" t="s">
        <v>924</v>
      </c>
      <c r="C39" s="272" t="s">
        <v>7</v>
      </c>
      <c r="D39" s="272" t="s">
        <v>7</v>
      </c>
      <c r="E39" s="272" t="s">
        <v>7</v>
      </c>
      <c r="F39" s="272" t="s">
        <v>7</v>
      </c>
      <c r="G39" s="272" t="s">
        <v>7</v>
      </c>
      <c r="H39" s="272" t="s">
        <v>7</v>
      </c>
      <c r="I39" s="272" t="s">
        <v>7</v>
      </c>
      <c r="J39" s="272" t="s">
        <v>7</v>
      </c>
    </row>
    <row r="40" spans="1:10" ht="12">
      <c r="A40" s="346" t="s">
        <v>925</v>
      </c>
      <c r="B40" s="348" t="s">
        <v>926</v>
      </c>
      <c r="C40" s="272" t="s">
        <v>7</v>
      </c>
      <c r="D40" s="272" t="s">
        <v>7</v>
      </c>
      <c r="E40" s="272" t="s">
        <v>7</v>
      </c>
      <c r="F40" s="272" t="s">
        <v>7</v>
      </c>
      <c r="G40" s="272" t="s">
        <v>7</v>
      </c>
      <c r="H40" s="272" t="s">
        <v>7</v>
      </c>
      <c r="I40" s="272" t="s">
        <v>7</v>
      </c>
      <c r="J40" s="272" t="s">
        <v>7</v>
      </c>
    </row>
    <row r="41" spans="1:10" ht="12">
      <c r="A41" s="346" t="s">
        <v>927</v>
      </c>
      <c r="B41" s="348" t="s">
        <v>928</v>
      </c>
      <c r="C41" s="272" t="s">
        <v>7</v>
      </c>
      <c r="D41" s="272" t="s">
        <v>7</v>
      </c>
      <c r="E41" s="272" t="s">
        <v>7</v>
      </c>
      <c r="F41" s="272" t="s">
        <v>7</v>
      </c>
      <c r="G41" s="272" t="s">
        <v>7</v>
      </c>
      <c r="H41" s="272" t="s">
        <v>7</v>
      </c>
      <c r="I41" s="272" t="s">
        <v>7</v>
      </c>
      <c r="J41" s="272" t="s">
        <v>7</v>
      </c>
    </row>
    <row r="42" spans="1:10" ht="12">
      <c r="A42" s="346" t="s">
        <v>929</v>
      </c>
      <c r="B42" s="348" t="s">
        <v>930</v>
      </c>
      <c r="C42" s="272" t="s">
        <v>7</v>
      </c>
      <c r="D42" s="272" t="s">
        <v>7</v>
      </c>
      <c r="E42" s="272" t="s">
        <v>7</v>
      </c>
      <c r="F42" s="272" t="s">
        <v>7</v>
      </c>
      <c r="G42" s="272" t="s">
        <v>7</v>
      </c>
      <c r="H42" s="272" t="s">
        <v>7</v>
      </c>
      <c r="I42" s="272" t="s">
        <v>7</v>
      </c>
      <c r="J42" s="272" t="s">
        <v>7</v>
      </c>
    </row>
    <row r="43" spans="1:10" ht="24.75">
      <c r="A43" s="346" t="s">
        <v>931</v>
      </c>
      <c r="B43" s="348" t="s">
        <v>932</v>
      </c>
      <c r="C43" s="272" t="s">
        <v>7</v>
      </c>
      <c r="D43" s="272" t="s">
        <v>7</v>
      </c>
      <c r="E43" s="272" t="s">
        <v>7</v>
      </c>
      <c r="F43" s="272" t="s">
        <v>7</v>
      </c>
      <c r="G43" s="272" t="s">
        <v>7</v>
      </c>
      <c r="H43" s="272" t="s">
        <v>7</v>
      </c>
      <c r="I43" s="272" t="s">
        <v>7</v>
      </c>
      <c r="J43" s="272" t="s">
        <v>7</v>
      </c>
    </row>
    <row r="44" spans="1:10" ht="12">
      <c r="A44" s="346" t="s">
        <v>933</v>
      </c>
      <c r="B44" s="348" t="s">
        <v>934</v>
      </c>
      <c r="C44" s="272" t="s">
        <v>7</v>
      </c>
      <c r="D44" s="272" t="s">
        <v>7</v>
      </c>
      <c r="E44" s="272" t="s">
        <v>7</v>
      </c>
      <c r="F44" s="272" t="s">
        <v>7</v>
      </c>
      <c r="G44" s="272" t="s">
        <v>7</v>
      </c>
      <c r="H44" s="272" t="s">
        <v>7</v>
      </c>
      <c r="I44" s="272" t="s">
        <v>7</v>
      </c>
      <c r="J44" s="272" t="s">
        <v>7</v>
      </c>
    </row>
    <row r="45" spans="1:10" ht="12.75">
      <c r="A45" s="3" t="s">
        <v>18</v>
      </c>
      <c r="B45" s="27"/>
      <c r="C45" s="27"/>
      <c r="D45" s="19"/>
      <c r="E45" s="19"/>
      <c r="F45" s="25"/>
      <c r="G45" s="19"/>
      <c r="H45" s="26"/>
      <c r="I45" s="26"/>
      <c r="J45" s="26"/>
    </row>
    <row r="46" spans="1:10" ht="12.75">
      <c r="A46" s="11"/>
      <c r="B46" s="28"/>
      <c r="C46" s="28"/>
      <c r="D46" s="21"/>
      <c r="E46" s="21"/>
      <c r="F46" s="21"/>
      <c r="G46" s="21"/>
      <c r="H46" s="21"/>
      <c r="I46" s="21"/>
      <c r="J46" s="21"/>
    </row>
    <row r="47" spans="1:10" ht="12">
      <c r="A47" s="808" t="s">
        <v>867</v>
      </c>
      <c r="B47" s="808"/>
      <c r="C47" s="808"/>
      <c r="D47" s="808"/>
      <c r="E47" s="808"/>
      <c r="F47" s="808"/>
      <c r="G47" s="808"/>
      <c r="H47" s="808"/>
      <c r="I47" s="21"/>
      <c r="J47" s="21"/>
    </row>
    <row r="48" spans="1:10" ht="12.75">
      <c r="A48" s="11"/>
      <c r="B48" s="28"/>
      <c r="C48" s="28"/>
      <c r="D48" s="21"/>
      <c r="E48" s="21"/>
      <c r="F48" s="21"/>
      <c r="G48" s="21"/>
      <c r="H48" s="21"/>
      <c r="I48" s="21"/>
      <c r="J48" s="21"/>
    </row>
    <row r="49" spans="1:14" s="286" customFormat="1" ht="17.25" customHeight="1">
      <c r="A49" s="198"/>
      <c r="B49" s="198"/>
      <c r="C49"/>
      <c r="D49"/>
      <c r="E49"/>
      <c r="F49"/>
      <c r="G49"/>
      <c r="H49" s="807" t="s">
        <v>13</v>
      </c>
      <c r="I49" s="807"/>
      <c r="J49" s="807"/>
      <c r="M49" s="336"/>
      <c r="N49" s="336"/>
    </row>
    <row r="50" spans="1:14" s="286" customFormat="1" ht="15" customHeight="1">
      <c r="A50" s="198" t="s">
        <v>12</v>
      </c>
      <c r="B50"/>
      <c r="C50" s="1"/>
      <c r="D50" s="685" t="s">
        <v>13</v>
      </c>
      <c r="E50" s="685"/>
      <c r="F50" s="14"/>
      <c r="G50"/>
      <c r="H50" s="807" t="s">
        <v>14</v>
      </c>
      <c r="I50" s="807"/>
      <c r="J50" s="807"/>
      <c r="M50" s="336"/>
      <c r="N50" s="336"/>
    </row>
    <row r="51" spans="1:14" s="286" customFormat="1" ht="15.75" customHeight="1">
      <c r="A51" s="198"/>
      <c r="B51" s="198"/>
      <c r="C51" s="686" t="s">
        <v>882</v>
      </c>
      <c r="D51" s="686"/>
      <c r="E51" s="686"/>
      <c r="F51" s="686"/>
      <c r="G51"/>
      <c r="H51" s="807" t="s">
        <v>883</v>
      </c>
      <c r="I51" s="807"/>
      <c r="J51" s="807"/>
      <c r="M51" s="32"/>
      <c r="N51" s="32"/>
    </row>
    <row r="52" spans="1:14" s="286" customFormat="1" ht="12.75">
      <c r="A52"/>
      <c r="B52"/>
      <c r="C52"/>
      <c r="D52"/>
      <c r="E52"/>
      <c r="F52"/>
      <c r="G52"/>
      <c r="H52" s="809" t="s">
        <v>83</v>
      </c>
      <c r="I52" s="809"/>
      <c r="J52" s="809"/>
      <c r="M52" s="351"/>
      <c r="N52"/>
    </row>
    <row r="56" spans="1:10" ht="12">
      <c r="A56" s="810"/>
      <c r="B56" s="810"/>
      <c r="C56" s="810"/>
      <c r="D56" s="810"/>
      <c r="E56" s="810"/>
      <c r="F56" s="810"/>
      <c r="G56" s="810"/>
      <c r="H56" s="810"/>
      <c r="I56" s="810"/>
      <c r="J56" s="810"/>
    </row>
    <row r="58" spans="1:10" ht="12">
      <c r="A58" s="810"/>
      <c r="B58" s="810"/>
      <c r="C58" s="810"/>
      <c r="D58" s="810"/>
      <c r="E58" s="810"/>
      <c r="F58" s="810"/>
      <c r="G58" s="810"/>
      <c r="H58" s="810"/>
      <c r="I58" s="810"/>
      <c r="J58" s="810"/>
    </row>
  </sheetData>
  <sheetProtection/>
  <mergeCells count="19">
    <mergeCell ref="A47:H47"/>
    <mergeCell ref="D50:E50"/>
    <mergeCell ref="H50:J50"/>
    <mergeCell ref="E1:I1"/>
    <mergeCell ref="A2:J2"/>
    <mergeCell ref="A3:J3"/>
    <mergeCell ref="A5:J5"/>
    <mergeCell ref="A8:B8"/>
    <mergeCell ref="H8:J8"/>
    <mergeCell ref="C51:F51"/>
    <mergeCell ref="H51:J51"/>
    <mergeCell ref="H52:J52"/>
    <mergeCell ref="A56:J56"/>
    <mergeCell ref="A58:J58"/>
    <mergeCell ref="A9:A10"/>
    <mergeCell ref="B9:B10"/>
    <mergeCell ref="C9:F9"/>
    <mergeCell ref="G9:J9"/>
    <mergeCell ref="H49:J4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SheetLayoutView="100" zoomScalePageLayoutView="0" workbookViewId="0" topLeftCell="A16">
      <selection activeCell="D12" sqref="D12:D44"/>
    </sheetView>
  </sheetViews>
  <sheetFormatPr defaultColWidth="9.140625" defaultRowHeight="12.75"/>
  <cols>
    <col min="1" max="1" width="6.7109375" style="15" customWidth="1"/>
    <col min="2" max="2" width="11.57421875" style="15" customWidth="1"/>
    <col min="3" max="3" width="12.00390625" style="15" customWidth="1"/>
    <col min="4" max="4" width="10.421875" style="15" customWidth="1"/>
    <col min="5" max="5" width="10.140625" style="15" customWidth="1"/>
    <col min="6" max="6" width="13.00390625" style="15" customWidth="1"/>
    <col min="7" max="7" width="15.140625" style="15" customWidth="1"/>
    <col min="8" max="8" width="12.421875" style="15" customWidth="1"/>
    <col min="9" max="9" width="12.140625" style="15" customWidth="1"/>
    <col min="10" max="10" width="11.7109375" style="15" customWidth="1"/>
    <col min="11" max="11" width="12.00390625" style="15" customWidth="1"/>
    <col min="12" max="12" width="14.140625" style="15" customWidth="1"/>
    <col min="13" max="16384" width="9.140625" style="15" customWidth="1"/>
  </cols>
  <sheetData>
    <row r="1" spans="4:15" ht="15">
      <c r="D1" s="32"/>
      <c r="E1" s="32"/>
      <c r="F1" s="32"/>
      <c r="G1" s="32"/>
      <c r="H1" s="32"/>
      <c r="I1" s="32"/>
      <c r="J1" s="32"/>
      <c r="K1" s="32"/>
      <c r="L1" s="813" t="s">
        <v>62</v>
      </c>
      <c r="M1" s="813"/>
      <c r="N1" s="37"/>
      <c r="O1" s="37"/>
    </row>
    <row r="2" spans="1:15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39"/>
      <c r="N2" s="39"/>
      <c r="O2" s="39"/>
    </row>
    <row r="3" spans="1:15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38"/>
      <c r="N3" s="38"/>
      <c r="O3" s="38"/>
    </row>
    <row r="4" ht="10.5" customHeight="1"/>
    <row r="5" spans="1:12" ht="19.5" customHeight="1">
      <c r="A5" s="802" t="s">
        <v>753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</row>
    <row r="6" spans="1:12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724" t="s">
        <v>936</v>
      </c>
      <c r="B7" s="724"/>
      <c r="F7" s="811" t="s">
        <v>20</v>
      </c>
      <c r="G7" s="811"/>
      <c r="H7" s="811"/>
      <c r="I7" s="811"/>
      <c r="J7" s="811"/>
      <c r="K7" s="811"/>
      <c r="L7" s="811"/>
    </row>
    <row r="8" spans="1:12" ht="12.75">
      <c r="A8" s="14"/>
      <c r="F8" s="16"/>
      <c r="G8" s="95"/>
      <c r="H8" s="95"/>
      <c r="I8" s="812" t="s">
        <v>780</v>
      </c>
      <c r="J8" s="812"/>
      <c r="K8" s="812"/>
      <c r="L8" s="812"/>
    </row>
    <row r="9" spans="1:18" s="14" customFormat="1" ht="12.75">
      <c r="A9" s="698" t="s">
        <v>2</v>
      </c>
      <c r="B9" s="698" t="s">
        <v>3</v>
      </c>
      <c r="C9" s="699" t="s">
        <v>21</v>
      </c>
      <c r="D9" s="735"/>
      <c r="E9" s="735"/>
      <c r="F9" s="735"/>
      <c r="G9" s="735"/>
      <c r="H9" s="699" t="s">
        <v>41</v>
      </c>
      <c r="I9" s="735"/>
      <c r="J9" s="735"/>
      <c r="K9" s="735"/>
      <c r="L9" s="735"/>
      <c r="Q9" s="27"/>
      <c r="R9" s="28"/>
    </row>
    <row r="10" spans="1:12" s="14" customFormat="1" ht="77.25" customHeight="1">
      <c r="A10" s="698"/>
      <c r="B10" s="698"/>
      <c r="C10" s="5" t="s">
        <v>754</v>
      </c>
      <c r="D10" s="5" t="s">
        <v>786</v>
      </c>
      <c r="E10" s="5" t="s">
        <v>69</v>
      </c>
      <c r="F10" s="5" t="s">
        <v>70</v>
      </c>
      <c r="G10" s="5" t="s">
        <v>659</v>
      </c>
      <c r="H10" s="5" t="s">
        <v>754</v>
      </c>
      <c r="I10" s="5" t="s">
        <v>786</v>
      </c>
      <c r="J10" s="5" t="s">
        <v>69</v>
      </c>
      <c r="K10" s="5" t="s">
        <v>70</v>
      </c>
      <c r="L10" s="5" t="s">
        <v>660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s="14" customFormat="1" ht="12.75">
      <c r="A12" s="353" t="s">
        <v>258</v>
      </c>
      <c r="B12" s="354" t="s">
        <v>884</v>
      </c>
      <c r="C12" s="369">
        <v>1498.434</v>
      </c>
      <c r="D12" s="365">
        <v>21.909000000000106</v>
      </c>
      <c r="E12" s="368">
        <v>1435.54</v>
      </c>
      <c r="F12" s="366">
        <v>1456.048</v>
      </c>
      <c r="G12" s="367">
        <f>D12+E12-F12</f>
        <v>1.4010000000000673</v>
      </c>
      <c r="H12" s="368" t="s">
        <v>7</v>
      </c>
      <c r="I12" s="368" t="s">
        <v>7</v>
      </c>
      <c r="J12" s="368" t="s">
        <v>7</v>
      </c>
      <c r="K12" s="368" t="s">
        <v>7</v>
      </c>
      <c r="L12" s="368" t="s">
        <v>7</v>
      </c>
    </row>
    <row r="13" spans="1:12" s="14" customFormat="1" ht="12.75">
      <c r="A13" s="353" t="s">
        <v>259</v>
      </c>
      <c r="B13" s="354" t="s">
        <v>885</v>
      </c>
      <c r="C13" s="369">
        <v>3249.729</v>
      </c>
      <c r="D13" s="365">
        <v>44.096000000000004</v>
      </c>
      <c r="E13" s="368">
        <v>2800.618</v>
      </c>
      <c r="F13" s="366">
        <v>2841.98</v>
      </c>
      <c r="G13" s="367">
        <f aca="true" t="shared" si="0" ref="G13:G44">D13+E13-F13</f>
        <v>2.7339999999999236</v>
      </c>
      <c r="H13" s="368" t="s">
        <v>7</v>
      </c>
      <c r="I13" s="368" t="s">
        <v>7</v>
      </c>
      <c r="J13" s="368" t="s">
        <v>7</v>
      </c>
      <c r="K13" s="368" t="s">
        <v>7</v>
      </c>
      <c r="L13" s="368" t="s">
        <v>7</v>
      </c>
    </row>
    <row r="14" spans="1:12" s="14" customFormat="1" ht="12.75">
      <c r="A14" s="353" t="s">
        <v>260</v>
      </c>
      <c r="B14" s="354" t="s">
        <v>886</v>
      </c>
      <c r="C14" s="369">
        <v>1553.937</v>
      </c>
      <c r="D14" s="365">
        <v>15.358000000000175</v>
      </c>
      <c r="E14" s="368">
        <v>1115.5720000000001</v>
      </c>
      <c r="F14" s="366">
        <v>1129.843</v>
      </c>
      <c r="G14" s="367">
        <f t="shared" si="0"/>
        <v>1.0870000000002165</v>
      </c>
      <c r="H14" s="368" t="s">
        <v>7</v>
      </c>
      <c r="I14" s="368" t="s">
        <v>7</v>
      </c>
      <c r="J14" s="368" t="s">
        <v>7</v>
      </c>
      <c r="K14" s="368" t="s">
        <v>7</v>
      </c>
      <c r="L14" s="368" t="s">
        <v>7</v>
      </c>
    </row>
    <row r="15" spans="1:12" s="14" customFormat="1" ht="12.75">
      <c r="A15" s="353" t="s">
        <v>261</v>
      </c>
      <c r="B15" s="354" t="s">
        <v>887</v>
      </c>
      <c r="C15" s="369">
        <v>3182.907</v>
      </c>
      <c r="D15" s="365">
        <v>42.473999999999705</v>
      </c>
      <c r="E15" s="368">
        <v>3115.7250000000004</v>
      </c>
      <c r="F15" s="366">
        <v>3155.164</v>
      </c>
      <c r="G15" s="367">
        <f t="shared" si="0"/>
        <v>3.0349999999998545</v>
      </c>
      <c r="H15" s="368" t="s">
        <v>7</v>
      </c>
      <c r="I15" s="368" t="s">
        <v>7</v>
      </c>
      <c r="J15" s="368" t="s">
        <v>7</v>
      </c>
      <c r="K15" s="368" t="s">
        <v>7</v>
      </c>
      <c r="L15" s="368" t="s">
        <v>7</v>
      </c>
    </row>
    <row r="16" spans="1:12" s="14" customFormat="1" ht="12.75">
      <c r="A16" s="353" t="s">
        <v>262</v>
      </c>
      <c r="B16" s="354" t="s">
        <v>888</v>
      </c>
      <c r="C16" s="369">
        <v>1050.168</v>
      </c>
      <c r="D16" s="365">
        <v>13.509000000000015</v>
      </c>
      <c r="E16" s="368">
        <v>1023.1</v>
      </c>
      <c r="F16" s="366">
        <v>1035.613</v>
      </c>
      <c r="G16" s="367">
        <f t="shared" si="0"/>
        <v>0.9959999999998672</v>
      </c>
      <c r="H16" s="368" t="s">
        <v>7</v>
      </c>
      <c r="I16" s="368" t="s">
        <v>7</v>
      </c>
      <c r="J16" s="368" t="s">
        <v>7</v>
      </c>
      <c r="K16" s="368" t="s">
        <v>7</v>
      </c>
      <c r="L16" s="368" t="s">
        <v>7</v>
      </c>
    </row>
    <row r="17" spans="1:12" s="14" customFormat="1" ht="12.75">
      <c r="A17" s="353" t="s">
        <v>263</v>
      </c>
      <c r="B17" s="354" t="s">
        <v>889</v>
      </c>
      <c r="C17" s="369">
        <v>1956.738</v>
      </c>
      <c r="D17" s="365">
        <v>27.322000000000116</v>
      </c>
      <c r="E17" s="368">
        <v>1818.651</v>
      </c>
      <c r="F17" s="366">
        <v>1844.199</v>
      </c>
      <c r="G17" s="367">
        <f t="shared" si="0"/>
        <v>1.7740000000001146</v>
      </c>
      <c r="H17" s="368" t="s">
        <v>7</v>
      </c>
      <c r="I17" s="368" t="s">
        <v>7</v>
      </c>
      <c r="J17" s="368" t="s">
        <v>7</v>
      </c>
      <c r="K17" s="368" t="s">
        <v>7</v>
      </c>
      <c r="L17" s="368" t="s">
        <v>7</v>
      </c>
    </row>
    <row r="18" spans="1:12" s="14" customFormat="1" ht="12.75">
      <c r="A18" s="353" t="s">
        <v>264</v>
      </c>
      <c r="B18" s="354" t="s">
        <v>890</v>
      </c>
      <c r="C18" s="369">
        <v>1322.454</v>
      </c>
      <c r="D18" s="369">
        <v>39.72199999999998</v>
      </c>
      <c r="E18" s="368">
        <v>1281.598</v>
      </c>
      <c r="F18" s="366">
        <v>1320.05</v>
      </c>
      <c r="G18" s="367">
        <f t="shared" si="0"/>
        <v>1.2699999999999818</v>
      </c>
      <c r="H18" s="368" t="s">
        <v>7</v>
      </c>
      <c r="I18" s="368" t="s">
        <v>7</v>
      </c>
      <c r="J18" s="368" t="s">
        <v>7</v>
      </c>
      <c r="K18" s="368" t="s">
        <v>7</v>
      </c>
      <c r="L18" s="368" t="s">
        <v>7</v>
      </c>
    </row>
    <row r="19" spans="1:12" s="14" customFormat="1" ht="12.75">
      <c r="A19" s="353" t="s">
        <v>265</v>
      </c>
      <c r="B19" s="354" t="s">
        <v>891</v>
      </c>
      <c r="C19" s="369">
        <v>4805.43</v>
      </c>
      <c r="D19" s="369">
        <v>98.19799999999941</v>
      </c>
      <c r="E19" s="368">
        <v>4785.286</v>
      </c>
      <c r="F19" s="366">
        <v>4878.791</v>
      </c>
      <c r="G19" s="367">
        <f t="shared" si="0"/>
        <v>4.6929999999993015</v>
      </c>
      <c r="H19" s="368" t="s">
        <v>7</v>
      </c>
      <c r="I19" s="368" t="s">
        <v>7</v>
      </c>
      <c r="J19" s="368" t="s">
        <v>7</v>
      </c>
      <c r="K19" s="368" t="s">
        <v>7</v>
      </c>
      <c r="L19" s="368" t="s">
        <v>7</v>
      </c>
    </row>
    <row r="20" spans="1:12" s="14" customFormat="1" ht="12.75">
      <c r="A20" s="353" t="s">
        <v>284</v>
      </c>
      <c r="B20" s="354" t="s">
        <v>892</v>
      </c>
      <c r="C20" s="369">
        <v>1960.728</v>
      </c>
      <c r="D20" s="369">
        <v>25.277999999999793</v>
      </c>
      <c r="E20" s="368">
        <v>1756.984</v>
      </c>
      <c r="F20" s="366">
        <v>1780.549</v>
      </c>
      <c r="G20" s="367">
        <f t="shared" si="0"/>
        <v>1.712999999999738</v>
      </c>
      <c r="H20" s="368" t="s">
        <v>7</v>
      </c>
      <c r="I20" s="368" t="s">
        <v>7</v>
      </c>
      <c r="J20" s="368" t="s">
        <v>7</v>
      </c>
      <c r="K20" s="368" t="s">
        <v>7</v>
      </c>
      <c r="L20" s="368" t="s">
        <v>7</v>
      </c>
    </row>
    <row r="21" spans="1:12" s="14" customFormat="1" ht="12.75">
      <c r="A21" s="353" t="s">
        <v>285</v>
      </c>
      <c r="B21" s="354" t="s">
        <v>893</v>
      </c>
      <c r="C21" s="369">
        <v>301.707</v>
      </c>
      <c r="D21" s="369">
        <v>5.066000000000031</v>
      </c>
      <c r="E21" s="368">
        <v>304.892</v>
      </c>
      <c r="F21" s="366">
        <v>309.66</v>
      </c>
      <c r="G21" s="367">
        <f t="shared" si="0"/>
        <v>0.2980000000000018</v>
      </c>
      <c r="H21" s="368" t="s">
        <v>7</v>
      </c>
      <c r="I21" s="368" t="s">
        <v>7</v>
      </c>
      <c r="J21" s="368" t="s">
        <v>7</v>
      </c>
      <c r="K21" s="368" t="s">
        <v>7</v>
      </c>
      <c r="L21" s="368" t="s">
        <v>7</v>
      </c>
    </row>
    <row r="22" spans="1:12" s="14" customFormat="1" ht="12.75">
      <c r="A22" s="353" t="s">
        <v>286</v>
      </c>
      <c r="B22" s="354" t="s">
        <v>894</v>
      </c>
      <c r="C22" s="369">
        <v>2292.633</v>
      </c>
      <c r="D22" s="369">
        <v>27.85699999999997</v>
      </c>
      <c r="E22" s="368">
        <v>1729.161</v>
      </c>
      <c r="F22" s="366">
        <v>1755.329</v>
      </c>
      <c r="G22" s="367">
        <f t="shared" si="0"/>
        <v>1.6890000000000782</v>
      </c>
      <c r="H22" s="368" t="s">
        <v>7</v>
      </c>
      <c r="I22" s="368" t="s">
        <v>7</v>
      </c>
      <c r="J22" s="368" t="s">
        <v>7</v>
      </c>
      <c r="K22" s="368" t="s">
        <v>7</v>
      </c>
      <c r="L22" s="368" t="s">
        <v>7</v>
      </c>
    </row>
    <row r="23" spans="1:12" s="14" customFormat="1" ht="12.75">
      <c r="A23" s="353" t="s">
        <v>314</v>
      </c>
      <c r="B23" s="354" t="s">
        <v>895</v>
      </c>
      <c r="C23" s="369">
        <v>1528.401</v>
      </c>
      <c r="D23" s="369">
        <v>22.249000000000024</v>
      </c>
      <c r="E23" s="368">
        <v>1326.438</v>
      </c>
      <c r="F23" s="366">
        <v>1347.391</v>
      </c>
      <c r="G23" s="367">
        <f t="shared" si="0"/>
        <v>1.2960000000000491</v>
      </c>
      <c r="H23" s="368" t="s">
        <v>7</v>
      </c>
      <c r="I23" s="368" t="s">
        <v>7</v>
      </c>
      <c r="J23" s="368" t="s">
        <v>7</v>
      </c>
      <c r="K23" s="368" t="s">
        <v>7</v>
      </c>
      <c r="L23" s="368" t="s">
        <v>7</v>
      </c>
    </row>
    <row r="24" spans="1:12" s="14" customFormat="1" ht="12.75">
      <c r="A24" s="353" t="s">
        <v>315</v>
      </c>
      <c r="B24" s="354" t="s">
        <v>896</v>
      </c>
      <c r="C24" s="369">
        <v>1434.657</v>
      </c>
      <c r="D24" s="369">
        <v>11.76299999999992</v>
      </c>
      <c r="E24" s="368">
        <v>1087.51</v>
      </c>
      <c r="F24" s="366">
        <v>1098.217</v>
      </c>
      <c r="G24" s="367">
        <f t="shared" si="0"/>
        <v>1.0559999999998126</v>
      </c>
      <c r="H24" s="368" t="s">
        <v>7</v>
      </c>
      <c r="I24" s="368" t="s">
        <v>7</v>
      </c>
      <c r="J24" s="368" t="s">
        <v>7</v>
      </c>
      <c r="K24" s="368" t="s">
        <v>7</v>
      </c>
      <c r="L24" s="368" t="s">
        <v>7</v>
      </c>
    </row>
    <row r="25" spans="1:12" s="14" customFormat="1" ht="12.75">
      <c r="A25" s="353" t="s">
        <v>316</v>
      </c>
      <c r="B25" s="354" t="s">
        <v>897</v>
      </c>
      <c r="C25" s="403">
        <v>1375.248</v>
      </c>
      <c r="D25" s="369">
        <v>20.929999999999836</v>
      </c>
      <c r="E25" s="368">
        <v>1272.4123</v>
      </c>
      <c r="F25" s="366">
        <v>1292.099</v>
      </c>
      <c r="G25" s="367">
        <f t="shared" si="0"/>
        <v>1.2432999999998628</v>
      </c>
      <c r="H25" s="368" t="s">
        <v>7</v>
      </c>
      <c r="I25" s="368" t="s">
        <v>7</v>
      </c>
      <c r="J25" s="368" t="s">
        <v>7</v>
      </c>
      <c r="K25" s="368" t="s">
        <v>7</v>
      </c>
      <c r="L25" s="368" t="s">
        <v>7</v>
      </c>
    </row>
    <row r="26" spans="1:12" s="14" customFormat="1" ht="12.75">
      <c r="A26" s="353" t="s">
        <v>317</v>
      </c>
      <c r="B26" s="354" t="s">
        <v>898</v>
      </c>
      <c r="C26" s="369">
        <v>1055.712</v>
      </c>
      <c r="D26" s="369">
        <v>13.326000000000022</v>
      </c>
      <c r="E26" s="368">
        <v>831.867</v>
      </c>
      <c r="F26" s="366">
        <v>844.381</v>
      </c>
      <c r="G26" s="367">
        <f t="shared" si="0"/>
        <v>0.8120000000000118</v>
      </c>
      <c r="H26" s="368" t="s">
        <v>7</v>
      </c>
      <c r="I26" s="368" t="s">
        <v>7</v>
      </c>
      <c r="J26" s="368" t="s">
        <v>7</v>
      </c>
      <c r="K26" s="368" t="s">
        <v>7</v>
      </c>
      <c r="L26" s="368" t="s">
        <v>7</v>
      </c>
    </row>
    <row r="27" spans="1:12" s="14" customFormat="1" ht="12.75">
      <c r="A27" s="353" t="s">
        <v>899</v>
      </c>
      <c r="B27" s="354" t="s">
        <v>900</v>
      </c>
      <c r="C27" s="369">
        <v>2367.876</v>
      </c>
      <c r="D27" s="369">
        <v>27.968999999999824</v>
      </c>
      <c r="E27" s="368">
        <v>1980.5380000000002</v>
      </c>
      <c r="F27" s="366">
        <v>2006.577</v>
      </c>
      <c r="G27" s="367">
        <f t="shared" si="0"/>
        <v>1.9300000000000637</v>
      </c>
      <c r="H27" s="368" t="s">
        <v>7</v>
      </c>
      <c r="I27" s="368" t="s">
        <v>7</v>
      </c>
      <c r="J27" s="368" t="s">
        <v>7</v>
      </c>
      <c r="K27" s="368" t="s">
        <v>7</v>
      </c>
      <c r="L27" s="368" t="s">
        <v>7</v>
      </c>
    </row>
    <row r="28" spans="1:12" s="14" customFormat="1" ht="12.75">
      <c r="A28" s="353" t="s">
        <v>901</v>
      </c>
      <c r="B28" s="354" t="s">
        <v>902</v>
      </c>
      <c r="C28" s="403">
        <v>1607.6970000000001</v>
      </c>
      <c r="D28" s="369">
        <v>37.94859999999994</v>
      </c>
      <c r="E28" s="368">
        <v>1582.732</v>
      </c>
      <c r="F28" s="366">
        <v>1619.123</v>
      </c>
      <c r="G28" s="367">
        <f t="shared" si="0"/>
        <v>1.5575999999998658</v>
      </c>
      <c r="H28" s="368" t="s">
        <v>7</v>
      </c>
      <c r="I28" s="368" t="s">
        <v>7</v>
      </c>
      <c r="J28" s="368" t="s">
        <v>7</v>
      </c>
      <c r="K28" s="368" t="s">
        <v>7</v>
      </c>
      <c r="L28" s="368" t="s">
        <v>7</v>
      </c>
    </row>
    <row r="29" spans="1:12" s="14" customFormat="1" ht="12.75">
      <c r="A29" s="353" t="s">
        <v>903</v>
      </c>
      <c r="B29" s="354" t="s">
        <v>904</v>
      </c>
      <c r="C29" s="369">
        <v>2738.778</v>
      </c>
      <c r="D29" s="369">
        <v>33.75099999999975</v>
      </c>
      <c r="E29" s="368">
        <v>2578.135</v>
      </c>
      <c r="F29" s="366">
        <v>2609.376</v>
      </c>
      <c r="G29" s="367">
        <f t="shared" si="0"/>
        <v>2.5099999999997635</v>
      </c>
      <c r="H29" s="368" t="s">
        <v>7</v>
      </c>
      <c r="I29" s="368" t="s">
        <v>7</v>
      </c>
      <c r="J29" s="368" t="s">
        <v>7</v>
      </c>
      <c r="K29" s="368" t="s">
        <v>7</v>
      </c>
      <c r="L29" s="368" t="s">
        <v>7</v>
      </c>
    </row>
    <row r="30" spans="1:12" s="14" customFormat="1" ht="12.75">
      <c r="A30" s="353" t="s">
        <v>905</v>
      </c>
      <c r="B30" s="354" t="s">
        <v>906</v>
      </c>
      <c r="C30" s="369">
        <v>1900.605</v>
      </c>
      <c r="D30" s="369">
        <v>45.18299999999999</v>
      </c>
      <c r="E30" s="368">
        <v>1855.2060000000001</v>
      </c>
      <c r="F30" s="366">
        <v>1898.563</v>
      </c>
      <c r="G30" s="367">
        <f t="shared" si="0"/>
        <v>1.8260000000000218</v>
      </c>
      <c r="H30" s="368" t="s">
        <v>7</v>
      </c>
      <c r="I30" s="368" t="s">
        <v>7</v>
      </c>
      <c r="J30" s="368" t="s">
        <v>7</v>
      </c>
      <c r="K30" s="368" t="s">
        <v>7</v>
      </c>
      <c r="L30" s="368" t="s">
        <v>7</v>
      </c>
    </row>
    <row r="31" spans="1:12" s="14" customFormat="1" ht="12.75">
      <c r="A31" s="353" t="s">
        <v>907</v>
      </c>
      <c r="B31" s="354" t="s">
        <v>908</v>
      </c>
      <c r="C31" s="369">
        <v>2091.033</v>
      </c>
      <c r="D31" s="369">
        <v>90.87800000000016</v>
      </c>
      <c r="E31" s="368">
        <v>1964.9589999999998</v>
      </c>
      <c r="F31" s="366">
        <v>2053.861</v>
      </c>
      <c r="G31" s="367">
        <f t="shared" si="0"/>
        <v>1.9760000000001128</v>
      </c>
      <c r="H31" s="368" t="s">
        <v>7</v>
      </c>
      <c r="I31" s="368" t="s">
        <v>7</v>
      </c>
      <c r="J31" s="368" t="s">
        <v>7</v>
      </c>
      <c r="K31" s="368" t="s">
        <v>7</v>
      </c>
      <c r="L31" s="368" t="s">
        <v>7</v>
      </c>
    </row>
    <row r="32" spans="1:12" s="14" customFormat="1" ht="12.75">
      <c r="A32" s="353" t="s">
        <v>909</v>
      </c>
      <c r="B32" s="354" t="s">
        <v>910</v>
      </c>
      <c r="C32" s="369">
        <v>2070.411</v>
      </c>
      <c r="D32" s="369">
        <v>28.82860000000005</v>
      </c>
      <c r="E32" s="368">
        <v>1990.353</v>
      </c>
      <c r="F32" s="366">
        <v>2017.241</v>
      </c>
      <c r="G32" s="367">
        <f t="shared" si="0"/>
        <v>1.9406000000001313</v>
      </c>
      <c r="H32" s="368" t="s">
        <v>7</v>
      </c>
      <c r="I32" s="368" t="s">
        <v>7</v>
      </c>
      <c r="J32" s="368" t="s">
        <v>7</v>
      </c>
      <c r="K32" s="368" t="s">
        <v>7</v>
      </c>
      <c r="L32" s="368" t="s">
        <v>7</v>
      </c>
    </row>
    <row r="33" spans="1:12" s="14" customFormat="1" ht="12.75">
      <c r="A33" s="353" t="s">
        <v>911</v>
      </c>
      <c r="B33" s="354" t="s">
        <v>912</v>
      </c>
      <c r="C33" s="403">
        <v>5906.754</v>
      </c>
      <c r="D33" s="369">
        <v>80.20600000000013</v>
      </c>
      <c r="E33" s="368">
        <v>5303.609</v>
      </c>
      <c r="F33" s="366">
        <v>5378.641</v>
      </c>
      <c r="G33" s="367">
        <f t="shared" si="0"/>
        <v>5.174000000000888</v>
      </c>
      <c r="H33" s="368" t="s">
        <v>7</v>
      </c>
      <c r="I33" s="368" t="s">
        <v>7</v>
      </c>
      <c r="J33" s="368" t="s">
        <v>7</v>
      </c>
      <c r="K33" s="368" t="s">
        <v>7</v>
      </c>
      <c r="L33" s="368" t="s">
        <v>7</v>
      </c>
    </row>
    <row r="34" spans="1:12" s="14" customFormat="1" ht="12.75">
      <c r="A34" s="353" t="s">
        <v>913</v>
      </c>
      <c r="B34" s="354" t="s">
        <v>914</v>
      </c>
      <c r="C34" s="369">
        <v>1181.313</v>
      </c>
      <c r="D34" s="369">
        <v>17.608999999999924</v>
      </c>
      <c r="E34" s="368">
        <v>1143.938</v>
      </c>
      <c r="F34" s="366">
        <v>1160.431</v>
      </c>
      <c r="G34" s="367">
        <f t="shared" si="0"/>
        <v>1.1159999999999854</v>
      </c>
      <c r="H34" s="368" t="s">
        <v>7</v>
      </c>
      <c r="I34" s="368" t="s">
        <v>7</v>
      </c>
      <c r="J34" s="368" t="s">
        <v>7</v>
      </c>
      <c r="K34" s="368" t="s">
        <v>7</v>
      </c>
      <c r="L34" s="368" t="s">
        <v>7</v>
      </c>
    </row>
    <row r="35" spans="1:12" s="14" customFormat="1" ht="12.75">
      <c r="A35" s="353" t="s">
        <v>915</v>
      </c>
      <c r="B35" s="354" t="s">
        <v>916</v>
      </c>
      <c r="C35" s="403">
        <v>1642.935</v>
      </c>
      <c r="D35" s="369">
        <v>23.31699999999978</v>
      </c>
      <c r="E35" s="368">
        <v>1488.312</v>
      </c>
      <c r="F35" s="366">
        <v>1510.176</v>
      </c>
      <c r="G35" s="367">
        <f t="shared" si="0"/>
        <v>1.4529999999997472</v>
      </c>
      <c r="H35" s="368" t="s">
        <v>7</v>
      </c>
      <c r="I35" s="368" t="s">
        <v>7</v>
      </c>
      <c r="J35" s="368" t="s">
        <v>7</v>
      </c>
      <c r="K35" s="368" t="s">
        <v>7</v>
      </c>
      <c r="L35" s="368" t="s">
        <v>7</v>
      </c>
    </row>
    <row r="36" spans="1:12" s="14" customFormat="1" ht="12.75">
      <c r="A36" s="353" t="s">
        <v>917</v>
      </c>
      <c r="B36" s="354" t="s">
        <v>918</v>
      </c>
      <c r="C36" s="403">
        <v>3514.98</v>
      </c>
      <c r="D36" s="369">
        <v>35.16199999999981</v>
      </c>
      <c r="E36" s="368">
        <v>3299.2180000000003</v>
      </c>
      <c r="F36" s="366">
        <v>3331.176</v>
      </c>
      <c r="G36" s="367">
        <f t="shared" si="0"/>
        <v>3.2040000000001783</v>
      </c>
      <c r="H36" s="368" t="s">
        <v>7</v>
      </c>
      <c r="I36" s="368" t="s">
        <v>7</v>
      </c>
      <c r="J36" s="368" t="s">
        <v>7</v>
      </c>
      <c r="K36" s="368" t="s">
        <v>7</v>
      </c>
      <c r="L36" s="368" t="s">
        <v>7</v>
      </c>
    </row>
    <row r="37" spans="1:12" s="14" customFormat="1" ht="12.75">
      <c r="A37" s="353" t="s">
        <v>919</v>
      </c>
      <c r="B37" s="354" t="s">
        <v>920</v>
      </c>
      <c r="C37" s="369">
        <v>2085.888</v>
      </c>
      <c r="D37" s="369">
        <v>20.215999999999894</v>
      </c>
      <c r="E37" s="368">
        <v>1511.513</v>
      </c>
      <c r="F37" s="366">
        <v>1530.258</v>
      </c>
      <c r="G37" s="367">
        <f t="shared" si="0"/>
        <v>1.4709999999997763</v>
      </c>
      <c r="H37" s="368" t="s">
        <v>7</v>
      </c>
      <c r="I37" s="368" t="s">
        <v>7</v>
      </c>
      <c r="J37" s="368" t="s">
        <v>7</v>
      </c>
      <c r="K37" s="368" t="s">
        <v>7</v>
      </c>
      <c r="L37" s="368" t="s">
        <v>7</v>
      </c>
    </row>
    <row r="38" spans="1:12" s="14" customFormat="1" ht="12.75">
      <c r="A38" s="353" t="s">
        <v>921</v>
      </c>
      <c r="B38" s="354" t="s">
        <v>922</v>
      </c>
      <c r="C38" s="369">
        <v>1409.961</v>
      </c>
      <c r="D38" s="369">
        <v>20.44600000000014</v>
      </c>
      <c r="E38" s="368">
        <v>1349.009</v>
      </c>
      <c r="F38" s="366">
        <v>1368.139</v>
      </c>
      <c r="G38" s="367">
        <f t="shared" si="0"/>
        <v>1.3160000000002583</v>
      </c>
      <c r="H38" s="368" t="s">
        <v>7</v>
      </c>
      <c r="I38" s="368" t="s">
        <v>7</v>
      </c>
      <c r="J38" s="368" t="s">
        <v>7</v>
      </c>
      <c r="K38" s="368" t="s">
        <v>7</v>
      </c>
      <c r="L38" s="368" t="s">
        <v>7</v>
      </c>
    </row>
    <row r="39" spans="1:12" s="14" customFormat="1" ht="12.75">
      <c r="A39" s="353" t="s">
        <v>923</v>
      </c>
      <c r="B39" s="360" t="s">
        <v>924</v>
      </c>
      <c r="C39" s="369">
        <v>0</v>
      </c>
      <c r="D39" s="369">
        <v>0</v>
      </c>
      <c r="E39" s="369">
        <v>0</v>
      </c>
      <c r="F39" s="366">
        <v>0</v>
      </c>
      <c r="G39" s="367">
        <f t="shared" si="0"/>
        <v>0</v>
      </c>
      <c r="H39" s="368" t="s">
        <v>7</v>
      </c>
      <c r="I39" s="368" t="s">
        <v>7</v>
      </c>
      <c r="J39" s="368" t="s">
        <v>7</v>
      </c>
      <c r="K39" s="368" t="s">
        <v>7</v>
      </c>
      <c r="L39" s="368" t="s">
        <v>7</v>
      </c>
    </row>
    <row r="40" spans="1:12" ht="12">
      <c r="A40" s="353" t="s">
        <v>925</v>
      </c>
      <c r="B40" s="360" t="s">
        <v>926</v>
      </c>
      <c r="C40" s="369">
        <v>0</v>
      </c>
      <c r="D40" s="369">
        <v>0</v>
      </c>
      <c r="E40" s="369">
        <v>0</v>
      </c>
      <c r="F40" s="366">
        <v>0</v>
      </c>
      <c r="G40" s="367">
        <f t="shared" si="0"/>
        <v>0</v>
      </c>
      <c r="H40" s="368" t="s">
        <v>7</v>
      </c>
      <c r="I40" s="368" t="s">
        <v>7</v>
      </c>
      <c r="J40" s="368" t="s">
        <v>7</v>
      </c>
      <c r="K40" s="368" t="s">
        <v>7</v>
      </c>
      <c r="L40" s="368" t="s">
        <v>7</v>
      </c>
    </row>
    <row r="41" spans="1:12" ht="12">
      <c r="A41" s="353" t="s">
        <v>927</v>
      </c>
      <c r="B41" s="360" t="s">
        <v>928</v>
      </c>
      <c r="C41" s="369">
        <v>0</v>
      </c>
      <c r="D41" s="369">
        <v>0</v>
      </c>
      <c r="E41" s="369">
        <v>0</v>
      </c>
      <c r="F41" s="366">
        <v>0</v>
      </c>
      <c r="G41" s="367">
        <f t="shared" si="0"/>
        <v>0</v>
      </c>
      <c r="H41" s="368" t="s">
        <v>7</v>
      </c>
      <c r="I41" s="368" t="s">
        <v>7</v>
      </c>
      <c r="J41" s="368" t="s">
        <v>7</v>
      </c>
      <c r="K41" s="368" t="s">
        <v>7</v>
      </c>
      <c r="L41" s="368" t="s">
        <v>7</v>
      </c>
    </row>
    <row r="42" spans="1:12" ht="12">
      <c r="A42" s="353" t="s">
        <v>929</v>
      </c>
      <c r="B42" s="360" t="s">
        <v>930</v>
      </c>
      <c r="C42" s="369">
        <v>0</v>
      </c>
      <c r="D42" s="369">
        <v>0</v>
      </c>
      <c r="E42" s="369">
        <v>0</v>
      </c>
      <c r="F42" s="366">
        <v>0</v>
      </c>
      <c r="G42" s="367">
        <f t="shared" si="0"/>
        <v>0</v>
      </c>
      <c r="H42" s="368" t="s">
        <v>7</v>
      </c>
      <c r="I42" s="368" t="s">
        <v>7</v>
      </c>
      <c r="J42" s="368" t="s">
        <v>7</v>
      </c>
      <c r="K42" s="368" t="s">
        <v>7</v>
      </c>
      <c r="L42" s="368" t="s">
        <v>7</v>
      </c>
    </row>
    <row r="43" spans="1:12" ht="37.5">
      <c r="A43" s="353" t="s">
        <v>931</v>
      </c>
      <c r="B43" s="360" t="s">
        <v>932</v>
      </c>
      <c r="C43" s="369">
        <v>0</v>
      </c>
      <c r="D43" s="369">
        <v>0</v>
      </c>
      <c r="E43" s="369">
        <v>0</v>
      </c>
      <c r="F43" s="366">
        <v>0</v>
      </c>
      <c r="G43" s="367">
        <f t="shared" si="0"/>
        <v>0</v>
      </c>
      <c r="H43" s="368" t="s">
        <v>7</v>
      </c>
      <c r="I43" s="368" t="s">
        <v>7</v>
      </c>
      <c r="J43" s="368" t="s">
        <v>7</v>
      </c>
      <c r="K43" s="368" t="s">
        <v>7</v>
      </c>
      <c r="L43" s="368" t="s">
        <v>7</v>
      </c>
    </row>
    <row r="44" spans="1:12" ht="24.75">
      <c r="A44" s="353" t="s">
        <v>933</v>
      </c>
      <c r="B44" s="360" t="s">
        <v>934</v>
      </c>
      <c r="C44" s="369">
        <v>0</v>
      </c>
      <c r="D44" s="369">
        <v>0</v>
      </c>
      <c r="E44" s="369">
        <v>0</v>
      </c>
      <c r="F44" s="366">
        <v>0</v>
      </c>
      <c r="G44" s="367">
        <f t="shared" si="0"/>
        <v>0</v>
      </c>
      <c r="H44" s="368" t="s">
        <v>7</v>
      </c>
      <c r="I44" s="368" t="s">
        <v>7</v>
      </c>
      <c r="J44" s="368" t="s">
        <v>7</v>
      </c>
      <c r="K44" s="368" t="s">
        <v>7</v>
      </c>
      <c r="L44" s="368" t="s">
        <v>7</v>
      </c>
    </row>
    <row r="45" spans="1:12" ht="12.75">
      <c r="A45" s="3" t="s">
        <v>18</v>
      </c>
      <c r="B45" s="19"/>
      <c r="C45" s="441">
        <f>SUM(C12:C44)</f>
        <v>57087.11400000001</v>
      </c>
      <c r="D45" s="441">
        <f>SUM(D12:D44)</f>
        <v>890.5711999999985</v>
      </c>
      <c r="E45" s="441">
        <f>SUM(E12:E44)</f>
        <v>51732.876299999996</v>
      </c>
      <c r="F45" s="441">
        <f>SUM(F12:F44)</f>
        <v>52572.876</v>
      </c>
      <c r="G45" s="441">
        <f>SUM(G12:G44)</f>
        <v>50.57149999999967</v>
      </c>
      <c r="H45" s="25"/>
      <c r="I45" s="25"/>
      <c r="J45" s="25"/>
      <c r="K45" s="25"/>
      <c r="L45" s="19"/>
    </row>
    <row r="46" spans="1:12" ht="12">
      <c r="A46" s="20" t="s">
        <v>661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customHeight="1">
      <c r="A47" s="14"/>
      <c r="B47" s="14"/>
      <c r="C47" s="14"/>
      <c r="D47" s="14"/>
      <c r="E47" s="439"/>
      <c r="F47" s="14"/>
      <c r="G47" s="439"/>
      <c r="H47" s="14"/>
      <c r="I47" s="14"/>
      <c r="J47" s="14"/>
      <c r="K47" s="14"/>
      <c r="L47" s="14"/>
    </row>
    <row r="48" spans="1:14" s="286" customFormat="1" ht="17.25" customHeight="1">
      <c r="A48" s="198"/>
      <c r="B48" s="198"/>
      <c r="C48"/>
      <c r="D48"/>
      <c r="E48"/>
      <c r="F48"/>
      <c r="G48"/>
      <c r="H48" s="807" t="s">
        <v>13</v>
      </c>
      <c r="I48" s="807"/>
      <c r="J48" s="807"/>
      <c r="K48" s="807"/>
      <c r="L48" s="807"/>
      <c r="M48" s="336"/>
      <c r="N48" s="336"/>
    </row>
    <row r="49" spans="1:14" s="286" customFormat="1" ht="15" customHeight="1">
      <c r="A49" s="198" t="s">
        <v>12</v>
      </c>
      <c r="B49"/>
      <c r="C49" s="1"/>
      <c r="D49" s="685" t="s">
        <v>13</v>
      </c>
      <c r="E49" s="685"/>
      <c r="F49" s="14"/>
      <c r="G49"/>
      <c r="H49" s="807" t="s">
        <v>14</v>
      </c>
      <c r="I49" s="807"/>
      <c r="J49" s="807"/>
      <c r="M49" s="336"/>
      <c r="N49" s="336"/>
    </row>
    <row r="50" spans="1:14" s="286" customFormat="1" ht="15.75" customHeight="1">
      <c r="A50" s="198"/>
      <c r="B50" s="198"/>
      <c r="C50" s="686" t="s">
        <v>882</v>
      </c>
      <c r="D50" s="686"/>
      <c r="E50" s="686"/>
      <c r="F50" s="686"/>
      <c r="G50"/>
      <c r="H50" s="807" t="s">
        <v>883</v>
      </c>
      <c r="I50" s="807"/>
      <c r="J50" s="807"/>
      <c r="M50" s="32"/>
      <c r="N50" s="32"/>
    </row>
    <row r="51" spans="1:14" s="286" customFormat="1" ht="12.75">
      <c r="A51"/>
      <c r="B51"/>
      <c r="C51"/>
      <c r="D51"/>
      <c r="E51"/>
      <c r="F51"/>
      <c r="G51"/>
      <c r="H51" s="809" t="s">
        <v>83</v>
      </c>
      <c r="I51" s="809"/>
      <c r="J51" s="809"/>
      <c r="M51" s="351"/>
      <c r="N51"/>
    </row>
    <row r="52" spans="1:12" ht="12">
      <c r="A52" s="803"/>
      <c r="B52" s="803"/>
      <c r="C52" s="803"/>
      <c r="D52" s="803"/>
      <c r="E52" s="803"/>
      <c r="F52" s="803"/>
      <c r="G52" s="803"/>
      <c r="H52" s="803"/>
      <c r="I52" s="803"/>
      <c r="J52" s="803"/>
      <c r="K52" s="803"/>
      <c r="L52" s="803"/>
    </row>
  </sheetData>
  <sheetProtection/>
  <mergeCells count="18">
    <mergeCell ref="H50:J50"/>
    <mergeCell ref="L1:M1"/>
    <mergeCell ref="A3:L3"/>
    <mergeCell ref="A2:L2"/>
    <mergeCell ref="A5:L5"/>
    <mergeCell ref="A7:B7"/>
    <mergeCell ref="D49:E49"/>
    <mergeCell ref="H49:J49"/>
    <mergeCell ref="H51:J51"/>
    <mergeCell ref="H48:L48"/>
    <mergeCell ref="A52:L52"/>
    <mergeCell ref="F7:L7"/>
    <mergeCell ref="A9:A10"/>
    <mergeCell ref="B9:B10"/>
    <mergeCell ref="C9:G9"/>
    <mergeCell ref="H9:L9"/>
    <mergeCell ref="I8:L8"/>
    <mergeCell ref="C50:F5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4">
      <selection activeCell="C31" sqref="C31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683" t="s">
        <v>553</v>
      </c>
      <c r="B1" s="683"/>
      <c r="C1" s="683"/>
      <c r="D1" s="683"/>
      <c r="E1" s="294"/>
      <c r="F1" s="294"/>
      <c r="G1" s="294"/>
    </row>
    <row r="2" spans="1:3" ht="12.75">
      <c r="A2" s="3" t="s">
        <v>73</v>
      </c>
      <c r="B2" s="3" t="s">
        <v>554</v>
      </c>
      <c r="C2" s="3" t="s">
        <v>555</v>
      </c>
    </row>
    <row r="3" spans="1:3" ht="12.75">
      <c r="A3" s="8">
        <v>1</v>
      </c>
      <c r="B3" s="295" t="s">
        <v>556</v>
      </c>
      <c r="C3" s="295" t="s">
        <v>715</v>
      </c>
    </row>
    <row r="4" spans="1:3" ht="12.75">
      <c r="A4" s="8">
        <v>2</v>
      </c>
      <c r="B4" s="295" t="s">
        <v>557</v>
      </c>
      <c r="C4" s="295" t="s">
        <v>716</v>
      </c>
    </row>
    <row r="5" spans="1:3" ht="12.75">
      <c r="A5" s="8">
        <v>3</v>
      </c>
      <c r="B5" s="295" t="s">
        <v>558</v>
      </c>
      <c r="C5" s="295" t="s">
        <v>841</v>
      </c>
    </row>
    <row r="6" spans="1:3" ht="12.75">
      <c r="A6" s="8">
        <v>4</v>
      </c>
      <c r="B6" s="295" t="s">
        <v>559</v>
      </c>
      <c r="C6" s="295" t="s">
        <v>717</v>
      </c>
    </row>
    <row r="7" spans="1:3" ht="12.75">
      <c r="A7" s="8">
        <v>5</v>
      </c>
      <c r="B7" s="295" t="s">
        <v>560</v>
      </c>
      <c r="C7" s="295" t="s">
        <v>718</v>
      </c>
    </row>
    <row r="8" spans="1:3" ht="12.75">
      <c r="A8" s="8">
        <v>6</v>
      </c>
      <c r="B8" s="295" t="s">
        <v>561</v>
      </c>
      <c r="C8" s="295" t="s">
        <v>719</v>
      </c>
    </row>
    <row r="9" spans="1:3" ht="12.75">
      <c r="A9" s="8">
        <v>7</v>
      </c>
      <c r="B9" s="295" t="s">
        <v>562</v>
      </c>
      <c r="C9" s="295" t="s">
        <v>720</v>
      </c>
    </row>
    <row r="10" spans="1:3" ht="12.75">
      <c r="A10" s="8">
        <v>8</v>
      </c>
      <c r="B10" s="295" t="s">
        <v>563</v>
      </c>
      <c r="C10" s="295" t="s">
        <v>721</v>
      </c>
    </row>
    <row r="11" spans="1:3" ht="12.75">
      <c r="A11" s="8">
        <v>9</v>
      </c>
      <c r="B11" s="295" t="s">
        <v>564</v>
      </c>
      <c r="C11" s="295" t="s">
        <v>844</v>
      </c>
    </row>
    <row r="12" spans="1:3" ht="12.75">
      <c r="A12" s="8">
        <v>10</v>
      </c>
      <c r="B12" s="295" t="s">
        <v>683</v>
      </c>
      <c r="C12" s="295" t="s">
        <v>684</v>
      </c>
    </row>
    <row r="13" spans="1:3" ht="12.75">
      <c r="A13" s="8">
        <v>11</v>
      </c>
      <c r="B13" s="295" t="s">
        <v>565</v>
      </c>
      <c r="C13" s="295" t="s">
        <v>722</v>
      </c>
    </row>
    <row r="14" spans="1:3" ht="12.75">
      <c r="A14" s="8">
        <v>12</v>
      </c>
      <c r="B14" s="295" t="s">
        <v>566</v>
      </c>
      <c r="C14" s="295" t="s">
        <v>723</v>
      </c>
    </row>
    <row r="15" spans="1:3" ht="12.75">
      <c r="A15" s="8">
        <v>13</v>
      </c>
      <c r="B15" s="295" t="s">
        <v>567</v>
      </c>
      <c r="C15" s="295" t="s">
        <v>724</v>
      </c>
    </row>
    <row r="16" spans="1:3" ht="12.75">
      <c r="A16" s="8">
        <v>14</v>
      </c>
      <c r="B16" s="295" t="s">
        <v>568</v>
      </c>
      <c r="C16" s="295" t="s">
        <v>725</v>
      </c>
    </row>
    <row r="17" spans="1:3" ht="12.75">
      <c r="A17" s="8">
        <v>15</v>
      </c>
      <c r="B17" s="295" t="s">
        <v>569</v>
      </c>
      <c r="C17" s="295" t="s">
        <v>726</v>
      </c>
    </row>
    <row r="18" spans="1:3" ht="12.75">
      <c r="A18" s="8">
        <v>16</v>
      </c>
      <c r="B18" s="295" t="s">
        <v>570</v>
      </c>
      <c r="C18" s="295" t="s">
        <v>727</v>
      </c>
    </row>
    <row r="19" spans="1:3" ht="12.75">
      <c r="A19" s="8">
        <v>17</v>
      </c>
      <c r="B19" s="295" t="s">
        <v>571</v>
      </c>
      <c r="C19" s="295" t="s">
        <v>728</v>
      </c>
    </row>
    <row r="20" spans="1:3" ht="12.75">
      <c r="A20" s="8">
        <v>18</v>
      </c>
      <c r="B20" s="295" t="s">
        <v>572</v>
      </c>
      <c r="C20" s="295" t="s">
        <v>729</v>
      </c>
    </row>
    <row r="21" spans="1:3" ht="12.75">
      <c r="A21" s="8">
        <v>19</v>
      </c>
      <c r="B21" s="295" t="s">
        <v>573</v>
      </c>
      <c r="C21" s="295" t="s">
        <v>730</v>
      </c>
    </row>
    <row r="22" spans="1:3" ht="12.75">
      <c r="A22" s="8">
        <v>20</v>
      </c>
      <c r="B22" s="295" t="s">
        <v>574</v>
      </c>
      <c r="C22" s="295" t="s">
        <v>731</v>
      </c>
    </row>
    <row r="23" spans="1:3" ht="12.75">
      <c r="A23" s="8">
        <v>21</v>
      </c>
      <c r="B23" s="295" t="s">
        <v>575</v>
      </c>
      <c r="C23" s="295" t="s">
        <v>845</v>
      </c>
    </row>
    <row r="24" spans="1:3" ht="12.75">
      <c r="A24" s="8">
        <v>22</v>
      </c>
      <c r="B24" s="295" t="s">
        <v>576</v>
      </c>
      <c r="C24" s="295" t="s">
        <v>856</v>
      </c>
    </row>
    <row r="25" spans="1:3" ht="12.75">
      <c r="A25" s="8">
        <v>23</v>
      </c>
      <c r="B25" s="295" t="s">
        <v>577</v>
      </c>
      <c r="C25" s="295" t="s">
        <v>857</v>
      </c>
    </row>
    <row r="26" spans="1:3" ht="12.75">
      <c r="A26" s="8">
        <v>24</v>
      </c>
      <c r="B26" s="295" t="s">
        <v>578</v>
      </c>
      <c r="C26" s="295" t="s">
        <v>732</v>
      </c>
    </row>
    <row r="27" spans="1:3" ht="12.75">
      <c r="A27" s="8">
        <v>25</v>
      </c>
      <c r="B27" s="295" t="s">
        <v>579</v>
      </c>
      <c r="C27" s="295" t="s">
        <v>733</v>
      </c>
    </row>
    <row r="28" spans="1:3" ht="12.75">
      <c r="A28" s="8">
        <v>26</v>
      </c>
      <c r="B28" s="295" t="s">
        <v>580</v>
      </c>
      <c r="C28" s="295" t="s">
        <v>734</v>
      </c>
    </row>
    <row r="29" spans="1:3" ht="12.75">
      <c r="A29" s="8">
        <v>27</v>
      </c>
      <c r="B29" s="295" t="s">
        <v>581</v>
      </c>
      <c r="C29" s="295" t="s">
        <v>582</v>
      </c>
    </row>
    <row r="30" spans="1:3" ht="12.75">
      <c r="A30" s="8">
        <v>28</v>
      </c>
      <c r="B30" s="295" t="s">
        <v>583</v>
      </c>
      <c r="C30" s="295" t="s">
        <v>584</v>
      </c>
    </row>
    <row r="31" spans="1:3" ht="12.75">
      <c r="A31" s="8">
        <v>29</v>
      </c>
      <c r="B31" s="295" t="s">
        <v>585</v>
      </c>
      <c r="C31" s="295" t="s">
        <v>586</v>
      </c>
    </row>
    <row r="32" spans="1:3" ht="12.75">
      <c r="A32" s="8">
        <v>30</v>
      </c>
      <c r="B32" s="295" t="s">
        <v>682</v>
      </c>
      <c r="C32" s="295" t="s">
        <v>681</v>
      </c>
    </row>
    <row r="33" spans="1:3" ht="12.75">
      <c r="A33" s="8">
        <v>31</v>
      </c>
      <c r="B33" s="335" t="s">
        <v>879</v>
      </c>
      <c r="C33" s="335" t="s">
        <v>880</v>
      </c>
    </row>
    <row r="34" spans="1:3" ht="12.75">
      <c r="A34" s="8">
        <v>32</v>
      </c>
      <c r="B34" s="295" t="s">
        <v>587</v>
      </c>
      <c r="C34" s="295" t="s">
        <v>588</v>
      </c>
    </row>
    <row r="35" spans="1:3" ht="12.75">
      <c r="A35" s="8">
        <v>33</v>
      </c>
      <c r="B35" s="295" t="s">
        <v>589</v>
      </c>
      <c r="C35" s="295" t="s">
        <v>588</v>
      </c>
    </row>
    <row r="36" spans="1:3" ht="12.75">
      <c r="A36" s="8">
        <v>34</v>
      </c>
      <c r="B36" s="295" t="s">
        <v>590</v>
      </c>
      <c r="C36" s="295" t="s">
        <v>591</v>
      </c>
    </row>
    <row r="37" spans="1:3" ht="12.75">
      <c r="A37" s="8">
        <v>35</v>
      </c>
      <c r="B37" s="295" t="s">
        <v>592</v>
      </c>
      <c r="C37" s="295" t="s">
        <v>593</v>
      </c>
    </row>
    <row r="38" spans="1:3" ht="12.75">
      <c r="A38" s="8">
        <v>36</v>
      </c>
      <c r="B38" s="295" t="s">
        <v>594</v>
      </c>
      <c r="C38" s="295" t="s">
        <v>595</v>
      </c>
    </row>
    <row r="39" spans="1:3" ht="12.75">
      <c r="A39" s="8">
        <v>37</v>
      </c>
      <c r="B39" s="295" t="s">
        <v>596</v>
      </c>
      <c r="C39" s="295" t="s">
        <v>597</v>
      </c>
    </row>
    <row r="40" spans="1:3" ht="12.75">
      <c r="A40" s="8">
        <v>38</v>
      </c>
      <c r="B40" s="295" t="s">
        <v>598</v>
      </c>
      <c r="C40" s="295" t="s">
        <v>599</v>
      </c>
    </row>
    <row r="41" spans="1:3" ht="12.75">
      <c r="A41" s="8">
        <v>39</v>
      </c>
      <c r="B41" s="295" t="s">
        <v>600</v>
      </c>
      <c r="C41" s="295" t="s">
        <v>601</v>
      </c>
    </row>
    <row r="42" spans="1:3" ht="12.75">
      <c r="A42" s="8">
        <v>40</v>
      </c>
      <c r="B42" s="295" t="s">
        <v>602</v>
      </c>
      <c r="C42" s="295" t="s">
        <v>603</v>
      </c>
    </row>
    <row r="43" spans="1:3" ht="12.75">
      <c r="A43" s="8">
        <v>41</v>
      </c>
      <c r="B43" s="295" t="s">
        <v>604</v>
      </c>
      <c r="C43" s="295" t="s">
        <v>735</v>
      </c>
    </row>
    <row r="44" spans="1:3" ht="12.75">
      <c r="A44" s="8">
        <v>42</v>
      </c>
      <c r="B44" s="295" t="s">
        <v>605</v>
      </c>
      <c r="C44" s="295" t="s">
        <v>606</v>
      </c>
    </row>
    <row r="45" spans="1:3" ht="12.75">
      <c r="A45" s="8">
        <v>43</v>
      </c>
      <c r="B45" s="295" t="s">
        <v>607</v>
      </c>
      <c r="C45" s="295" t="s">
        <v>608</v>
      </c>
    </row>
    <row r="46" spans="1:3" ht="12.75">
      <c r="A46" s="8">
        <v>44</v>
      </c>
      <c r="B46" s="295" t="s">
        <v>609</v>
      </c>
      <c r="C46" s="295" t="s">
        <v>610</v>
      </c>
    </row>
    <row r="47" spans="1:3" ht="12.75">
      <c r="A47" s="8">
        <v>45</v>
      </c>
      <c r="B47" s="295" t="s">
        <v>611</v>
      </c>
      <c r="C47" s="295" t="s">
        <v>612</v>
      </c>
    </row>
    <row r="48" spans="1:3" ht="12.75">
      <c r="A48" s="8">
        <v>46</v>
      </c>
      <c r="B48" s="295" t="s">
        <v>613</v>
      </c>
      <c r="C48" s="295" t="s">
        <v>614</v>
      </c>
    </row>
    <row r="49" spans="1:3" ht="12.75">
      <c r="A49" s="8">
        <v>47</v>
      </c>
      <c r="B49" s="295" t="s">
        <v>615</v>
      </c>
      <c r="C49" s="295" t="s">
        <v>736</v>
      </c>
    </row>
    <row r="50" spans="1:3" ht="12.75">
      <c r="A50" s="8">
        <v>48</v>
      </c>
      <c r="B50" s="295" t="s">
        <v>616</v>
      </c>
      <c r="C50" s="295" t="s">
        <v>737</v>
      </c>
    </row>
    <row r="51" spans="1:3" ht="12.75">
      <c r="A51" s="8">
        <v>49</v>
      </c>
      <c r="B51" s="295" t="s">
        <v>617</v>
      </c>
      <c r="C51" s="295" t="s">
        <v>618</v>
      </c>
    </row>
    <row r="52" spans="1:3" ht="12.75">
      <c r="A52" s="8">
        <v>50</v>
      </c>
      <c r="B52" s="295" t="s">
        <v>619</v>
      </c>
      <c r="C52" s="295" t="s">
        <v>620</v>
      </c>
    </row>
    <row r="53" spans="1:3" ht="12.75">
      <c r="A53" s="8">
        <v>51</v>
      </c>
      <c r="B53" s="295" t="s">
        <v>621</v>
      </c>
      <c r="C53" s="295" t="s">
        <v>689</v>
      </c>
    </row>
    <row r="54" spans="1:3" ht="12.75">
      <c r="A54" s="8">
        <v>52</v>
      </c>
      <c r="B54" s="295" t="s">
        <v>622</v>
      </c>
      <c r="C54" s="295" t="s">
        <v>690</v>
      </c>
    </row>
    <row r="55" spans="1:3" ht="12.75">
      <c r="A55" s="8">
        <v>53</v>
      </c>
      <c r="B55" s="295" t="s">
        <v>623</v>
      </c>
      <c r="C55" s="295" t="s">
        <v>691</v>
      </c>
    </row>
    <row r="56" spans="1:3" ht="12.75">
      <c r="A56" s="8">
        <v>54</v>
      </c>
      <c r="B56" s="295" t="s">
        <v>624</v>
      </c>
      <c r="C56" s="295" t="s">
        <v>692</v>
      </c>
    </row>
    <row r="57" spans="1:3" ht="12.75">
      <c r="A57" s="8">
        <v>55</v>
      </c>
      <c r="B57" s="295" t="s">
        <v>625</v>
      </c>
      <c r="C57" s="295" t="s">
        <v>693</v>
      </c>
    </row>
    <row r="58" spans="1:3" ht="12.75">
      <c r="A58" s="8">
        <v>56</v>
      </c>
      <c r="B58" s="295" t="s">
        <v>626</v>
      </c>
      <c r="C58" s="295" t="s">
        <v>694</v>
      </c>
    </row>
    <row r="59" spans="1:3" ht="12.75">
      <c r="A59" s="8">
        <v>57</v>
      </c>
      <c r="B59" s="295" t="s">
        <v>627</v>
      </c>
      <c r="C59" s="295" t="s">
        <v>695</v>
      </c>
    </row>
    <row r="60" spans="1:3" ht="12.75">
      <c r="A60" s="8">
        <v>58</v>
      </c>
      <c r="B60" s="295" t="s">
        <v>628</v>
      </c>
      <c r="C60" s="295" t="s">
        <v>696</v>
      </c>
    </row>
    <row r="61" spans="1:3" ht="12.75">
      <c r="A61" s="8">
        <v>59</v>
      </c>
      <c r="B61" s="295" t="s">
        <v>629</v>
      </c>
      <c r="C61" s="295" t="s">
        <v>697</v>
      </c>
    </row>
    <row r="62" spans="1:3" ht="12.75">
      <c r="A62" s="8">
        <v>60</v>
      </c>
      <c r="B62" s="295" t="s">
        <v>830</v>
      </c>
      <c r="C62" s="295" t="s">
        <v>837</v>
      </c>
    </row>
    <row r="63" spans="1:3" ht="12.75">
      <c r="A63" s="8">
        <v>61</v>
      </c>
      <c r="B63" s="295" t="s">
        <v>630</v>
      </c>
      <c r="C63" s="295" t="s">
        <v>839</v>
      </c>
    </row>
    <row r="64" spans="1:3" ht="12.75">
      <c r="A64" s="8">
        <v>62</v>
      </c>
      <c r="B64" s="319" t="s">
        <v>838</v>
      </c>
      <c r="C64" s="295" t="s">
        <v>831</v>
      </c>
    </row>
    <row r="65" spans="1:3" ht="12.75">
      <c r="A65" s="8">
        <v>63</v>
      </c>
      <c r="B65" s="295" t="s">
        <v>631</v>
      </c>
      <c r="C65" s="295" t="s">
        <v>698</v>
      </c>
    </row>
    <row r="66" spans="1:3" ht="12.75">
      <c r="A66" s="8">
        <v>64</v>
      </c>
      <c r="B66" s="295" t="s">
        <v>632</v>
      </c>
      <c r="C66" s="295" t="s">
        <v>699</v>
      </c>
    </row>
    <row r="67" spans="1:3" ht="12.75">
      <c r="A67" s="8">
        <v>65</v>
      </c>
      <c r="B67" s="313" t="s">
        <v>685</v>
      </c>
      <c r="C67" s="313" t="s">
        <v>738</v>
      </c>
    </row>
    <row r="68" spans="1:3" ht="12.75">
      <c r="A68" s="8">
        <v>66</v>
      </c>
      <c r="B68" s="313" t="s">
        <v>686</v>
      </c>
      <c r="C68" s="313" t="s">
        <v>726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SheetLayoutView="100" zoomScalePageLayoutView="0" workbookViewId="0" topLeftCell="A19">
      <selection activeCell="D12" sqref="D12:D44"/>
    </sheetView>
  </sheetViews>
  <sheetFormatPr defaultColWidth="9.140625" defaultRowHeight="12.75"/>
  <cols>
    <col min="1" max="1" width="6.00390625" style="15" customWidth="1"/>
    <col min="2" max="2" width="14.140625" style="15" customWidth="1"/>
    <col min="3" max="3" width="10.57421875" style="15" customWidth="1"/>
    <col min="4" max="4" width="9.8515625" style="15" customWidth="1"/>
    <col min="5" max="5" width="9.57421875" style="15" bestFit="1" customWidth="1"/>
    <col min="6" max="6" width="10.8515625" style="15" customWidth="1"/>
    <col min="7" max="7" width="12.140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3.7109375" style="15" customWidth="1"/>
    <col min="13" max="13" width="9.140625" style="15" hidden="1" customWidth="1"/>
    <col min="14" max="16384" width="9.140625" style="15" customWidth="1"/>
  </cols>
  <sheetData>
    <row r="1" spans="4:16" ht="15">
      <c r="D1" s="32"/>
      <c r="E1" s="32"/>
      <c r="F1" s="32"/>
      <c r="G1" s="32"/>
      <c r="H1" s="32"/>
      <c r="I1" s="32"/>
      <c r="J1" s="32"/>
      <c r="K1" s="32"/>
      <c r="L1" s="813" t="s">
        <v>71</v>
      </c>
      <c r="M1" s="813"/>
      <c r="N1" s="813"/>
      <c r="O1" s="37"/>
      <c r="P1" s="37"/>
    </row>
    <row r="2" spans="1:16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39"/>
      <c r="N2" s="39"/>
      <c r="O2" s="39"/>
      <c r="P2" s="39"/>
    </row>
    <row r="3" spans="1:16" ht="19.5">
      <c r="A3" s="814" t="s">
        <v>700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38"/>
      <c r="N3" s="38"/>
      <c r="O3" s="38"/>
      <c r="P3" s="38"/>
    </row>
    <row r="4" ht="10.5" customHeight="1"/>
    <row r="5" spans="1:12" ht="19.5" customHeight="1">
      <c r="A5" s="802" t="s">
        <v>755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</row>
    <row r="6" spans="1:12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724" t="s">
        <v>936</v>
      </c>
      <c r="B7" s="724"/>
      <c r="F7" s="811" t="s">
        <v>20</v>
      </c>
      <c r="G7" s="811"/>
      <c r="H7" s="811"/>
      <c r="I7" s="811"/>
      <c r="J7" s="811"/>
      <c r="K7" s="811"/>
      <c r="L7" s="811"/>
    </row>
    <row r="8" spans="1:12" ht="12.75">
      <c r="A8" s="14"/>
      <c r="F8" s="16"/>
      <c r="G8" s="95"/>
      <c r="H8" s="95"/>
      <c r="I8" s="788" t="s">
        <v>780</v>
      </c>
      <c r="J8" s="788"/>
      <c r="K8" s="788"/>
      <c r="L8" s="788"/>
    </row>
    <row r="9" spans="1:19" s="14" customFormat="1" ht="12.75">
      <c r="A9" s="698" t="s">
        <v>2</v>
      </c>
      <c r="B9" s="698" t="s">
        <v>3</v>
      </c>
      <c r="C9" s="699" t="s">
        <v>21</v>
      </c>
      <c r="D9" s="735"/>
      <c r="E9" s="735"/>
      <c r="F9" s="735"/>
      <c r="G9" s="735"/>
      <c r="H9" s="699" t="s">
        <v>41</v>
      </c>
      <c r="I9" s="735"/>
      <c r="J9" s="735"/>
      <c r="K9" s="735"/>
      <c r="L9" s="735"/>
      <c r="R9" s="27"/>
      <c r="S9" s="28"/>
    </row>
    <row r="10" spans="1:12" s="14" customFormat="1" ht="77.25" customHeight="1">
      <c r="A10" s="698"/>
      <c r="B10" s="698"/>
      <c r="C10" s="5" t="s">
        <v>754</v>
      </c>
      <c r="D10" s="5" t="s">
        <v>787</v>
      </c>
      <c r="E10" s="5" t="s">
        <v>69</v>
      </c>
      <c r="F10" s="5" t="s">
        <v>70</v>
      </c>
      <c r="G10" s="5" t="s">
        <v>662</v>
      </c>
      <c r="H10" s="5" t="s">
        <v>754</v>
      </c>
      <c r="I10" s="5" t="s">
        <v>787</v>
      </c>
      <c r="J10" s="5" t="s">
        <v>69</v>
      </c>
      <c r="K10" s="5" t="s">
        <v>70</v>
      </c>
      <c r="L10" s="5" t="s">
        <v>663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s="342" customFormat="1" ht="12.75">
      <c r="A12" s="353" t="s">
        <v>258</v>
      </c>
      <c r="B12" s="354" t="s">
        <v>884</v>
      </c>
      <c r="C12" s="385">
        <v>1334.058</v>
      </c>
      <c r="D12" s="364">
        <v>61.605999999999995</v>
      </c>
      <c r="E12" s="399">
        <v>1264.759</v>
      </c>
      <c r="F12" s="367">
        <v>1320.76</v>
      </c>
      <c r="G12" s="364">
        <f>D12+E12-F12</f>
        <v>5.605000000000018</v>
      </c>
      <c r="H12" s="357" t="s">
        <v>7</v>
      </c>
      <c r="I12" s="357" t="s">
        <v>7</v>
      </c>
      <c r="J12" s="357" t="s">
        <v>7</v>
      </c>
      <c r="K12" s="357" t="s">
        <v>7</v>
      </c>
      <c r="L12" s="357" t="s">
        <v>7</v>
      </c>
    </row>
    <row r="13" spans="1:12" s="342" customFormat="1" ht="12.75">
      <c r="A13" s="353" t="s">
        <v>259</v>
      </c>
      <c r="B13" s="354" t="s">
        <v>885</v>
      </c>
      <c r="C13" s="385">
        <v>2750.517</v>
      </c>
      <c r="D13" s="364">
        <v>90.73099999999977</v>
      </c>
      <c r="E13" s="400">
        <v>2362.216</v>
      </c>
      <c r="F13" s="367">
        <v>2442.581</v>
      </c>
      <c r="G13" s="364">
        <f aca="true" t="shared" si="0" ref="G13:G44">D13+E13-F13</f>
        <v>10.36599999999953</v>
      </c>
      <c r="H13" s="357" t="s">
        <v>7</v>
      </c>
      <c r="I13" s="357" t="s">
        <v>7</v>
      </c>
      <c r="J13" s="357" t="s">
        <v>7</v>
      </c>
      <c r="K13" s="357" t="s">
        <v>7</v>
      </c>
      <c r="L13" s="357" t="s">
        <v>7</v>
      </c>
    </row>
    <row r="14" spans="1:12" s="342" customFormat="1" ht="12.75">
      <c r="A14" s="353" t="s">
        <v>260</v>
      </c>
      <c r="B14" s="354" t="s">
        <v>886</v>
      </c>
      <c r="C14" s="385">
        <v>1265.055</v>
      </c>
      <c r="D14" s="364">
        <v>16.557000000000016</v>
      </c>
      <c r="E14" s="399">
        <v>1001.614</v>
      </c>
      <c r="F14" s="367">
        <v>1013.868</v>
      </c>
      <c r="G14" s="364">
        <f t="shared" si="0"/>
        <v>4.302999999999997</v>
      </c>
      <c r="H14" s="357" t="s">
        <v>7</v>
      </c>
      <c r="I14" s="357" t="s">
        <v>7</v>
      </c>
      <c r="J14" s="357" t="s">
        <v>7</v>
      </c>
      <c r="K14" s="357" t="s">
        <v>7</v>
      </c>
      <c r="L14" s="357" t="s">
        <v>7</v>
      </c>
    </row>
    <row r="15" spans="1:12" s="342" customFormat="1" ht="12.75">
      <c r="A15" s="353" t="s">
        <v>261</v>
      </c>
      <c r="B15" s="354" t="s">
        <v>887</v>
      </c>
      <c r="C15" s="385">
        <v>2377.914</v>
      </c>
      <c r="D15" s="364">
        <v>111</v>
      </c>
      <c r="E15" s="399">
        <v>2282.931</v>
      </c>
      <c r="F15" s="367">
        <v>2383.814</v>
      </c>
      <c r="G15" s="364">
        <f t="shared" si="0"/>
        <v>10.11700000000019</v>
      </c>
      <c r="H15" s="357" t="s">
        <v>7</v>
      </c>
      <c r="I15" s="357" t="s">
        <v>7</v>
      </c>
      <c r="J15" s="357" t="s">
        <v>7</v>
      </c>
      <c r="K15" s="357" t="s">
        <v>7</v>
      </c>
      <c r="L15" s="357" t="s">
        <v>7</v>
      </c>
    </row>
    <row r="16" spans="1:12" s="342" customFormat="1" ht="12.75">
      <c r="A16" s="353" t="s">
        <v>262</v>
      </c>
      <c r="B16" s="354" t="s">
        <v>888</v>
      </c>
      <c r="C16" s="385">
        <v>802.428</v>
      </c>
      <c r="D16" s="364">
        <v>12.33199999999988</v>
      </c>
      <c r="E16" s="399">
        <v>772.65</v>
      </c>
      <c r="F16" s="367">
        <v>781.665</v>
      </c>
      <c r="G16" s="364">
        <f t="shared" si="0"/>
        <v>3.3169999999998936</v>
      </c>
      <c r="H16" s="357" t="s">
        <v>7</v>
      </c>
      <c r="I16" s="357" t="s">
        <v>7</v>
      </c>
      <c r="J16" s="357" t="s">
        <v>7</v>
      </c>
      <c r="K16" s="357" t="s">
        <v>7</v>
      </c>
      <c r="L16" s="357" t="s">
        <v>7</v>
      </c>
    </row>
    <row r="17" spans="1:12" s="342" customFormat="1" ht="12.75">
      <c r="A17" s="353" t="s">
        <v>263</v>
      </c>
      <c r="B17" s="354" t="s">
        <v>889</v>
      </c>
      <c r="C17" s="385">
        <v>1171.467</v>
      </c>
      <c r="D17" s="364">
        <v>17.855999999999995</v>
      </c>
      <c r="E17" s="399">
        <v>1040.071</v>
      </c>
      <c r="F17" s="367">
        <v>1053.456</v>
      </c>
      <c r="G17" s="364">
        <f t="shared" si="0"/>
        <v>4.471000000000004</v>
      </c>
      <c r="H17" s="357" t="s">
        <v>7</v>
      </c>
      <c r="I17" s="357" t="s">
        <v>7</v>
      </c>
      <c r="J17" s="357" t="s">
        <v>7</v>
      </c>
      <c r="K17" s="357" t="s">
        <v>7</v>
      </c>
      <c r="L17" s="357" t="s">
        <v>7</v>
      </c>
    </row>
    <row r="18" spans="1:12" s="342" customFormat="1" ht="12.75">
      <c r="A18" s="353" t="s">
        <v>264</v>
      </c>
      <c r="B18" s="354" t="s">
        <v>890</v>
      </c>
      <c r="C18" s="385">
        <v>1260.567</v>
      </c>
      <c r="D18" s="364">
        <v>51.16299999999978</v>
      </c>
      <c r="E18" s="399">
        <v>1201.896</v>
      </c>
      <c r="F18" s="367">
        <v>1247.764</v>
      </c>
      <c r="G18" s="364">
        <f t="shared" si="0"/>
        <v>5.294999999999845</v>
      </c>
      <c r="H18" s="357" t="s">
        <v>7</v>
      </c>
      <c r="I18" s="357" t="s">
        <v>7</v>
      </c>
      <c r="J18" s="357" t="s">
        <v>7</v>
      </c>
      <c r="K18" s="357" t="s">
        <v>7</v>
      </c>
      <c r="L18" s="357" t="s">
        <v>7</v>
      </c>
    </row>
    <row r="19" spans="1:12" s="342" customFormat="1" ht="12.75">
      <c r="A19" s="353" t="s">
        <v>265</v>
      </c>
      <c r="B19" s="354" t="s">
        <v>891</v>
      </c>
      <c r="C19" s="367">
        <v>3645.444</v>
      </c>
      <c r="D19" s="364">
        <v>162.08100000000013</v>
      </c>
      <c r="E19" s="399">
        <v>3499.914</v>
      </c>
      <c r="F19" s="367">
        <v>3646.519</v>
      </c>
      <c r="G19" s="364">
        <f t="shared" si="0"/>
        <v>15.476000000000568</v>
      </c>
      <c r="H19" s="357" t="s">
        <v>7</v>
      </c>
      <c r="I19" s="357" t="s">
        <v>7</v>
      </c>
      <c r="J19" s="357" t="s">
        <v>7</v>
      </c>
      <c r="K19" s="357" t="s">
        <v>7</v>
      </c>
      <c r="L19" s="357" t="s">
        <v>7</v>
      </c>
    </row>
    <row r="20" spans="1:12" s="342" customFormat="1" ht="12.75">
      <c r="A20" s="353" t="s">
        <v>284</v>
      </c>
      <c r="B20" s="354" t="s">
        <v>892</v>
      </c>
      <c r="C20" s="385">
        <v>1436.325</v>
      </c>
      <c r="D20" s="364">
        <v>22.72199999999998</v>
      </c>
      <c r="E20" s="399">
        <v>1358.083</v>
      </c>
      <c r="F20" s="367">
        <v>1374.97</v>
      </c>
      <c r="G20" s="364">
        <f t="shared" si="0"/>
        <v>5.835000000000036</v>
      </c>
      <c r="H20" s="357" t="s">
        <v>7</v>
      </c>
      <c r="I20" s="357" t="s">
        <v>7</v>
      </c>
      <c r="J20" s="357" t="s">
        <v>7</v>
      </c>
      <c r="K20" s="357" t="s">
        <v>7</v>
      </c>
      <c r="L20" s="357" t="s">
        <v>7</v>
      </c>
    </row>
    <row r="21" spans="1:12" s="342" customFormat="1" ht="12.75">
      <c r="A21" s="353" t="s">
        <v>285</v>
      </c>
      <c r="B21" s="354" t="s">
        <v>893</v>
      </c>
      <c r="C21" s="385">
        <v>254.892</v>
      </c>
      <c r="D21" s="364">
        <v>4.495999999999981</v>
      </c>
      <c r="E21" s="399">
        <v>248.678</v>
      </c>
      <c r="F21" s="367">
        <v>252.104</v>
      </c>
      <c r="G21" s="364">
        <f t="shared" si="0"/>
        <v>1.0699999999999648</v>
      </c>
      <c r="H21" s="357" t="s">
        <v>7</v>
      </c>
      <c r="I21" s="357" t="s">
        <v>7</v>
      </c>
      <c r="J21" s="357" t="s">
        <v>7</v>
      </c>
      <c r="K21" s="357" t="s">
        <v>7</v>
      </c>
      <c r="L21" s="357" t="s">
        <v>7</v>
      </c>
    </row>
    <row r="22" spans="1:12" s="342" customFormat="1" ht="12.75">
      <c r="A22" s="353" t="s">
        <v>286</v>
      </c>
      <c r="B22" s="354" t="s">
        <v>894</v>
      </c>
      <c r="C22" s="385">
        <v>1647.756</v>
      </c>
      <c r="D22" s="364">
        <v>22.44899999999984</v>
      </c>
      <c r="E22" s="399">
        <v>1304.213</v>
      </c>
      <c r="F22" s="367">
        <v>1321.055</v>
      </c>
      <c r="G22" s="364">
        <f t="shared" si="0"/>
        <v>5.6069999999997435</v>
      </c>
      <c r="H22" s="357" t="s">
        <v>7</v>
      </c>
      <c r="I22" s="357" t="s">
        <v>7</v>
      </c>
      <c r="J22" s="357" t="s">
        <v>7</v>
      </c>
      <c r="K22" s="357" t="s">
        <v>7</v>
      </c>
      <c r="L22" s="357" t="s">
        <v>7</v>
      </c>
    </row>
    <row r="23" spans="1:12" s="342" customFormat="1" ht="12.75">
      <c r="A23" s="353" t="s">
        <v>314</v>
      </c>
      <c r="B23" s="354" t="s">
        <v>895</v>
      </c>
      <c r="C23" s="385">
        <v>1299.309</v>
      </c>
      <c r="D23" s="364">
        <v>22.116999999999962</v>
      </c>
      <c r="E23" s="399">
        <v>1213.234</v>
      </c>
      <c r="F23" s="367">
        <v>1230.13</v>
      </c>
      <c r="G23" s="364">
        <f t="shared" si="0"/>
        <v>5.220999999999776</v>
      </c>
      <c r="H23" s="357" t="s">
        <v>7</v>
      </c>
      <c r="I23" s="357" t="s">
        <v>7</v>
      </c>
      <c r="J23" s="357" t="s">
        <v>7</v>
      </c>
      <c r="K23" s="357" t="s">
        <v>7</v>
      </c>
      <c r="L23" s="357" t="s">
        <v>7</v>
      </c>
    </row>
    <row r="24" spans="1:12" s="342" customFormat="1" ht="12.75">
      <c r="A24" s="353" t="s">
        <v>315</v>
      </c>
      <c r="B24" s="354" t="s">
        <v>896</v>
      </c>
      <c r="C24" s="385">
        <v>1042.767</v>
      </c>
      <c r="D24" s="364">
        <v>10.400000000000091</v>
      </c>
      <c r="E24" s="399">
        <v>800.7529999999999</v>
      </c>
      <c r="F24" s="367">
        <v>807.725</v>
      </c>
      <c r="G24" s="364">
        <f t="shared" si="0"/>
        <v>3.4279999999999973</v>
      </c>
      <c r="H24" s="357" t="s">
        <v>7</v>
      </c>
      <c r="I24" s="357" t="s">
        <v>7</v>
      </c>
      <c r="J24" s="357" t="s">
        <v>7</v>
      </c>
      <c r="K24" s="357" t="s">
        <v>7</v>
      </c>
      <c r="L24" s="357" t="s">
        <v>7</v>
      </c>
    </row>
    <row r="25" spans="1:12" s="342" customFormat="1" ht="12.75">
      <c r="A25" s="353" t="s">
        <v>316</v>
      </c>
      <c r="B25" s="354" t="s">
        <v>897</v>
      </c>
      <c r="C25" s="367">
        <v>1294.194</v>
      </c>
      <c r="D25" s="364">
        <v>21.682999999999993</v>
      </c>
      <c r="E25" s="399">
        <v>1236.751</v>
      </c>
      <c r="F25" s="367">
        <v>1253.116</v>
      </c>
      <c r="G25" s="364">
        <f t="shared" si="0"/>
        <v>5.317999999999984</v>
      </c>
      <c r="H25" s="357" t="s">
        <v>7</v>
      </c>
      <c r="I25" s="357" t="s">
        <v>7</v>
      </c>
      <c r="J25" s="357" t="s">
        <v>7</v>
      </c>
      <c r="K25" s="357" t="s">
        <v>7</v>
      </c>
      <c r="L25" s="357" t="s">
        <v>7</v>
      </c>
    </row>
    <row r="26" spans="1:12" s="342" customFormat="1" ht="12.75">
      <c r="A26" s="353" t="s">
        <v>317</v>
      </c>
      <c r="B26" s="354" t="s">
        <v>898</v>
      </c>
      <c r="C26" s="385">
        <v>956.047</v>
      </c>
      <c r="D26" s="364">
        <v>76.78899999999999</v>
      </c>
      <c r="E26" s="399">
        <v>792.203</v>
      </c>
      <c r="F26" s="367">
        <v>865.32</v>
      </c>
      <c r="G26" s="364">
        <f t="shared" si="0"/>
        <v>3.671999999999912</v>
      </c>
      <c r="H26" s="357" t="s">
        <v>7</v>
      </c>
      <c r="I26" s="357" t="s">
        <v>7</v>
      </c>
      <c r="J26" s="357" t="s">
        <v>7</v>
      </c>
      <c r="K26" s="357" t="s">
        <v>7</v>
      </c>
      <c r="L26" s="357" t="s">
        <v>7</v>
      </c>
    </row>
    <row r="27" spans="1:12" s="342" customFormat="1" ht="12.75">
      <c r="A27" s="353" t="s">
        <v>899</v>
      </c>
      <c r="B27" s="354" t="s">
        <v>900</v>
      </c>
      <c r="C27" s="385">
        <v>2086.458</v>
      </c>
      <c r="D27" s="364">
        <v>26.703000000000202</v>
      </c>
      <c r="E27" s="399">
        <v>1560.7960000000003</v>
      </c>
      <c r="F27" s="367">
        <v>1580.79</v>
      </c>
      <c r="G27" s="364">
        <f t="shared" si="0"/>
        <v>6.709000000000515</v>
      </c>
      <c r="H27" s="357" t="s">
        <v>7</v>
      </c>
      <c r="I27" s="357" t="s">
        <v>7</v>
      </c>
      <c r="J27" s="357" t="s">
        <v>7</v>
      </c>
      <c r="K27" s="357" t="s">
        <v>7</v>
      </c>
      <c r="L27" s="357" t="s">
        <v>7</v>
      </c>
    </row>
    <row r="28" spans="1:12" s="342" customFormat="1" ht="12.75">
      <c r="A28" s="353" t="s">
        <v>901</v>
      </c>
      <c r="B28" s="354" t="s">
        <v>902</v>
      </c>
      <c r="C28" s="367">
        <v>1328.877</v>
      </c>
      <c r="D28" s="364">
        <v>21.36284999999998</v>
      </c>
      <c r="E28" s="399">
        <v>1291.236</v>
      </c>
      <c r="F28" s="367">
        <v>1307.052</v>
      </c>
      <c r="G28" s="364">
        <f t="shared" si="0"/>
        <v>5.546850000000177</v>
      </c>
      <c r="H28" s="357" t="s">
        <v>7</v>
      </c>
      <c r="I28" s="357" t="s">
        <v>7</v>
      </c>
      <c r="J28" s="357" t="s">
        <v>7</v>
      </c>
      <c r="K28" s="357" t="s">
        <v>7</v>
      </c>
      <c r="L28" s="357" t="s">
        <v>7</v>
      </c>
    </row>
    <row r="29" spans="1:12" s="342" customFormat="1" ht="12.75">
      <c r="A29" s="353" t="s">
        <v>903</v>
      </c>
      <c r="B29" s="354" t="s">
        <v>904</v>
      </c>
      <c r="C29" s="385">
        <v>1780.812</v>
      </c>
      <c r="D29" s="364">
        <v>25.25500000000011</v>
      </c>
      <c r="E29" s="399">
        <v>1660.55</v>
      </c>
      <c r="F29" s="367">
        <v>1678.681</v>
      </c>
      <c r="G29" s="364">
        <f t="shared" si="0"/>
        <v>7.124000000000024</v>
      </c>
      <c r="H29" s="357" t="s">
        <v>7</v>
      </c>
      <c r="I29" s="357" t="s">
        <v>7</v>
      </c>
      <c r="J29" s="357" t="s">
        <v>7</v>
      </c>
      <c r="K29" s="357" t="s">
        <v>7</v>
      </c>
      <c r="L29" s="357" t="s">
        <v>7</v>
      </c>
    </row>
    <row r="30" spans="1:12" s="342" customFormat="1" ht="12.75">
      <c r="A30" s="353" t="s">
        <v>905</v>
      </c>
      <c r="B30" s="354" t="s">
        <v>906</v>
      </c>
      <c r="C30" s="385">
        <v>1424.412</v>
      </c>
      <c r="D30" s="364">
        <v>24.223999999999933</v>
      </c>
      <c r="E30" s="399">
        <v>1372.3139999999999</v>
      </c>
      <c r="F30" s="367">
        <v>1390.636</v>
      </c>
      <c r="G30" s="364">
        <f t="shared" si="0"/>
        <v>5.901999999999816</v>
      </c>
      <c r="H30" s="357" t="s">
        <v>7</v>
      </c>
      <c r="I30" s="357" t="s">
        <v>7</v>
      </c>
      <c r="J30" s="357" t="s">
        <v>7</v>
      </c>
      <c r="K30" s="357" t="s">
        <v>7</v>
      </c>
      <c r="L30" s="357" t="s">
        <v>7</v>
      </c>
    </row>
    <row r="31" spans="1:12" s="342" customFormat="1" ht="12.75">
      <c r="A31" s="353" t="s">
        <v>907</v>
      </c>
      <c r="B31" s="354" t="s">
        <v>908</v>
      </c>
      <c r="C31" s="385">
        <v>1954.6139999999998</v>
      </c>
      <c r="D31" s="364">
        <v>141.15499999999997</v>
      </c>
      <c r="E31" s="399">
        <v>1754.5230000000001</v>
      </c>
      <c r="F31" s="367">
        <v>1887.667</v>
      </c>
      <c r="G31" s="364">
        <f t="shared" si="0"/>
        <v>8.011000000000195</v>
      </c>
      <c r="H31" s="357" t="s">
        <v>7</v>
      </c>
      <c r="I31" s="357" t="s">
        <v>7</v>
      </c>
      <c r="J31" s="357" t="s">
        <v>7</v>
      </c>
      <c r="K31" s="357" t="s">
        <v>7</v>
      </c>
      <c r="L31" s="357" t="s">
        <v>7</v>
      </c>
    </row>
    <row r="32" spans="1:12" s="342" customFormat="1" ht="12.75">
      <c r="A32" s="353" t="s">
        <v>909</v>
      </c>
      <c r="B32" s="354" t="s">
        <v>910</v>
      </c>
      <c r="C32" s="385">
        <v>1551.957</v>
      </c>
      <c r="D32" s="364">
        <v>25.423500000000104</v>
      </c>
      <c r="E32" s="399">
        <v>1482.849</v>
      </c>
      <c r="F32" s="367">
        <v>1501.898</v>
      </c>
      <c r="G32" s="364">
        <f t="shared" si="0"/>
        <v>6.3745000000001255</v>
      </c>
      <c r="H32" s="357" t="s">
        <v>7</v>
      </c>
      <c r="I32" s="357" t="s">
        <v>7</v>
      </c>
      <c r="J32" s="357" t="s">
        <v>7</v>
      </c>
      <c r="K32" s="357" t="s">
        <v>7</v>
      </c>
      <c r="L32" s="357" t="s">
        <v>7</v>
      </c>
    </row>
    <row r="33" spans="1:12" s="342" customFormat="1" ht="12.75">
      <c r="A33" s="353" t="s">
        <v>911</v>
      </c>
      <c r="B33" s="354" t="s">
        <v>912</v>
      </c>
      <c r="C33" s="367">
        <v>4155.0960000000005</v>
      </c>
      <c r="D33" s="364">
        <v>165.3460500000001</v>
      </c>
      <c r="E33" s="399">
        <v>3928.016</v>
      </c>
      <c r="F33" s="367">
        <v>4076.063</v>
      </c>
      <c r="G33" s="364">
        <f t="shared" si="0"/>
        <v>17.29905000000008</v>
      </c>
      <c r="H33" s="357" t="s">
        <v>7</v>
      </c>
      <c r="I33" s="357" t="s">
        <v>7</v>
      </c>
      <c r="J33" s="357" t="s">
        <v>7</v>
      </c>
      <c r="K33" s="357" t="s">
        <v>7</v>
      </c>
      <c r="L33" s="357" t="s">
        <v>7</v>
      </c>
    </row>
    <row r="34" spans="1:12" s="342" customFormat="1" ht="12.75">
      <c r="A34" s="353" t="s">
        <v>913</v>
      </c>
      <c r="B34" s="354" t="s">
        <v>914</v>
      </c>
      <c r="C34" s="385">
        <v>1008.183</v>
      </c>
      <c r="D34" s="364">
        <v>15.596000000000004</v>
      </c>
      <c r="E34" s="399">
        <v>964.92</v>
      </c>
      <c r="F34" s="367">
        <v>976.372</v>
      </c>
      <c r="G34" s="364">
        <f t="shared" si="0"/>
        <v>4.1440000000000055</v>
      </c>
      <c r="H34" s="357" t="s">
        <v>7</v>
      </c>
      <c r="I34" s="357" t="s">
        <v>7</v>
      </c>
      <c r="J34" s="357" t="s">
        <v>7</v>
      </c>
      <c r="K34" s="357" t="s">
        <v>7</v>
      </c>
      <c r="L34" s="357" t="s">
        <v>7</v>
      </c>
    </row>
    <row r="35" spans="1:12" s="342" customFormat="1" ht="12.75">
      <c r="A35" s="353" t="s">
        <v>915</v>
      </c>
      <c r="B35" s="354" t="s">
        <v>916</v>
      </c>
      <c r="C35" s="367">
        <v>1332.111</v>
      </c>
      <c r="D35" s="364">
        <v>72.32500000000005</v>
      </c>
      <c r="E35" s="400">
        <v>1185.154</v>
      </c>
      <c r="F35" s="367">
        <v>1252.165</v>
      </c>
      <c r="G35" s="364">
        <f t="shared" si="0"/>
        <v>5.314000000000078</v>
      </c>
      <c r="H35" s="357" t="s">
        <v>7</v>
      </c>
      <c r="I35" s="357" t="s">
        <v>7</v>
      </c>
      <c r="J35" s="357" t="s">
        <v>7</v>
      </c>
      <c r="K35" s="357" t="s">
        <v>7</v>
      </c>
      <c r="L35" s="357" t="s">
        <v>7</v>
      </c>
    </row>
    <row r="36" spans="1:12" s="342" customFormat="1" ht="12.75">
      <c r="A36" s="353" t="s">
        <v>917</v>
      </c>
      <c r="B36" s="354" t="s">
        <v>918</v>
      </c>
      <c r="C36" s="367">
        <v>2474.868</v>
      </c>
      <c r="D36" s="364">
        <v>28.743000000000166</v>
      </c>
      <c r="E36" s="399">
        <v>2362.694</v>
      </c>
      <c r="F36" s="367">
        <v>2381.331</v>
      </c>
      <c r="G36" s="364">
        <f t="shared" si="0"/>
        <v>10.105999999999767</v>
      </c>
      <c r="H36" s="357" t="s">
        <v>7</v>
      </c>
      <c r="I36" s="357" t="s">
        <v>7</v>
      </c>
      <c r="J36" s="357" t="s">
        <v>7</v>
      </c>
      <c r="K36" s="357" t="s">
        <v>7</v>
      </c>
      <c r="L36" s="357" t="s">
        <v>7</v>
      </c>
    </row>
    <row r="37" spans="1:12" s="342" customFormat="1" ht="12.75">
      <c r="A37" s="353" t="s">
        <v>919</v>
      </c>
      <c r="B37" s="354" t="s">
        <v>920</v>
      </c>
      <c r="C37" s="385">
        <v>1394.58</v>
      </c>
      <c r="D37" s="364">
        <v>46.947</v>
      </c>
      <c r="E37" s="399">
        <v>1090.601</v>
      </c>
      <c r="F37" s="367">
        <v>1132.74</v>
      </c>
      <c r="G37" s="364">
        <f t="shared" si="0"/>
        <v>4.80800000000022</v>
      </c>
      <c r="H37" s="357" t="s">
        <v>7</v>
      </c>
      <c r="I37" s="357" t="s">
        <v>7</v>
      </c>
      <c r="J37" s="357" t="s">
        <v>7</v>
      </c>
      <c r="K37" s="357" t="s">
        <v>7</v>
      </c>
      <c r="L37" s="357" t="s">
        <v>7</v>
      </c>
    </row>
    <row r="38" spans="1:12" s="342" customFormat="1" ht="12.75">
      <c r="A38" s="353" t="s">
        <v>921</v>
      </c>
      <c r="B38" s="354" t="s">
        <v>922</v>
      </c>
      <c r="C38" s="385">
        <v>1065.504</v>
      </c>
      <c r="D38" s="364">
        <v>41.847000000000094</v>
      </c>
      <c r="E38" s="400">
        <v>1017.8609999999999</v>
      </c>
      <c r="F38" s="367">
        <v>1055.23</v>
      </c>
      <c r="G38" s="364">
        <f t="shared" si="0"/>
        <v>4.4780000000000655</v>
      </c>
      <c r="H38" s="357" t="s">
        <v>7</v>
      </c>
      <c r="I38" s="357" t="s">
        <v>7</v>
      </c>
      <c r="J38" s="357" t="s">
        <v>7</v>
      </c>
      <c r="K38" s="357" t="s">
        <v>7</v>
      </c>
      <c r="L38" s="357" t="s">
        <v>7</v>
      </c>
    </row>
    <row r="39" spans="1:12" s="342" customFormat="1" ht="12.75">
      <c r="A39" s="353" t="s">
        <v>923</v>
      </c>
      <c r="B39" s="360" t="s">
        <v>924</v>
      </c>
      <c r="C39" s="364">
        <v>0</v>
      </c>
      <c r="D39" s="364">
        <v>0</v>
      </c>
      <c r="E39" s="364">
        <v>0</v>
      </c>
      <c r="F39" s="367">
        <v>0</v>
      </c>
      <c r="G39" s="364">
        <f t="shared" si="0"/>
        <v>0</v>
      </c>
      <c r="H39" s="357" t="s">
        <v>7</v>
      </c>
      <c r="I39" s="357" t="s">
        <v>7</v>
      </c>
      <c r="J39" s="357" t="s">
        <v>7</v>
      </c>
      <c r="K39" s="357" t="s">
        <v>7</v>
      </c>
      <c r="L39" s="357" t="s">
        <v>7</v>
      </c>
    </row>
    <row r="40" spans="1:12" s="359" customFormat="1" ht="12">
      <c r="A40" s="353" t="s">
        <v>925</v>
      </c>
      <c r="B40" s="360" t="s">
        <v>926</v>
      </c>
      <c r="C40" s="364">
        <v>0</v>
      </c>
      <c r="D40" s="364">
        <v>0</v>
      </c>
      <c r="E40" s="364">
        <v>0</v>
      </c>
      <c r="F40" s="367">
        <v>0</v>
      </c>
      <c r="G40" s="364">
        <f t="shared" si="0"/>
        <v>0</v>
      </c>
      <c r="H40" s="357" t="s">
        <v>7</v>
      </c>
      <c r="I40" s="357" t="s">
        <v>7</v>
      </c>
      <c r="J40" s="357" t="s">
        <v>7</v>
      </c>
      <c r="K40" s="357" t="s">
        <v>7</v>
      </c>
      <c r="L40" s="357" t="s">
        <v>7</v>
      </c>
    </row>
    <row r="41" spans="1:12" s="359" customFormat="1" ht="12">
      <c r="A41" s="353" t="s">
        <v>927</v>
      </c>
      <c r="B41" s="360" t="s">
        <v>928</v>
      </c>
      <c r="C41" s="364">
        <v>0</v>
      </c>
      <c r="D41" s="364">
        <v>0</v>
      </c>
      <c r="E41" s="364">
        <v>0</v>
      </c>
      <c r="F41" s="367">
        <v>0</v>
      </c>
      <c r="G41" s="364">
        <f t="shared" si="0"/>
        <v>0</v>
      </c>
      <c r="H41" s="357" t="s">
        <v>7</v>
      </c>
      <c r="I41" s="357" t="s">
        <v>7</v>
      </c>
      <c r="J41" s="357" t="s">
        <v>7</v>
      </c>
      <c r="K41" s="357" t="s">
        <v>7</v>
      </c>
      <c r="L41" s="357" t="s">
        <v>7</v>
      </c>
    </row>
    <row r="42" spans="1:12" s="359" customFormat="1" ht="12">
      <c r="A42" s="353" t="s">
        <v>929</v>
      </c>
      <c r="B42" s="360" t="s">
        <v>930</v>
      </c>
      <c r="C42" s="364">
        <v>0</v>
      </c>
      <c r="D42" s="364">
        <v>0</v>
      </c>
      <c r="E42" s="364">
        <v>0</v>
      </c>
      <c r="F42" s="367">
        <v>0</v>
      </c>
      <c r="G42" s="364">
        <f t="shared" si="0"/>
        <v>0</v>
      </c>
      <c r="H42" s="357" t="s">
        <v>7</v>
      </c>
      <c r="I42" s="357" t="s">
        <v>7</v>
      </c>
      <c r="J42" s="357" t="s">
        <v>7</v>
      </c>
      <c r="K42" s="357" t="s">
        <v>7</v>
      </c>
      <c r="L42" s="357" t="s">
        <v>7</v>
      </c>
    </row>
    <row r="43" spans="1:12" s="359" customFormat="1" ht="24.75">
      <c r="A43" s="353" t="s">
        <v>931</v>
      </c>
      <c r="B43" s="360" t="s">
        <v>932</v>
      </c>
      <c r="C43" s="364">
        <v>0</v>
      </c>
      <c r="D43" s="364">
        <v>0</v>
      </c>
      <c r="E43" s="364">
        <v>0</v>
      </c>
      <c r="F43" s="367">
        <v>0</v>
      </c>
      <c r="G43" s="364">
        <f t="shared" si="0"/>
        <v>0</v>
      </c>
      <c r="H43" s="357" t="s">
        <v>7</v>
      </c>
      <c r="I43" s="357" t="s">
        <v>7</v>
      </c>
      <c r="J43" s="357" t="s">
        <v>7</v>
      </c>
      <c r="K43" s="357" t="s">
        <v>7</v>
      </c>
      <c r="L43" s="357" t="s">
        <v>7</v>
      </c>
    </row>
    <row r="44" spans="1:12" s="359" customFormat="1" ht="24.75">
      <c r="A44" s="353" t="s">
        <v>933</v>
      </c>
      <c r="B44" s="360" t="s">
        <v>934</v>
      </c>
      <c r="C44" s="364">
        <v>0</v>
      </c>
      <c r="D44" s="364">
        <v>0</v>
      </c>
      <c r="E44" s="364">
        <v>0</v>
      </c>
      <c r="F44" s="367">
        <v>0</v>
      </c>
      <c r="G44" s="364">
        <f t="shared" si="0"/>
        <v>0</v>
      </c>
      <c r="H44" s="357" t="s">
        <v>7</v>
      </c>
      <c r="I44" s="357" t="s">
        <v>7</v>
      </c>
      <c r="J44" s="357" t="s">
        <v>7</v>
      </c>
      <c r="K44" s="357" t="s">
        <v>7</v>
      </c>
      <c r="L44" s="357" t="s">
        <v>7</v>
      </c>
    </row>
    <row r="45" spans="1:12" ht="12.75">
      <c r="A45" s="3" t="s">
        <v>18</v>
      </c>
      <c r="B45" s="19"/>
      <c r="C45" s="402">
        <f>SUM(C12:C44)</f>
        <v>44096.212</v>
      </c>
      <c r="D45" s="402">
        <f>SUM(D12:D44)</f>
        <v>1338.9094000000005</v>
      </c>
      <c r="E45" s="402">
        <f>SUM(E12:E44)</f>
        <v>40051.48</v>
      </c>
      <c r="F45" s="402">
        <f>SUM(F12:F44)</f>
        <v>41215.472</v>
      </c>
      <c r="G45" s="402">
        <f>SUM(G12:G44)</f>
        <v>174.91740000000053</v>
      </c>
      <c r="H45" s="25"/>
      <c r="I45" s="25"/>
      <c r="J45" s="25"/>
      <c r="K45" s="25"/>
      <c r="L45" s="19"/>
    </row>
    <row r="46" spans="1:12" ht="12">
      <c r="A46" s="20" t="s">
        <v>661</v>
      </c>
      <c r="B46" s="21"/>
      <c r="C46" s="21"/>
      <c r="D46" s="21"/>
      <c r="E46" s="21"/>
      <c r="F46" s="401"/>
      <c r="G46" s="21"/>
      <c r="H46" s="21"/>
      <c r="I46" s="21"/>
      <c r="J46" s="21"/>
      <c r="K46" s="21"/>
      <c r="L46" s="21"/>
    </row>
    <row r="47" spans="1:12" ht="15.75" customHeight="1">
      <c r="A47" s="14"/>
      <c r="B47" s="14"/>
      <c r="C47" s="14"/>
      <c r="D47" s="14"/>
      <c r="E47" s="439"/>
      <c r="F47" s="28"/>
      <c r="G47" s="14"/>
      <c r="H47" s="14"/>
      <c r="I47" s="14"/>
      <c r="J47" s="14"/>
      <c r="K47" s="14"/>
      <c r="L47" s="14"/>
    </row>
    <row r="48" spans="1:12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4" s="286" customFormat="1" ht="17.25" customHeight="1">
      <c r="A49" s="198"/>
      <c r="B49" s="198"/>
      <c r="C49"/>
      <c r="D49"/>
      <c r="E49"/>
      <c r="F49"/>
      <c r="G49"/>
      <c r="H49" s="807" t="s">
        <v>13</v>
      </c>
      <c r="I49" s="807"/>
      <c r="J49" s="807"/>
      <c r="M49" s="336"/>
      <c r="N49" s="336"/>
    </row>
    <row r="50" spans="1:14" s="286" customFormat="1" ht="15" customHeight="1">
      <c r="A50" s="198" t="s">
        <v>12</v>
      </c>
      <c r="B50"/>
      <c r="C50" s="1"/>
      <c r="D50" s="685" t="s">
        <v>13</v>
      </c>
      <c r="E50" s="685"/>
      <c r="F50" s="14"/>
      <c r="G50"/>
      <c r="H50" s="807" t="s">
        <v>14</v>
      </c>
      <c r="I50" s="807"/>
      <c r="J50" s="807"/>
      <c r="M50" s="336"/>
      <c r="N50" s="336"/>
    </row>
    <row r="51" spans="1:14" s="286" customFormat="1" ht="15.75" customHeight="1">
      <c r="A51" s="198"/>
      <c r="B51" s="198"/>
      <c r="C51" s="686" t="s">
        <v>882</v>
      </c>
      <c r="D51" s="686"/>
      <c r="E51" s="686"/>
      <c r="F51" s="686"/>
      <c r="G51"/>
      <c r="H51" s="807" t="s">
        <v>883</v>
      </c>
      <c r="I51" s="807"/>
      <c r="J51" s="807"/>
      <c r="M51" s="32"/>
      <c r="N51" s="32"/>
    </row>
    <row r="52" spans="1:14" s="286" customFormat="1" ht="12.75">
      <c r="A52"/>
      <c r="B52"/>
      <c r="C52"/>
      <c r="D52"/>
      <c r="E52"/>
      <c r="F52"/>
      <c r="G52"/>
      <c r="H52" s="809" t="s">
        <v>83</v>
      </c>
      <c r="I52" s="809"/>
      <c r="J52" s="809"/>
      <c r="M52" s="351"/>
      <c r="N52"/>
    </row>
    <row r="53" spans="1:12" ht="12">
      <c r="A53" s="803"/>
      <c r="B53" s="803"/>
      <c r="C53" s="803"/>
      <c r="D53" s="803"/>
      <c r="E53" s="803"/>
      <c r="F53" s="803"/>
      <c r="G53" s="803"/>
      <c r="H53" s="803"/>
      <c r="I53" s="803"/>
      <c r="J53" s="803"/>
      <c r="K53" s="803"/>
      <c r="L53" s="803"/>
    </row>
  </sheetData>
  <sheetProtection/>
  <mergeCells count="18">
    <mergeCell ref="A53:L53"/>
    <mergeCell ref="A9:A10"/>
    <mergeCell ref="B9:B10"/>
    <mergeCell ref="C9:G9"/>
    <mergeCell ref="H9:L9"/>
    <mergeCell ref="H49:J49"/>
    <mergeCell ref="D50:E50"/>
    <mergeCell ref="H50:J50"/>
    <mergeCell ref="C51:F51"/>
    <mergeCell ref="H51:J51"/>
    <mergeCell ref="H52:J52"/>
    <mergeCell ref="F7:L7"/>
    <mergeCell ref="A7:B7"/>
    <mergeCell ref="L1:N1"/>
    <mergeCell ref="A2:L2"/>
    <mergeCell ref="A3:L3"/>
    <mergeCell ref="A5:L5"/>
    <mergeCell ref="I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  <rowBreaks count="1" manualBreakCount="1">
    <brk id="5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SheetLayoutView="100" zoomScalePageLayoutView="0" workbookViewId="0" topLeftCell="A4">
      <selection activeCell="H51" sqref="H51"/>
    </sheetView>
  </sheetViews>
  <sheetFormatPr defaultColWidth="9.140625" defaultRowHeight="12.75"/>
  <cols>
    <col min="1" max="1" width="5.7109375" style="133" customWidth="1"/>
    <col min="2" max="2" width="16.7109375" style="133" customWidth="1"/>
    <col min="3" max="3" width="13.00390625" style="133" customWidth="1"/>
    <col min="4" max="4" width="12.00390625" style="133" customWidth="1"/>
    <col min="5" max="5" width="12.421875" style="133" customWidth="1"/>
    <col min="6" max="6" width="12.7109375" style="133" customWidth="1"/>
    <col min="7" max="7" width="13.140625" style="133" customWidth="1"/>
    <col min="8" max="8" width="12.7109375" style="133" customWidth="1"/>
    <col min="9" max="9" width="12.140625" style="133" customWidth="1"/>
    <col min="10" max="10" width="12.140625" style="265" customWidth="1"/>
    <col min="11" max="11" width="16.57421875" style="133" customWidth="1"/>
    <col min="12" max="12" width="13.140625" style="133" customWidth="1"/>
    <col min="13" max="13" width="12.7109375" style="133" customWidth="1"/>
    <col min="14" max="16384" width="9.140625" style="133" customWidth="1"/>
  </cols>
  <sheetData>
    <row r="1" spans="11:13" ht="12.75">
      <c r="K1" s="720" t="s">
        <v>205</v>
      </c>
      <c r="L1" s="720"/>
      <c r="M1" s="720"/>
    </row>
    <row r="2" ht="12.75" customHeight="1"/>
    <row r="3" spans="2:11" ht="15">
      <c r="B3" s="819" t="s">
        <v>0</v>
      </c>
      <c r="C3" s="819"/>
      <c r="D3" s="819"/>
      <c r="E3" s="819"/>
      <c r="F3" s="819"/>
      <c r="G3" s="819"/>
      <c r="H3" s="819"/>
      <c r="I3" s="819"/>
      <c r="J3" s="819"/>
      <c r="K3" s="819"/>
    </row>
    <row r="4" spans="2:11" ht="19.5">
      <c r="B4" s="820" t="s">
        <v>700</v>
      </c>
      <c r="C4" s="820"/>
      <c r="D4" s="820"/>
      <c r="E4" s="820"/>
      <c r="F4" s="820"/>
      <c r="G4" s="820"/>
      <c r="H4" s="820"/>
      <c r="I4" s="820"/>
      <c r="J4" s="820"/>
      <c r="K4" s="820"/>
    </row>
    <row r="5" ht="10.5" customHeight="1"/>
    <row r="6" spans="1:11" ht="15">
      <c r="A6" s="247" t="s">
        <v>832</v>
      </c>
      <c r="B6" s="247"/>
      <c r="C6" s="247"/>
      <c r="D6" s="247"/>
      <c r="E6" s="247"/>
      <c r="F6" s="247"/>
      <c r="G6" s="247"/>
      <c r="H6" s="247"/>
      <c r="I6" s="247"/>
      <c r="J6" s="266"/>
      <c r="K6" s="247"/>
    </row>
    <row r="7" spans="2:13" ht="15">
      <c r="B7" s="134"/>
      <c r="C7" s="134"/>
      <c r="D7" s="134"/>
      <c r="E7" s="134"/>
      <c r="F7" s="134"/>
      <c r="G7" s="134"/>
      <c r="H7" s="134"/>
      <c r="L7" s="825" t="s">
        <v>186</v>
      </c>
      <c r="M7" s="825"/>
    </row>
    <row r="8" spans="1:13" ht="15">
      <c r="A8" s="724" t="s">
        <v>936</v>
      </c>
      <c r="B8" s="724"/>
      <c r="C8" s="134"/>
      <c r="D8" s="134"/>
      <c r="E8" s="134"/>
      <c r="F8" s="134"/>
      <c r="G8" s="788" t="s">
        <v>776</v>
      </c>
      <c r="H8" s="788"/>
      <c r="I8" s="788"/>
      <c r="J8" s="788"/>
      <c r="K8" s="788"/>
      <c r="L8" s="788"/>
      <c r="M8" s="788"/>
    </row>
    <row r="9" spans="1:13" ht="12">
      <c r="A9" s="816" t="s">
        <v>23</v>
      </c>
      <c r="B9" s="826" t="s">
        <v>3</v>
      </c>
      <c r="C9" s="821" t="s">
        <v>756</v>
      </c>
      <c r="D9" s="821" t="s">
        <v>787</v>
      </c>
      <c r="E9" s="821" t="s">
        <v>219</v>
      </c>
      <c r="F9" s="821" t="s">
        <v>218</v>
      </c>
      <c r="G9" s="821"/>
      <c r="H9" s="821" t="s">
        <v>183</v>
      </c>
      <c r="I9" s="821"/>
      <c r="J9" s="822" t="s">
        <v>432</v>
      </c>
      <c r="K9" s="821" t="s">
        <v>185</v>
      </c>
      <c r="L9" s="821" t="s">
        <v>409</v>
      </c>
      <c r="M9" s="821" t="s">
        <v>233</v>
      </c>
    </row>
    <row r="10" spans="1:13" ht="12">
      <c r="A10" s="817"/>
      <c r="B10" s="826"/>
      <c r="C10" s="821"/>
      <c r="D10" s="821"/>
      <c r="E10" s="821"/>
      <c r="F10" s="821"/>
      <c r="G10" s="821"/>
      <c r="H10" s="821"/>
      <c r="I10" s="821"/>
      <c r="J10" s="823"/>
      <c r="K10" s="821"/>
      <c r="L10" s="821"/>
      <c r="M10" s="821"/>
    </row>
    <row r="11" spans="1:13" ht="27" customHeight="1">
      <c r="A11" s="818"/>
      <c r="B11" s="826"/>
      <c r="C11" s="821"/>
      <c r="D11" s="821"/>
      <c r="E11" s="821"/>
      <c r="F11" s="135" t="s">
        <v>184</v>
      </c>
      <c r="G11" s="135" t="s">
        <v>234</v>
      </c>
      <c r="H11" s="135" t="s">
        <v>184</v>
      </c>
      <c r="I11" s="135" t="s">
        <v>234</v>
      </c>
      <c r="J11" s="824"/>
      <c r="K11" s="821"/>
      <c r="L11" s="821"/>
      <c r="M11" s="821"/>
    </row>
    <row r="12" spans="1:13" ht="12.75">
      <c r="A12" s="138">
        <v>1</v>
      </c>
      <c r="B12" s="138">
        <v>2</v>
      </c>
      <c r="C12" s="138">
        <v>3</v>
      </c>
      <c r="D12" s="138">
        <v>4</v>
      </c>
      <c r="E12" s="138">
        <v>5</v>
      </c>
      <c r="F12" s="138">
        <v>6</v>
      </c>
      <c r="G12" s="138">
        <v>7</v>
      </c>
      <c r="H12" s="138">
        <v>8</v>
      </c>
      <c r="I12" s="138">
        <v>9</v>
      </c>
      <c r="J12" s="267"/>
      <c r="K12" s="138">
        <v>10</v>
      </c>
      <c r="L12" s="152">
        <v>11</v>
      </c>
      <c r="M12" s="152">
        <v>12</v>
      </c>
    </row>
    <row r="13" spans="1:13" s="342" customFormat="1" ht="12.75">
      <c r="A13" s="353" t="s">
        <v>258</v>
      </c>
      <c r="B13" s="354" t="s">
        <v>884</v>
      </c>
      <c r="C13" s="405">
        <v>84.97</v>
      </c>
      <c r="D13" s="364">
        <v>12.719769999999997</v>
      </c>
      <c r="E13" s="406">
        <v>75.15</v>
      </c>
      <c r="F13" s="367">
        <v>2700.299</v>
      </c>
      <c r="G13" s="404">
        <f>ROUND(F13*3000/100000,2)</f>
        <v>81.01</v>
      </c>
      <c r="H13" s="368">
        <f>F13</f>
        <v>2700.299</v>
      </c>
      <c r="I13" s="384">
        <f>G13</f>
        <v>81.01</v>
      </c>
      <c r="J13" s="384">
        <f>G13-I13</f>
        <v>0</v>
      </c>
      <c r="K13" s="384">
        <f aca="true" t="shared" si="0" ref="K13:K45">D13+E13-I13</f>
        <v>6.8597699999999975</v>
      </c>
      <c r="L13" s="384">
        <v>0</v>
      </c>
      <c r="M13" s="384">
        <v>0</v>
      </c>
    </row>
    <row r="14" spans="1:13" s="342" customFormat="1" ht="12.75">
      <c r="A14" s="353" t="s">
        <v>259</v>
      </c>
      <c r="B14" s="354" t="s">
        <v>885</v>
      </c>
      <c r="C14" s="405">
        <v>180.01</v>
      </c>
      <c r="D14" s="364">
        <v>7.312929999999994</v>
      </c>
      <c r="E14" s="406">
        <v>159.2</v>
      </c>
      <c r="F14" s="367">
        <v>5162.834</v>
      </c>
      <c r="G14" s="404">
        <f aca="true" t="shared" si="1" ref="G14:G45">ROUND(F14*3000/100000,2)</f>
        <v>154.89</v>
      </c>
      <c r="H14" s="368">
        <f aca="true" t="shared" si="2" ref="H14:H45">F14</f>
        <v>5162.834</v>
      </c>
      <c r="I14" s="384">
        <f aca="true" t="shared" si="3" ref="I14:I45">G14</f>
        <v>154.89</v>
      </c>
      <c r="J14" s="384">
        <f aca="true" t="shared" si="4" ref="J14:J45">G14-I14</f>
        <v>0</v>
      </c>
      <c r="K14" s="384">
        <f t="shared" si="0"/>
        <v>11.622929999999997</v>
      </c>
      <c r="L14" s="384">
        <v>0</v>
      </c>
      <c r="M14" s="384">
        <v>0</v>
      </c>
    </row>
    <row r="15" spans="1:13" s="342" customFormat="1" ht="12.75">
      <c r="A15" s="353" t="s">
        <v>260</v>
      </c>
      <c r="B15" s="354" t="s">
        <v>886</v>
      </c>
      <c r="C15" s="405">
        <v>84.57</v>
      </c>
      <c r="D15" s="364">
        <v>3.498110000000004</v>
      </c>
      <c r="E15" s="406">
        <v>74.79</v>
      </c>
      <c r="F15" s="367">
        <v>2117.186</v>
      </c>
      <c r="G15" s="404">
        <f t="shared" si="1"/>
        <v>63.52</v>
      </c>
      <c r="H15" s="368">
        <f t="shared" si="2"/>
        <v>2117.186</v>
      </c>
      <c r="I15" s="384">
        <f t="shared" si="3"/>
        <v>63.52</v>
      </c>
      <c r="J15" s="384">
        <f t="shared" si="4"/>
        <v>0</v>
      </c>
      <c r="K15" s="384">
        <f t="shared" si="0"/>
        <v>14.768110000000014</v>
      </c>
      <c r="L15" s="384">
        <v>0</v>
      </c>
      <c r="M15" s="384">
        <v>0</v>
      </c>
    </row>
    <row r="16" spans="1:13" s="342" customFormat="1" ht="12.75">
      <c r="A16" s="353" t="s">
        <v>261</v>
      </c>
      <c r="B16" s="354" t="s">
        <v>887</v>
      </c>
      <c r="C16" s="405">
        <v>166.82999999999998</v>
      </c>
      <c r="D16" s="364">
        <v>15.643450000000001</v>
      </c>
      <c r="E16" s="406">
        <v>147.55</v>
      </c>
      <c r="F16" s="367">
        <v>5398.656000000001</v>
      </c>
      <c r="G16" s="404">
        <f t="shared" si="1"/>
        <v>161.96</v>
      </c>
      <c r="H16" s="368">
        <f t="shared" si="2"/>
        <v>5398.656000000001</v>
      </c>
      <c r="I16" s="384">
        <f t="shared" si="3"/>
        <v>161.96</v>
      </c>
      <c r="J16" s="384">
        <f t="shared" si="4"/>
        <v>0</v>
      </c>
      <c r="K16" s="384">
        <f t="shared" si="0"/>
        <v>1.2334500000000048</v>
      </c>
      <c r="L16" s="384">
        <v>21.31746</v>
      </c>
      <c r="M16" s="384">
        <v>21.31746</v>
      </c>
    </row>
    <row r="17" spans="1:13" s="342" customFormat="1" ht="12.75">
      <c r="A17" s="353" t="s">
        <v>262</v>
      </c>
      <c r="B17" s="354" t="s">
        <v>888</v>
      </c>
      <c r="C17" s="405">
        <v>55.58</v>
      </c>
      <c r="D17" s="364">
        <v>8.966999999999999</v>
      </c>
      <c r="E17" s="406">
        <v>49.16</v>
      </c>
      <c r="F17" s="367">
        <v>1795.75</v>
      </c>
      <c r="G17" s="404">
        <f t="shared" si="1"/>
        <v>53.87</v>
      </c>
      <c r="H17" s="368">
        <f t="shared" si="2"/>
        <v>1795.75</v>
      </c>
      <c r="I17" s="384">
        <f t="shared" si="3"/>
        <v>53.87</v>
      </c>
      <c r="J17" s="384">
        <f t="shared" si="4"/>
        <v>0</v>
      </c>
      <c r="K17" s="384">
        <f t="shared" si="0"/>
        <v>4.256999999999998</v>
      </c>
      <c r="L17" s="384">
        <v>0</v>
      </c>
      <c r="M17" s="384">
        <v>0</v>
      </c>
    </row>
    <row r="18" spans="1:13" s="342" customFormat="1" ht="12.75">
      <c r="A18" s="353" t="s">
        <v>263</v>
      </c>
      <c r="B18" s="354" t="s">
        <v>889</v>
      </c>
      <c r="C18" s="405">
        <v>93.84</v>
      </c>
      <c r="D18" s="364">
        <v>9.822169999999986</v>
      </c>
      <c r="E18" s="406">
        <v>82.99</v>
      </c>
      <c r="F18" s="367">
        <v>2858.7219999999998</v>
      </c>
      <c r="G18" s="404">
        <f t="shared" si="1"/>
        <v>85.76</v>
      </c>
      <c r="H18" s="368">
        <f t="shared" si="2"/>
        <v>2858.7219999999998</v>
      </c>
      <c r="I18" s="384">
        <f t="shared" si="3"/>
        <v>85.76</v>
      </c>
      <c r="J18" s="384">
        <f t="shared" si="4"/>
        <v>0</v>
      </c>
      <c r="K18" s="384">
        <f t="shared" si="0"/>
        <v>7.052169999999975</v>
      </c>
      <c r="L18" s="384">
        <v>0.01524</v>
      </c>
      <c r="M18" s="384">
        <v>0.01524</v>
      </c>
    </row>
    <row r="19" spans="1:13" s="342" customFormat="1" ht="12.75">
      <c r="A19" s="353" t="s">
        <v>264</v>
      </c>
      <c r="B19" s="354" t="s">
        <v>890</v>
      </c>
      <c r="C19" s="405">
        <v>77.49000000000001</v>
      </c>
      <c r="D19" s="364">
        <v>6.019799999999989</v>
      </c>
      <c r="E19" s="406">
        <v>68.53</v>
      </c>
      <c r="F19" s="367">
        <v>2483.4939999999997</v>
      </c>
      <c r="G19" s="404">
        <f t="shared" si="1"/>
        <v>74.5</v>
      </c>
      <c r="H19" s="368">
        <f t="shared" si="2"/>
        <v>2483.4939999999997</v>
      </c>
      <c r="I19" s="384">
        <f t="shared" si="3"/>
        <v>74.5</v>
      </c>
      <c r="J19" s="384">
        <f t="shared" si="4"/>
        <v>0</v>
      </c>
      <c r="K19" s="384">
        <f t="shared" si="0"/>
        <v>0.04979999999999052</v>
      </c>
      <c r="L19" s="384">
        <v>0</v>
      </c>
      <c r="M19" s="384">
        <v>0</v>
      </c>
    </row>
    <row r="20" spans="1:13" s="342" customFormat="1" ht="12.75">
      <c r="A20" s="353" t="s">
        <v>265</v>
      </c>
      <c r="B20" s="354" t="s">
        <v>891</v>
      </c>
      <c r="C20" s="404">
        <v>253.52</v>
      </c>
      <c r="D20" s="364">
        <v>25.891410000000008</v>
      </c>
      <c r="E20" s="406">
        <v>224.21</v>
      </c>
      <c r="F20" s="367">
        <v>8285.2</v>
      </c>
      <c r="G20" s="404">
        <f t="shared" si="1"/>
        <v>248.56</v>
      </c>
      <c r="H20" s="368">
        <f t="shared" si="2"/>
        <v>8285.2</v>
      </c>
      <c r="I20" s="384">
        <f t="shared" si="3"/>
        <v>248.56</v>
      </c>
      <c r="J20" s="384">
        <f t="shared" si="4"/>
        <v>0</v>
      </c>
      <c r="K20" s="384">
        <f t="shared" si="0"/>
        <v>1.5414100000000133</v>
      </c>
      <c r="L20" s="384">
        <v>0</v>
      </c>
      <c r="M20" s="384">
        <v>0</v>
      </c>
    </row>
    <row r="21" spans="1:13" s="342" customFormat="1" ht="12.75">
      <c r="A21" s="353" t="s">
        <v>284</v>
      </c>
      <c r="B21" s="354" t="s">
        <v>892</v>
      </c>
      <c r="C21" s="405">
        <v>101.91</v>
      </c>
      <c r="D21" s="364">
        <v>5.66519000000001</v>
      </c>
      <c r="E21" s="406">
        <v>90.13</v>
      </c>
      <c r="F21" s="367">
        <v>3115.067</v>
      </c>
      <c r="G21" s="404">
        <f t="shared" si="1"/>
        <v>93.45</v>
      </c>
      <c r="H21" s="368">
        <f t="shared" si="2"/>
        <v>3115.067</v>
      </c>
      <c r="I21" s="384">
        <f t="shared" si="3"/>
        <v>93.45</v>
      </c>
      <c r="J21" s="384">
        <f t="shared" si="4"/>
        <v>0</v>
      </c>
      <c r="K21" s="384">
        <f t="shared" si="0"/>
        <v>2.3451900000000023</v>
      </c>
      <c r="L21" s="384">
        <v>0</v>
      </c>
      <c r="M21" s="384">
        <v>0</v>
      </c>
    </row>
    <row r="22" spans="1:13" s="342" customFormat="1" ht="12.75">
      <c r="A22" s="353" t="s">
        <v>285</v>
      </c>
      <c r="B22" s="354" t="s">
        <v>893</v>
      </c>
      <c r="C22" s="405">
        <v>16.700000000000003</v>
      </c>
      <c r="D22" s="364">
        <v>2.822980000000001</v>
      </c>
      <c r="E22" s="406">
        <v>14.77</v>
      </c>
      <c r="F22" s="367">
        <v>553.5699999999999</v>
      </c>
      <c r="G22" s="404">
        <f t="shared" si="1"/>
        <v>16.61</v>
      </c>
      <c r="H22" s="368">
        <f t="shared" si="2"/>
        <v>553.5699999999999</v>
      </c>
      <c r="I22" s="384">
        <f t="shared" si="3"/>
        <v>16.61</v>
      </c>
      <c r="J22" s="384">
        <f t="shared" si="4"/>
        <v>0</v>
      </c>
      <c r="K22" s="384">
        <f t="shared" si="0"/>
        <v>0.9829800000000013</v>
      </c>
      <c r="L22" s="384">
        <v>0</v>
      </c>
      <c r="M22" s="384">
        <v>0</v>
      </c>
    </row>
    <row r="23" spans="1:13" s="342" customFormat="1" ht="12.75">
      <c r="A23" s="353" t="s">
        <v>286</v>
      </c>
      <c r="B23" s="354" t="s">
        <v>894</v>
      </c>
      <c r="C23" s="405">
        <v>118.21000000000001</v>
      </c>
      <c r="D23" s="364">
        <v>9.290369999999996</v>
      </c>
      <c r="E23" s="406">
        <v>104.55</v>
      </c>
      <c r="F23" s="367">
        <v>3033.374</v>
      </c>
      <c r="G23" s="404">
        <f t="shared" si="1"/>
        <v>91</v>
      </c>
      <c r="H23" s="368">
        <f t="shared" si="2"/>
        <v>3033.374</v>
      </c>
      <c r="I23" s="384">
        <f t="shared" si="3"/>
        <v>91</v>
      </c>
      <c r="J23" s="384">
        <f t="shared" si="4"/>
        <v>0</v>
      </c>
      <c r="K23" s="384">
        <f t="shared" si="0"/>
        <v>22.840369999999993</v>
      </c>
      <c r="L23" s="384">
        <v>0</v>
      </c>
      <c r="M23" s="384">
        <v>0</v>
      </c>
    </row>
    <row r="24" spans="1:13" s="342" customFormat="1" ht="12.75">
      <c r="A24" s="353" t="s">
        <v>314</v>
      </c>
      <c r="B24" s="354" t="s">
        <v>895</v>
      </c>
      <c r="C24" s="405">
        <v>84.83</v>
      </c>
      <c r="D24" s="364">
        <v>5.38373</v>
      </c>
      <c r="E24" s="406">
        <v>75.02</v>
      </c>
      <c r="F24" s="367">
        <v>2539.672</v>
      </c>
      <c r="G24" s="404">
        <f t="shared" si="1"/>
        <v>76.19</v>
      </c>
      <c r="H24" s="368">
        <f t="shared" si="2"/>
        <v>2539.672</v>
      </c>
      <c r="I24" s="384">
        <f t="shared" si="3"/>
        <v>76.19</v>
      </c>
      <c r="J24" s="384">
        <f t="shared" si="4"/>
        <v>0</v>
      </c>
      <c r="K24" s="384">
        <f t="shared" si="0"/>
        <v>4.213729999999998</v>
      </c>
      <c r="L24" s="384">
        <v>0</v>
      </c>
      <c r="M24" s="384">
        <v>0</v>
      </c>
    </row>
    <row r="25" spans="1:13" s="342" customFormat="1" ht="12.75">
      <c r="A25" s="353" t="s">
        <v>315</v>
      </c>
      <c r="B25" s="354" t="s">
        <v>896</v>
      </c>
      <c r="C25" s="405">
        <v>74.32</v>
      </c>
      <c r="D25" s="364">
        <v>10.392340000000004</v>
      </c>
      <c r="E25" s="406">
        <v>65.73</v>
      </c>
      <c r="F25" s="367">
        <v>1888.263</v>
      </c>
      <c r="G25" s="404">
        <f t="shared" si="1"/>
        <v>56.65</v>
      </c>
      <c r="H25" s="368">
        <f t="shared" si="2"/>
        <v>1888.263</v>
      </c>
      <c r="I25" s="384">
        <f t="shared" si="3"/>
        <v>56.65</v>
      </c>
      <c r="J25" s="384">
        <f t="shared" si="4"/>
        <v>0</v>
      </c>
      <c r="K25" s="384">
        <f t="shared" si="0"/>
        <v>19.47234000000001</v>
      </c>
      <c r="L25" s="384">
        <v>19.82135</v>
      </c>
      <c r="M25" s="384">
        <v>19.82135</v>
      </c>
    </row>
    <row r="26" spans="1:13" s="342" customFormat="1" ht="12.75">
      <c r="A26" s="353" t="s">
        <v>316</v>
      </c>
      <c r="B26" s="354" t="s">
        <v>897</v>
      </c>
      <c r="C26" s="404">
        <v>80.08</v>
      </c>
      <c r="D26" s="364">
        <v>5.702160000000006</v>
      </c>
      <c r="E26" s="406">
        <v>70.82</v>
      </c>
      <c r="F26" s="367">
        <v>2509.1633</v>
      </c>
      <c r="G26" s="404">
        <f t="shared" si="1"/>
        <v>75.27</v>
      </c>
      <c r="H26" s="368">
        <f t="shared" si="2"/>
        <v>2509.1633</v>
      </c>
      <c r="I26" s="384">
        <f t="shared" si="3"/>
        <v>75.27</v>
      </c>
      <c r="J26" s="384">
        <f t="shared" si="4"/>
        <v>0</v>
      </c>
      <c r="K26" s="384">
        <f t="shared" si="0"/>
        <v>1.2521600000000035</v>
      </c>
      <c r="L26" s="384">
        <v>0</v>
      </c>
      <c r="M26" s="384">
        <v>0</v>
      </c>
    </row>
    <row r="27" spans="1:13" s="342" customFormat="1" ht="12.75">
      <c r="A27" s="353" t="s">
        <v>317</v>
      </c>
      <c r="B27" s="354" t="s">
        <v>898</v>
      </c>
      <c r="C27" s="405">
        <v>60.35000000000001</v>
      </c>
      <c r="D27" s="364">
        <v>7.887329999999999</v>
      </c>
      <c r="E27" s="406">
        <v>53.37</v>
      </c>
      <c r="F27" s="367">
        <v>1624.07</v>
      </c>
      <c r="G27" s="404">
        <f t="shared" si="1"/>
        <v>48.72</v>
      </c>
      <c r="H27" s="368">
        <f t="shared" si="2"/>
        <v>1624.07</v>
      </c>
      <c r="I27" s="384">
        <f t="shared" si="3"/>
        <v>48.72</v>
      </c>
      <c r="J27" s="384">
        <f t="shared" si="4"/>
        <v>0</v>
      </c>
      <c r="K27" s="384">
        <f t="shared" si="0"/>
        <v>12.537329999999997</v>
      </c>
      <c r="L27" s="384">
        <v>0</v>
      </c>
      <c r="M27" s="384">
        <v>0</v>
      </c>
    </row>
    <row r="28" spans="1:13" s="342" customFormat="1" ht="12.75">
      <c r="A28" s="353" t="s">
        <v>899</v>
      </c>
      <c r="B28" s="354" t="s">
        <v>900</v>
      </c>
      <c r="C28" s="405">
        <v>133.63</v>
      </c>
      <c r="D28" s="364">
        <v>14.409220000000012</v>
      </c>
      <c r="E28" s="406">
        <v>118.18</v>
      </c>
      <c r="F28" s="367">
        <v>3541.3340000000007</v>
      </c>
      <c r="G28" s="404">
        <f t="shared" si="1"/>
        <v>106.24</v>
      </c>
      <c r="H28" s="368">
        <f t="shared" si="2"/>
        <v>3541.3340000000007</v>
      </c>
      <c r="I28" s="384">
        <f t="shared" si="3"/>
        <v>106.24</v>
      </c>
      <c r="J28" s="384">
        <f t="shared" si="4"/>
        <v>0</v>
      </c>
      <c r="K28" s="384">
        <f t="shared" si="0"/>
        <v>26.349220000000017</v>
      </c>
      <c r="L28" s="384">
        <v>0</v>
      </c>
      <c r="M28" s="384">
        <v>0</v>
      </c>
    </row>
    <row r="29" spans="1:13" s="342" customFormat="1" ht="12.75">
      <c r="A29" s="353" t="s">
        <v>901</v>
      </c>
      <c r="B29" s="354" t="s">
        <v>902</v>
      </c>
      <c r="C29" s="404">
        <v>88.1</v>
      </c>
      <c r="D29" s="364">
        <v>8.584549999999993</v>
      </c>
      <c r="E29" s="406">
        <v>77.92</v>
      </c>
      <c r="F29" s="367">
        <v>2873.968</v>
      </c>
      <c r="G29" s="404">
        <f t="shared" si="1"/>
        <v>86.22</v>
      </c>
      <c r="H29" s="368">
        <f t="shared" si="2"/>
        <v>2873.968</v>
      </c>
      <c r="I29" s="384">
        <f t="shared" si="3"/>
        <v>86.22</v>
      </c>
      <c r="J29" s="384">
        <f t="shared" si="4"/>
        <v>0</v>
      </c>
      <c r="K29" s="384">
        <f t="shared" si="0"/>
        <v>0.28454999999999586</v>
      </c>
      <c r="L29" s="384">
        <v>0</v>
      </c>
      <c r="M29" s="384">
        <v>0</v>
      </c>
    </row>
    <row r="30" spans="1:13" s="342" customFormat="1" ht="12.75">
      <c r="A30" s="353" t="s">
        <v>903</v>
      </c>
      <c r="B30" s="354" t="s">
        <v>904</v>
      </c>
      <c r="C30" s="405">
        <v>135.57999999999998</v>
      </c>
      <c r="D30" s="364">
        <v>7.99624</v>
      </c>
      <c r="E30" s="406">
        <v>119.91</v>
      </c>
      <c r="F30" s="367">
        <v>4238.685</v>
      </c>
      <c r="G30" s="404">
        <f t="shared" si="1"/>
        <v>127.16</v>
      </c>
      <c r="H30" s="368">
        <f t="shared" si="2"/>
        <v>4238.685</v>
      </c>
      <c r="I30" s="384">
        <f t="shared" si="3"/>
        <v>127.16</v>
      </c>
      <c r="J30" s="384">
        <f t="shared" si="4"/>
        <v>0</v>
      </c>
      <c r="K30" s="384">
        <f t="shared" si="0"/>
        <v>0.7462400000000002</v>
      </c>
      <c r="L30" s="384">
        <v>30.33897</v>
      </c>
      <c r="M30" s="384">
        <v>30.33897</v>
      </c>
    </row>
    <row r="31" spans="1:13" s="342" customFormat="1" ht="12.75">
      <c r="A31" s="353" t="s">
        <v>905</v>
      </c>
      <c r="B31" s="354" t="s">
        <v>906</v>
      </c>
      <c r="C31" s="405">
        <v>99.75</v>
      </c>
      <c r="D31" s="364">
        <v>9.34832999999999</v>
      </c>
      <c r="E31" s="406">
        <v>88.22</v>
      </c>
      <c r="F31" s="367">
        <v>3227.52</v>
      </c>
      <c r="G31" s="404">
        <f t="shared" si="1"/>
        <v>96.83</v>
      </c>
      <c r="H31" s="368">
        <f t="shared" si="2"/>
        <v>3227.52</v>
      </c>
      <c r="I31" s="384">
        <f t="shared" si="3"/>
        <v>96.83</v>
      </c>
      <c r="J31" s="384">
        <f t="shared" si="4"/>
        <v>0</v>
      </c>
      <c r="K31" s="384">
        <f t="shared" si="0"/>
        <v>0.7383299999999906</v>
      </c>
      <c r="L31" s="384">
        <v>0</v>
      </c>
      <c r="M31" s="384">
        <v>0</v>
      </c>
    </row>
    <row r="32" spans="1:13" s="342" customFormat="1" ht="12.75">
      <c r="A32" s="353" t="s">
        <v>907</v>
      </c>
      <c r="B32" s="354" t="s">
        <v>908</v>
      </c>
      <c r="C32" s="405">
        <v>121.36999999999999</v>
      </c>
      <c r="D32" s="364">
        <v>21.40045999999998</v>
      </c>
      <c r="E32" s="406">
        <v>107.34</v>
      </c>
      <c r="F32" s="367">
        <v>3719.482</v>
      </c>
      <c r="G32" s="404">
        <f t="shared" si="1"/>
        <v>111.58</v>
      </c>
      <c r="H32" s="368">
        <f t="shared" si="2"/>
        <v>3719.482</v>
      </c>
      <c r="I32" s="384">
        <f t="shared" si="3"/>
        <v>111.58</v>
      </c>
      <c r="J32" s="384">
        <f t="shared" si="4"/>
        <v>0</v>
      </c>
      <c r="K32" s="384">
        <f t="shared" si="0"/>
        <v>17.160459999999986</v>
      </c>
      <c r="L32" s="384">
        <v>1.96493</v>
      </c>
      <c r="M32" s="384">
        <v>1.96493</v>
      </c>
    </row>
    <row r="33" spans="1:13" s="342" customFormat="1" ht="12.75">
      <c r="A33" s="353" t="s">
        <v>909</v>
      </c>
      <c r="B33" s="354" t="s">
        <v>910</v>
      </c>
      <c r="C33" s="405">
        <v>108.67</v>
      </c>
      <c r="D33" s="364">
        <v>8.254800000000003</v>
      </c>
      <c r="E33" s="406">
        <v>96.11</v>
      </c>
      <c r="F33" s="367">
        <v>3473.202</v>
      </c>
      <c r="G33" s="404">
        <f t="shared" si="1"/>
        <v>104.2</v>
      </c>
      <c r="H33" s="368">
        <f t="shared" si="2"/>
        <v>3473.202</v>
      </c>
      <c r="I33" s="384">
        <f t="shared" si="3"/>
        <v>104.2</v>
      </c>
      <c r="J33" s="384">
        <f t="shared" si="4"/>
        <v>0</v>
      </c>
      <c r="K33" s="384">
        <f t="shared" si="0"/>
        <v>0.1647999999999996</v>
      </c>
      <c r="L33" s="384">
        <v>0</v>
      </c>
      <c r="M33" s="384">
        <v>0</v>
      </c>
    </row>
    <row r="34" spans="1:13" s="342" customFormat="1" ht="12.75">
      <c r="A34" s="353" t="s">
        <v>911</v>
      </c>
      <c r="B34" s="354" t="s">
        <v>912</v>
      </c>
      <c r="C34" s="404">
        <v>301.86</v>
      </c>
      <c r="D34" s="364">
        <v>18.99552</v>
      </c>
      <c r="E34" s="406">
        <v>266.97</v>
      </c>
      <c r="F34" s="367">
        <v>9231.625</v>
      </c>
      <c r="G34" s="404">
        <f t="shared" si="1"/>
        <v>276.95</v>
      </c>
      <c r="H34" s="368">
        <f t="shared" si="2"/>
        <v>9231.625</v>
      </c>
      <c r="I34" s="384">
        <f t="shared" si="3"/>
        <v>276.95</v>
      </c>
      <c r="J34" s="384">
        <f t="shared" si="4"/>
        <v>0</v>
      </c>
      <c r="K34" s="384">
        <f t="shared" si="0"/>
        <v>9.015520000000038</v>
      </c>
      <c r="L34" s="384">
        <v>0</v>
      </c>
      <c r="M34" s="384">
        <v>0</v>
      </c>
    </row>
    <row r="35" spans="1:13" s="342" customFormat="1" ht="12.75">
      <c r="A35" s="353" t="s">
        <v>913</v>
      </c>
      <c r="B35" s="354" t="s">
        <v>914</v>
      </c>
      <c r="C35" s="405">
        <v>65.69</v>
      </c>
      <c r="D35" s="364">
        <v>10.855890000000002</v>
      </c>
      <c r="E35" s="406">
        <v>58.1</v>
      </c>
      <c r="F35" s="367">
        <v>2108.858</v>
      </c>
      <c r="G35" s="404">
        <f t="shared" si="1"/>
        <v>63.27</v>
      </c>
      <c r="H35" s="368">
        <f t="shared" si="2"/>
        <v>2108.858</v>
      </c>
      <c r="I35" s="384">
        <f t="shared" si="3"/>
        <v>63.27</v>
      </c>
      <c r="J35" s="384">
        <f t="shared" si="4"/>
        <v>0</v>
      </c>
      <c r="K35" s="384">
        <f t="shared" si="0"/>
        <v>5.685890000000008</v>
      </c>
      <c r="L35" s="384">
        <v>0</v>
      </c>
      <c r="M35" s="384">
        <v>0</v>
      </c>
    </row>
    <row r="36" spans="1:13" s="342" customFormat="1" ht="12.75">
      <c r="A36" s="353" t="s">
        <v>915</v>
      </c>
      <c r="B36" s="354" t="s">
        <v>916</v>
      </c>
      <c r="C36" s="404">
        <v>89.25999999999999</v>
      </c>
      <c r="D36" s="364">
        <v>9.234579999999994</v>
      </c>
      <c r="E36" s="406">
        <v>78.94</v>
      </c>
      <c r="F36" s="367">
        <v>2673.466</v>
      </c>
      <c r="G36" s="404">
        <f t="shared" si="1"/>
        <v>80.2</v>
      </c>
      <c r="H36" s="368">
        <f t="shared" si="2"/>
        <v>2673.466</v>
      </c>
      <c r="I36" s="384">
        <f t="shared" si="3"/>
        <v>80.2</v>
      </c>
      <c r="J36" s="384">
        <f t="shared" si="4"/>
        <v>0</v>
      </c>
      <c r="K36" s="384">
        <f t="shared" si="0"/>
        <v>7.974579999999989</v>
      </c>
      <c r="L36" s="384">
        <v>0</v>
      </c>
      <c r="M36" s="384">
        <v>0</v>
      </c>
    </row>
    <row r="37" spans="1:13" s="342" customFormat="1" ht="12.75">
      <c r="A37" s="353" t="s">
        <v>917</v>
      </c>
      <c r="B37" s="354" t="s">
        <v>918</v>
      </c>
      <c r="C37" s="404">
        <v>179.69</v>
      </c>
      <c r="D37" s="364">
        <v>12.811700000000002</v>
      </c>
      <c r="E37" s="406">
        <v>158.92</v>
      </c>
      <c r="F37" s="367">
        <v>5661.912</v>
      </c>
      <c r="G37" s="404">
        <f t="shared" si="1"/>
        <v>169.86</v>
      </c>
      <c r="H37" s="368">
        <f t="shared" si="2"/>
        <v>5661.912</v>
      </c>
      <c r="I37" s="384">
        <f t="shared" si="3"/>
        <v>169.86</v>
      </c>
      <c r="J37" s="384">
        <f t="shared" si="4"/>
        <v>0</v>
      </c>
      <c r="K37" s="384">
        <f t="shared" si="0"/>
        <v>1.8716999999999757</v>
      </c>
      <c r="L37" s="384">
        <v>0</v>
      </c>
      <c r="M37" s="384">
        <v>0</v>
      </c>
    </row>
    <row r="38" spans="1:13" s="342" customFormat="1" ht="12.75">
      <c r="A38" s="353" t="s">
        <v>919</v>
      </c>
      <c r="B38" s="354" t="s">
        <v>920</v>
      </c>
      <c r="C38" s="405">
        <v>104.42</v>
      </c>
      <c r="D38" s="364">
        <v>17.813329999999993</v>
      </c>
      <c r="E38" s="406">
        <v>92.35</v>
      </c>
      <c r="F38" s="367">
        <v>2602.114</v>
      </c>
      <c r="G38" s="404">
        <f t="shared" si="1"/>
        <v>78.06</v>
      </c>
      <c r="H38" s="368">
        <f t="shared" si="2"/>
        <v>2602.114</v>
      </c>
      <c r="I38" s="384">
        <f t="shared" si="3"/>
        <v>78.06</v>
      </c>
      <c r="J38" s="384">
        <f t="shared" si="4"/>
        <v>0</v>
      </c>
      <c r="K38" s="384">
        <f t="shared" si="0"/>
        <v>32.103329999999985</v>
      </c>
      <c r="L38" s="384">
        <v>0</v>
      </c>
      <c r="M38" s="384">
        <v>0</v>
      </c>
    </row>
    <row r="39" spans="1:13" s="342" customFormat="1" ht="12.75">
      <c r="A39" s="353" t="s">
        <v>921</v>
      </c>
      <c r="B39" s="354" t="s">
        <v>922</v>
      </c>
      <c r="C39" s="405">
        <v>74.27</v>
      </c>
      <c r="D39" s="364">
        <v>7.290559999999999</v>
      </c>
      <c r="E39" s="406">
        <v>65.68</v>
      </c>
      <c r="F39" s="367">
        <v>2366.87</v>
      </c>
      <c r="G39" s="404">
        <f t="shared" si="1"/>
        <v>71.01</v>
      </c>
      <c r="H39" s="368">
        <f t="shared" si="2"/>
        <v>2366.87</v>
      </c>
      <c r="I39" s="384">
        <f t="shared" si="3"/>
        <v>71.01</v>
      </c>
      <c r="J39" s="384">
        <f t="shared" si="4"/>
        <v>0</v>
      </c>
      <c r="K39" s="384">
        <f t="shared" si="0"/>
        <v>1.960560000000001</v>
      </c>
      <c r="L39" s="384">
        <v>0.9681</v>
      </c>
      <c r="M39" s="384">
        <v>0.9681</v>
      </c>
    </row>
    <row r="40" spans="1:13" s="342" customFormat="1" ht="12.75">
      <c r="A40" s="353" t="s">
        <v>923</v>
      </c>
      <c r="B40" s="360" t="s">
        <v>924</v>
      </c>
      <c r="C40" s="364">
        <v>0</v>
      </c>
      <c r="D40" s="364">
        <v>0</v>
      </c>
      <c r="E40" s="406">
        <v>0</v>
      </c>
      <c r="F40" s="406">
        <v>0</v>
      </c>
      <c r="G40" s="404">
        <f t="shared" si="1"/>
        <v>0</v>
      </c>
      <c r="H40" s="368">
        <f t="shared" si="2"/>
        <v>0</v>
      </c>
      <c r="I40" s="384">
        <f t="shared" si="3"/>
        <v>0</v>
      </c>
      <c r="J40" s="384">
        <f t="shared" si="4"/>
        <v>0</v>
      </c>
      <c r="K40" s="384">
        <f t="shared" si="0"/>
        <v>0</v>
      </c>
      <c r="L40" s="384">
        <v>0</v>
      </c>
      <c r="M40" s="384">
        <v>0</v>
      </c>
    </row>
    <row r="41" spans="1:13" s="359" customFormat="1" ht="12">
      <c r="A41" s="353" t="s">
        <v>925</v>
      </c>
      <c r="B41" s="360" t="s">
        <v>926</v>
      </c>
      <c r="C41" s="364">
        <v>0</v>
      </c>
      <c r="D41" s="364">
        <v>0</v>
      </c>
      <c r="E41" s="406">
        <v>0</v>
      </c>
      <c r="F41" s="406">
        <v>0</v>
      </c>
      <c r="G41" s="404">
        <f t="shared" si="1"/>
        <v>0</v>
      </c>
      <c r="H41" s="368">
        <f t="shared" si="2"/>
        <v>0</v>
      </c>
      <c r="I41" s="384">
        <f t="shared" si="3"/>
        <v>0</v>
      </c>
      <c r="J41" s="384">
        <f t="shared" si="4"/>
        <v>0</v>
      </c>
      <c r="K41" s="384">
        <f t="shared" si="0"/>
        <v>0</v>
      </c>
      <c r="L41" s="384">
        <v>0</v>
      </c>
      <c r="M41" s="384">
        <v>0</v>
      </c>
    </row>
    <row r="42" spans="1:13" s="359" customFormat="1" ht="12">
      <c r="A42" s="353" t="s">
        <v>927</v>
      </c>
      <c r="B42" s="360" t="s">
        <v>928</v>
      </c>
      <c r="C42" s="364">
        <v>0</v>
      </c>
      <c r="D42" s="364">
        <v>0</v>
      </c>
      <c r="E42" s="406">
        <v>0</v>
      </c>
      <c r="F42" s="406">
        <v>0</v>
      </c>
      <c r="G42" s="404">
        <f t="shared" si="1"/>
        <v>0</v>
      </c>
      <c r="H42" s="368">
        <f t="shared" si="2"/>
        <v>0</v>
      </c>
      <c r="I42" s="384">
        <f t="shared" si="3"/>
        <v>0</v>
      </c>
      <c r="J42" s="384">
        <f t="shared" si="4"/>
        <v>0</v>
      </c>
      <c r="K42" s="384">
        <f t="shared" si="0"/>
        <v>0</v>
      </c>
      <c r="L42" s="384">
        <v>0</v>
      </c>
      <c r="M42" s="384">
        <v>0</v>
      </c>
    </row>
    <row r="43" spans="1:13" s="359" customFormat="1" ht="12">
      <c r="A43" s="353" t="s">
        <v>929</v>
      </c>
      <c r="B43" s="360" t="s">
        <v>930</v>
      </c>
      <c r="C43" s="364">
        <v>0</v>
      </c>
      <c r="D43" s="364">
        <v>0</v>
      </c>
      <c r="E43" s="406">
        <v>0</v>
      </c>
      <c r="F43" s="406">
        <v>0</v>
      </c>
      <c r="G43" s="404">
        <f t="shared" si="1"/>
        <v>0</v>
      </c>
      <c r="H43" s="368">
        <f t="shared" si="2"/>
        <v>0</v>
      </c>
      <c r="I43" s="384">
        <f t="shared" si="3"/>
        <v>0</v>
      </c>
      <c r="J43" s="384">
        <f t="shared" si="4"/>
        <v>0</v>
      </c>
      <c r="K43" s="384">
        <f t="shared" si="0"/>
        <v>0</v>
      </c>
      <c r="L43" s="384">
        <v>0</v>
      </c>
      <c r="M43" s="384">
        <v>0</v>
      </c>
    </row>
    <row r="44" spans="1:13" s="359" customFormat="1" ht="24.75">
      <c r="A44" s="353" t="s">
        <v>931</v>
      </c>
      <c r="B44" s="360" t="s">
        <v>932</v>
      </c>
      <c r="C44" s="364">
        <v>0</v>
      </c>
      <c r="D44" s="364">
        <v>0</v>
      </c>
      <c r="E44" s="406">
        <v>0</v>
      </c>
      <c r="F44" s="406">
        <v>0</v>
      </c>
      <c r="G44" s="404">
        <f t="shared" si="1"/>
        <v>0</v>
      </c>
      <c r="H44" s="368">
        <f t="shared" si="2"/>
        <v>0</v>
      </c>
      <c r="I44" s="384">
        <f t="shared" si="3"/>
        <v>0</v>
      </c>
      <c r="J44" s="384">
        <f t="shared" si="4"/>
        <v>0</v>
      </c>
      <c r="K44" s="384">
        <f t="shared" si="0"/>
        <v>0</v>
      </c>
      <c r="L44" s="384">
        <v>0</v>
      </c>
      <c r="M44" s="384">
        <v>0</v>
      </c>
    </row>
    <row r="45" spans="1:13" s="359" customFormat="1" ht="12">
      <c r="A45" s="353" t="s">
        <v>933</v>
      </c>
      <c r="B45" s="360" t="s">
        <v>934</v>
      </c>
      <c r="C45" s="364">
        <v>0</v>
      </c>
      <c r="D45" s="364">
        <v>0</v>
      </c>
      <c r="E45" s="406">
        <v>0</v>
      </c>
      <c r="F45" s="406">
        <v>0</v>
      </c>
      <c r="G45" s="404">
        <f t="shared" si="1"/>
        <v>0</v>
      </c>
      <c r="H45" s="368">
        <f t="shared" si="2"/>
        <v>0</v>
      </c>
      <c r="I45" s="384">
        <f t="shared" si="3"/>
        <v>0</v>
      </c>
      <c r="J45" s="384">
        <f t="shared" si="4"/>
        <v>0</v>
      </c>
      <c r="K45" s="384">
        <f t="shared" si="0"/>
        <v>0</v>
      </c>
      <c r="L45" s="384">
        <v>0</v>
      </c>
      <c r="M45" s="384">
        <v>0</v>
      </c>
    </row>
    <row r="46" spans="1:13" ht="12.75">
      <c r="A46" s="137" t="s">
        <v>90</v>
      </c>
      <c r="B46" s="136"/>
      <c r="C46" s="407">
        <f aca="true" t="shared" si="5" ref="C46:M46">SUM(C13:C45)</f>
        <v>3035.5</v>
      </c>
      <c r="D46" s="407">
        <f t="shared" si="5"/>
        <v>284.01391999999987</v>
      </c>
      <c r="E46" s="407">
        <f t="shared" si="5"/>
        <v>2684.6099999999997</v>
      </c>
      <c r="F46" s="407">
        <f t="shared" si="5"/>
        <v>91784.35629999998</v>
      </c>
      <c r="G46" s="407">
        <f t="shared" si="5"/>
        <v>2753.54</v>
      </c>
      <c r="H46" s="407">
        <f t="shared" si="5"/>
        <v>91784.35629999998</v>
      </c>
      <c r="I46" s="407">
        <f t="shared" si="5"/>
        <v>2753.54</v>
      </c>
      <c r="J46" s="407">
        <f t="shared" si="5"/>
        <v>0</v>
      </c>
      <c r="K46" s="408">
        <f t="shared" si="5"/>
        <v>215.08391999999998</v>
      </c>
      <c r="L46" s="410">
        <f t="shared" si="5"/>
        <v>74.42605</v>
      </c>
      <c r="M46" s="410">
        <f t="shared" si="5"/>
        <v>74.42605</v>
      </c>
    </row>
    <row r="49" ht="15.75" customHeight="1">
      <c r="M49" s="409"/>
    </row>
    <row r="50" spans="1:12" s="15" customFormat="1" ht="14.25" customHeight="1">
      <c r="A50" s="370"/>
      <c r="B50" s="370"/>
      <c r="C50" s="338"/>
      <c r="D50" s="338"/>
      <c r="E50" s="338"/>
      <c r="F50" s="338"/>
      <c r="G50" s="338"/>
      <c r="H50" s="338"/>
      <c r="I50" s="359"/>
      <c r="J50" s="815" t="s">
        <v>13</v>
      </c>
      <c r="K50" s="815"/>
      <c r="L50" s="359"/>
    </row>
    <row r="51" spans="1:12" s="15" customFormat="1" ht="12.75" customHeight="1">
      <c r="A51" s="370" t="s">
        <v>12</v>
      </c>
      <c r="B51" s="338"/>
      <c r="C51" s="341"/>
      <c r="D51" s="789" t="s">
        <v>13</v>
      </c>
      <c r="E51" s="789"/>
      <c r="F51" s="342"/>
      <c r="G51" s="338"/>
      <c r="H51" s="338"/>
      <c r="I51" s="359"/>
      <c r="J51" s="372" t="s">
        <v>14</v>
      </c>
      <c r="K51" s="372"/>
      <c r="L51" s="359"/>
    </row>
    <row r="52" spans="1:12" s="15" customFormat="1" ht="12.75" customHeight="1">
      <c r="A52" s="370"/>
      <c r="B52" s="370"/>
      <c r="C52" s="790" t="s">
        <v>882</v>
      </c>
      <c r="D52" s="790"/>
      <c r="E52" s="790"/>
      <c r="F52" s="790"/>
      <c r="G52" s="338"/>
      <c r="H52" s="338"/>
      <c r="I52" s="359"/>
      <c r="J52" s="372" t="s">
        <v>883</v>
      </c>
      <c r="K52" s="372"/>
      <c r="L52" s="359"/>
    </row>
    <row r="53" spans="1:13" s="15" customFormat="1" ht="12.75">
      <c r="A53" s="338"/>
      <c r="B53" s="338"/>
      <c r="C53" s="338"/>
      <c r="D53" s="338"/>
      <c r="E53" s="338"/>
      <c r="F53" s="338"/>
      <c r="G53" s="338"/>
      <c r="H53" s="338"/>
      <c r="I53" s="359"/>
      <c r="J53" s="373" t="s">
        <v>83</v>
      </c>
      <c r="K53" s="374"/>
      <c r="L53" s="359"/>
      <c r="M53" s="32"/>
    </row>
    <row r="54" spans="1:14" ht="12.75">
      <c r="A54" s="14"/>
      <c r="B54" s="15"/>
      <c r="C54" s="15"/>
      <c r="D54" s="15"/>
      <c r="E54" s="15"/>
      <c r="F54" s="15"/>
      <c r="G54" s="15"/>
      <c r="H54" s="15"/>
      <c r="I54" s="15"/>
      <c r="J54" s="268"/>
      <c r="K54" s="15"/>
      <c r="L54" s="15"/>
      <c r="M54" s="15"/>
      <c r="N54" s="15"/>
    </row>
  </sheetData>
  <sheetProtection/>
  <mergeCells count="20">
    <mergeCell ref="L7:M7"/>
    <mergeCell ref="G8:M8"/>
    <mergeCell ref="M9:M11"/>
    <mergeCell ref="L9:L11"/>
    <mergeCell ref="B9:B11"/>
    <mergeCell ref="F9:G10"/>
    <mergeCell ref="H9:I10"/>
    <mergeCell ref="K9:K11"/>
    <mergeCell ref="D9:D11"/>
    <mergeCell ref="E9:E11"/>
    <mergeCell ref="J50:K50"/>
    <mergeCell ref="A9:A11"/>
    <mergeCell ref="D51:E51"/>
    <mergeCell ref="C52:F52"/>
    <mergeCell ref="A8:B8"/>
    <mergeCell ref="K1:M1"/>
    <mergeCell ref="B3:K3"/>
    <mergeCell ref="B4:K4"/>
    <mergeCell ref="C9:C11"/>
    <mergeCell ref="J9:J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90" zoomScaleSheetLayoutView="90" zoomScalePageLayoutView="0" workbookViewId="0" topLeftCell="A34">
      <selection activeCell="A7" sqref="A7:B7"/>
    </sheetView>
  </sheetViews>
  <sheetFormatPr defaultColWidth="9.140625" defaultRowHeight="12.75"/>
  <cols>
    <col min="1" max="1" width="5.57421875" style="15" customWidth="1"/>
    <col min="2" max="2" width="8.421875" style="15" customWidth="1"/>
    <col min="3" max="3" width="10.57421875" style="15" customWidth="1"/>
    <col min="4" max="4" width="9.8515625" style="15" customWidth="1"/>
    <col min="5" max="5" width="8.710937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7.28125" style="15" customWidth="1"/>
    <col min="13" max="13" width="9.140625" style="15" hidden="1" customWidth="1"/>
    <col min="14" max="16384" width="9.140625" style="15" customWidth="1"/>
  </cols>
  <sheetData>
    <row r="1" spans="4:16" ht="15">
      <c r="D1" s="32"/>
      <c r="E1" s="32"/>
      <c r="F1" s="32"/>
      <c r="G1" s="32"/>
      <c r="H1" s="32"/>
      <c r="I1" s="32"/>
      <c r="J1" s="32"/>
      <c r="K1" s="32"/>
      <c r="L1" s="813" t="s">
        <v>433</v>
      </c>
      <c r="M1" s="813"/>
      <c r="N1" s="813"/>
      <c r="O1" s="37"/>
      <c r="P1" s="37"/>
    </row>
    <row r="2" spans="1:16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39"/>
      <c r="N2" s="39"/>
      <c r="O2" s="39"/>
      <c r="P2" s="39"/>
    </row>
    <row r="3" spans="1:16" ht="19.5">
      <c r="A3" s="814" t="s">
        <v>700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38"/>
      <c r="N3" s="38"/>
      <c r="O3" s="38"/>
      <c r="P3" s="38"/>
    </row>
    <row r="4" ht="10.5" customHeight="1"/>
    <row r="5" spans="1:12" ht="19.5" customHeight="1">
      <c r="A5" s="802" t="s">
        <v>757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</row>
    <row r="6" spans="1:12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724" t="s">
        <v>936</v>
      </c>
      <c r="B7" s="724"/>
      <c r="F7" s="811" t="s">
        <v>20</v>
      </c>
      <c r="G7" s="811"/>
      <c r="H7" s="811"/>
      <c r="I7" s="811"/>
      <c r="J7" s="811"/>
      <c r="K7" s="811"/>
      <c r="L7" s="811"/>
    </row>
    <row r="8" spans="1:12" ht="12.75">
      <c r="A8" s="14"/>
      <c r="F8" s="16"/>
      <c r="G8" s="95"/>
      <c r="H8" s="95"/>
      <c r="I8" s="812" t="s">
        <v>780</v>
      </c>
      <c r="J8" s="812"/>
      <c r="K8" s="812"/>
      <c r="L8" s="812"/>
    </row>
    <row r="9" spans="1:19" s="14" customFormat="1" ht="12.75">
      <c r="A9" s="698" t="s">
        <v>2</v>
      </c>
      <c r="B9" s="698" t="s">
        <v>3</v>
      </c>
      <c r="C9" s="699" t="s">
        <v>24</v>
      </c>
      <c r="D9" s="735"/>
      <c r="E9" s="735"/>
      <c r="F9" s="735"/>
      <c r="G9" s="735"/>
      <c r="H9" s="699" t="s">
        <v>25</v>
      </c>
      <c r="I9" s="735"/>
      <c r="J9" s="735"/>
      <c r="K9" s="735"/>
      <c r="L9" s="735"/>
      <c r="R9" s="27"/>
      <c r="S9" s="28"/>
    </row>
    <row r="10" spans="1:12" s="14" customFormat="1" ht="64.5">
      <c r="A10" s="698"/>
      <c r="B10" s="698"/>
      <c r="C10" s="5" t="s">
        <v>754</v>
      </c>
      <c r="D10" s="5" t="s">
        <v>787</v>
      </c>
      <c r="E10" s="5" t="s">
        <v>69</v>
      </c>
      <c r="F10" s="5" t="s">
        <v>70</v>
      </c>
      <c r="G10" s="5" t="s">
        <v>366</v>
      </c>
      <c r="H10" s="5" t="s">
        <v>754</v>
      </c>
      <c r="I10" s="5" t="s">
        <v>787</v>
      </c>
      <c r="J10" s="5" t="s">
        <v>69</v>
      </c>
      <c r="K10" s="5" t="s">
        <v>70</v>
      </c>
      <c r="L10" s="5" t="s">
        <v>367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s="14" customFormat="1" ht="12.75">
      <c r="A12" s="346" t="s">
        <v>258</v>
      </c>
      <c r="B12" s="347" t="s">
        <v>884</v>
      </c>
      <c r="C12" s="272" t="s">
        <v>7</v>
      </c>
      <c r="D12" s="272" t="s">
        <v>7</v>
      </c>
      <c r="E12" s="272" t="s">
        <v>7</v>
      </c>
      <c r="F12" s="272" t="s">
        <v>7</v>
      </c>
      <c r="G12" s="272" t="s">
        <v>7</v>
      </c>
      <c r="H12" s="272" t="s">
        <v>7</v>
      </c>
      <c r="I12" s="272" t="s">
        <v>7</v>
      </c>
      <c r="J12" s="272" t="s">
        <v>7</v>
      </c>
      <c r="K12" s="272" t="s">
        <v>7</v>
      </c>
      <c r="L12" s="272" t="s">
        <v>7</v>
      </c>
    </row>
    <row r="13" spans="1:12" s="14" customFormat="1" ht="12.75">
      <c r="A13" s="346" t="s">
        <v>259</v>
      </c>
      <c r="B13" s="347" t="s">
        <v>885</v>
      </c>
      <c r="C13" s="272" t="s">
        <v>7</v>
      </c>
      <c r="D13" s="272" t="s">
        <v>7</v>
      </c>
      <c r="E13" s="272" t="s">
        <v>7</v>
      </c>
      <c r="F13" s="272" t="s">
        <v>7</v>
      </c>
      <c r="G13" s="272" t="s">
        <v>7</v>
      </c>
      <c r="H13" s="272" t="s">
        <v>7</v>
      </c>
      <c r="I13" s="272" t="s">
        <v>7</v>
      </c>
      <c r="J13" s="272" t="s">
        <v>7</v>
      </c>
      <c r="K13" s="272" t="s">
        <v>7</v>
      </c>
      <c r="L13" s="272" t="s">
        <v>7</v>
      </c>
    </row>
    <row r="14" spans="1:12" s="14" customFormat="1" ht="12.75">
      <c r="A14" s="346" t="s">
        <v>260</v>
      </c>
      <c r="B14" s="347" t="s">
        <v>886</v>
      </c>
      <c r="C14" s="272" t="s">
        <v>7</v>
      </c>
      <c r="D14" s="272" t="s">
        <v>7</v>
      </c>
      <c r="E14" s="272" t="s">
        <v>7</v>
      </c>
      <c r="F14" s="272" t="s">
        <v>7</v>
      </c>
      <c r="G14" s="272" t="s">
        <v>7</v>
      </c>
      <c r="H14" s="272" t="s">
        <v>7</v>
      </c>
      <c r="I14" s="272" t="s">
        <v>7</v>
      </c>
      <c r="J14" s="272" t="s">
        <v>7</v>
      </c>
      <c r="K14" s="272" t="s">
        <v>7</v>
      </c>
      <c r="L14" s="272" t="s">
        <v>7</v>
      </c>
    </row>
    <row r="15" spans="1:12" s="14" customFormat="1" ht="12.75">
      <c r="A15" s="346" t="s">
        <v>261</v>
      </c>
      <c r="B15" s="347" t="s">
        <v>887</v>
      </c>
      <c r="C15" s="272" t="s">
        <v>7</v>
      </c>
      <c r="D15" s="272" t="s">
        <v>7</v>
      </c>
      <c r="E15" s="272" t="s">
        <v>7</v>
      </c>
      <c r="F15" s="272" t="s">
        <v>7</v>
      </c>
      <c r="G15" s="272" t="s">
        <v>7</v>
      </c>
      <c r="H15" s="272" t="s">
        <v>7</v>
      </c>
      <c r="I15" s="272" t="s">
        <v>7</v>
      </c>
      <c r="J15" s="272" t="s">
        <v>7</v>
      </c>
      <c r="K15" s="272" t="s">
        <v>7</v>
      </c>
      <c r="L15" s="272" t="s">
        <v>7</v>
      </c>
    </row>
    <row r="16" spans="1:12" s="14" customFormat="1" ht="12.75">
      <c r="A16" s="346" t="s">
        <v>262</v>
      </c>
      <c r="B16" s="347" t="s">
        <v>888</v>
      </c>
      <c r="C16" s="272" t="s">
        <v>7</v>
      </c>
      <c r="D16" s="272" t="s">
        <v>7</v>
      </c>
      <c r="E16" s="272" t="s">
        <v>7</v>
      </c>
      <c r="F16" s="272" t="s">
        <v>7</v>
      </c>
      <c r="G16" s="272" t="s">
        <v>7</v>
      </c>
      <c r="H16" s="272" t="s">
        <v>7</v>
      </c>
      <c r="I16" s="272" t="s">
        <v>7</v>
      </c>
      <c r="J16" s="272" t="s">
        <v>7</v>
      </c>
      <c r="K16" s="272" t="s">
        <v>7</v>
      </c>
      <c r="L16" s="272" t="s">
        <v>7</v>
      </c>
    </row>
    <row r="17" spans="1:12" s="14" customFormat="1" ht="12.75">
      <c r="A17" s="346" t="s">
        <v>263</v>
      </c>
      <c r="B17" s="347" t="s">
        <v>889</v>
      </c>
      <c r="C17" s="272" t="s">
        <v>7</v>
      </c>
      <c r="D17" s="272" t="s">
        <v>7</v>
      </c>
      <c r="E17" s="272" t="s">
        <v>7</v>
      </c>
      <c r="F17" s="272" t="s">
        <v>7</v>
      </c>
      <c r="G17" s="272" t="s">
        <v>7</v>
      </c>
      <c r="H17" s="272" t="s">
        <v>7</v>
      </c>
      <c r="I17" s="272" t="s">
        <v>7</v>
      </c>
      <c r="J17" s="272" t="s">
        <v>7</v>
      </c>
      <c r="K17" s="272" t="s">
        <v>7</v>
      </c>
      <c r="L17" s="272" t="s">
        <v>7</v>
      </c>
    </row>
    <row r="18" spans="1:12" s="14" customFormat="1" ht="12.75">
      <c r="A18" s="346" t="s">
        <v>264</v>
      </c>
      <c r="B18" s="347" t="s">
        <v>890</v>
      </c>
      <c r="C18" s="272" t="s">
        <v>7</v>
      </c>
      <c r="D18" s="272" t="s">
        <v>7</v>
      </c>
      <c r="E18" s="272" t="s">
        <v>7</v>
      </c>
      <c r="F18" s="272" t="s">
        <v>7</v>
      </c>
      <c r="G18" s="272" t="s">
        <v>7</v>
      </c>
      <c r="H18" s="272" t="s">
        <v>7</v>
      </c>
      <c r="I18" s="272" t="s">
        <v>7</v>
      </c>
      <c r="J18" s="272" t="s">
        <v>7</v>
      </c>
      <c r="K18" s="272" t="s">
        <v>7</v>
      </c>
      <c r="L18" s="272" t="s">
        <v>7</v>
      </c>
    </row>
    <row r="19" spans="1:12" s="14" customFormat="1" ht="12.75">
      <c r="A19" s="346" t="s">
        <v>265</v>
      </c>
      <c r="B19" s="347" t="s">
        <v>891</v>
      </c>
      <c r="C19" s="272" t="s">
        <v>7</v>
      </c>
      <c r="D19" s="272" t="s">
        <v>7</v>
      </c>
      <c r="E19" s="272" t="s">
        <v>7</v>
      </c>
      <c r="F19" s="272" t="s">
        <v>7</v>
      </c>
      <c r="G19" s="272" t="s">
        <v>7</v>
      </c>
      <c r="H19" s="272" t="s">
        <v>7</v>
      </c>
      <c r="I19" s="272" t="s">
        <v>7</v>
      </c>
      <c r="J19" s="272" t="s">
        <v>7</v>
      </c>
      <c r="K19" s="272" t="s">
        <v>7</v>
      </c>
      <c r="L19" s="272" t="s">
        <v>7</v>
      </c>
    </row>
    <row r="20" spans="1:12" s="14" customFormat="1" ht="12.75">
      <c r="A20" s="346" t="s">
        <v>284</v>
      </c>
      <c r="B20" s="347" t="s">
        <v>892</v>
      </c>
      <c r="C20" s="272" t="s">
        <v>7</v>
      </c>
      <c r="D20" s="272" t="s">
        <v>7</v>
      </c>
      <c r="E20" s="272" t="s">
        <v>7</v>
      </c>
      <c r="F20" s="272" t="s">
        <v>7</v>
      </c>
      <c r="G20" s="272" t="s">
        <v>7</v>
      </c>
      <c r="H20" s="272" t="s">
        <v>7</v>
      </c>
      <c r="I20" s="272" t="s">
        <v>7</v>
      </c>
      <c r="J20" s="272" t="s">
        <v>7</v>
      </c>
      <c r="K20" s="272" t="s">
        <v>7</v>
      </c>
      <c r="L20" s="272" t="s">
        <v>7</v>
      </c>
    </row>
    <row r="21" spans="1:12" s="14" customFormat="1" ht="12.75">
      <c r="A21" s="346" t="s">
        <v>285</v>
      </c>
      <c r="B21" s="347" t="s">
        <v>893</v>
      </c>
      <c r="C21" s="272" t="s">
        <v>7</v>
      </c>
      <c r="D21" s="272" t="s">
        <v>7</v>
      </c>
      <c r="E21" s="272" t="s">
        <v>7</v>
      </c>
      <c r="F21" s="272" t="s">
        <v>7</v>
      </c>
      <c r="G21" s="272" t="s">
        <v>7</v>
      </c>
      <c r="H21" s="272" t="s">
        <v>7</v>
      </c>
      <c r="I21" s="272" t="s">
        <v>7</v>
      </c>
      <c r="J21" s="272" t="s">
        <v>7</v>
      </c>
      <c r="K21" s="272" t="s">
        <v>7</v>
      </c>
      <c r="L21" s="272" t="s">
        <v>7</v>
      </c>
    </row>
    <row r="22" spans="1:12" s="14" customFormat="1" ht="12.75">
      <c r="A22" s="346" t="s">
        <v>286</v>
      </c>
      <c r="B22" s="347" t="s">
        <v>894</v>
      </c>
      <c r="C22" s="272" t="s">
        <v>7</v>
      </c>
      <c r="D22" s="272" t="s">
        <v>7</v>
      </c>
      <c r="E22" s="272" t="s">
        <v>7</v>
      </c>
      <c r="F22" s="272" t="s">
        <v>7</v>
      </c>
      <c r="G22" s="272" t="s">
        <v>7</v>
      </c>
      <c r="H22" s="272" t="s">
        <v>7</v>
      </c>
      <c r="I22" s="272" t="s">
        <v>7</v>
      </c>
      <c r="J22" s="272" t="s">
        <v>7</v>
      </c>
      <c r="K22" s="272" t="s">
        <v>7</v>
      </c>
      <c r="L22" s="272" t="s">
        <v>7</v>
      </c>
    </row>
    <row r="23" spans="1:12" s="14" customFormat="1" ht="12.75">
      <c r="A23" s="346" t="s">
        <v>314</v>
      </c>
      <c r="B23" s="347" t="s">
        <v>895</v>
      </c>
      <c r="C23" s="272" t="s">
        <v>7</v>
      </c>
      <c r="D23" s="272" t="s">
        <v>7</v>
      </c>
      <c r="E23" s="272" t="s">
        <v>7</v>
      </c>
      <c r="F23" s="272" t="s">
        <v>7</v>
      </c>
      <c r="G23" s="272" t="s">
        <v>7</v>
      </c>
      <c r="H23" s="272" t="s">
        <v>7</v>
      </c>
      <c r="I23" s="272" t="s">
        <v>7</v>
      </c>
      <c r="J23" s="272" t="s">
        <v>7</v>
      </c>
      <c r="K23" s="272" t="s">
        <v>7</v>
      </c>
      <c r="L23" s="272" t="s">
        <v>7</v>
      </c>
    </row>
    <row r="24" spans="1:12" s="14" customFormat="1" ht="12.75">
      <c r="A24" s="346" t="s">
        <v>315</v>
      </c>
      <c r="B24" s="347" t="s">
        <v>896</v>
      </c>
      <c r="C24" s="272" t="s">
        <v>7</v>
      </c>
      <c r="D24" s="272" t="s">
        <v>7</v>
      </c>
      <c r="E24" s="272" t="s">
        <v>7</v>
      </c>
      <c r="F24" s="272" t="s">
        <v>7</v>
      </c>
      <c r="G24" s="272" t="s">
        <v>7</v>
      </c>
      <c r="H24" s="272" t="s">
        <v>7</v>
      </c>
      <c r="I24" s="272" t="s">
        <v>7</v>
      </c>
      <c r="J24" s="272" t="s">
        <v>7</v>
      </c>
      <c r="K24" s="272" t="s">
        <v>7</v>
      </c>
      <c r="L24" s="272" t="s">
        <v>7</v>
      </c>
    </row>
    <row r="25" spans="1:12" s="14" customFormat="1" ht="12.75">
      <c r="A25" s="346" t="s">
        <v>316</v>
      </c>
      <c r="B25" s="347" t="s">
        <v>897</v>
      </c>
      <c r="C25" s="272" t="s">
        <v>7</v>
      </c>
      <c r="D25" s="272" t="s">
        <v>7</v>
      </c>
      <c r="E25" s="272" t="s">
        <v>7</v>
      </c>
      <c r="F25" s="272" t="s">
        <v>7</v>
      </c>
      <c r="G25" s="272" t="s">
        <v>7</v>
      </c>
      <c r="H25" s="272" t="s">
        <v>7</v>
      </c>
      <c r="I25" s="272" t="s">
        <v>7</v>
      </c>
      <c r="J25" s="272" t="s">
        <v>7</v>
      </c>
      <c r="K25" s="272" t="s">
        <v>7</v>
      </c>
      <c r="L25" s="272" t="s">
        <v>7</v>
      </c>
    </row>
    <row r="26" spans="1:12" s="14" customFormat="1" ht="12.75">
      <c r="A26" s="346" t="s">
        <v>317</v>
      </c>
      <c r="B26" s="347" t="s">
        <v>898</v>
      </c>
      <c r="C26" s="272" t="s">
        <v>7</v>
      </c>
      <c r="D26" s="272" t="s">
        <v>7</v>
      </c>
      <c r="E26" s="272" t="s">
        <v>7</v>
      </c>
      <c r="F26" s="272" t="s">
        <v>7</v>
      </c>
      <c r="G26" s="272" t="s">
        <v>7</v>
      </c>
      <c r="H26" s="272" t="s">
        <v>7</v>
      </c>
      <c r="I26" s="272" t="s">
        <v>7</v>
      </c>
      <c r="J26" s="272" t="s">
        <v>7</v>
      </c>
      <c r="K26" s="272" t="s">
        <v>7</v>
      </c>
      <c r="L26" s="272" t="s">
        <v>7</v>
      </c>
    </row>
    <row r="27" spans="1:12" s="14" customFormat="1" ht="12.75">
      <c r="A27" s="346" t="s">
        <v>899</v>
      </c>
      <c r="B27" s="347" t="s">
        <v>900</v>
      </c>
      <c r="C27" s="272" t="s">
        <v>7</v>
      </c>
      <c r="D27" s="272" t="s">
        <v>7</v>
      </c>
      <c r="E27" s="272" t="s">
        <v>7</v>
      </c>
      <c r="F27" s="272" t="s">
        <v>7</v>
      </c>
      <c r="G27" s="272" t="s">
        <v>7</v>
      </c>
      <c r="H27" s="272" t="s">
        <v>7</v>
      </c>
      <c r="I27" s="272" t="s">
        <v>7</v>
      </c>
      <c r="J27" s="272" t="s">
        <v>7</v>
      </c>
      <c r="K27" s="272" t="s">
        <v>7</v>
      </c>
      <c r="L27" s="272" t="s">
        <v>7</v>
      </c>
    </row>
    <row r="28" spans="1:12" s="14" customFormat="1" ht="12.75">
      <c r="A28" s="346" t="s">
        <v>901</v>
      </c>
      <c r="B28" s="347" t="s">
        <v>902</v>
      </c>
      <c r="C28" s="272" t="s">
        <v>7</v>
      </c>
      <c r="D28" s="272" t="s">
        <v>7</v>
      </c>
      <c r="E28" s="272" t="s">
        <v>7</v>
      </c>
      <c r="F28" s="272" t="s">
        <v>7</v>
      </c>
      <c r="G28" s="272" t="s">
        <v>7</v>
      </c>
      <c r="H28" s="272" t="s">
        <v>7</v>
      </c>
      <c r="I28" s="272" t="s">
        <v>7</v>
      </c>
      <c r="J28" s="272" t="s">
        <v>7</v>
      </c>
      <c r="K28" s="272" t="s">
        <v>7</v>
      </c>
      <c r="L28" s="272" t="s">
        <v>7</v>
      </c>
    </row>
    <row r="29" spans="1:12" s="14" customFormat="1" ht="12.75">
      <c r="A29" s="346" t="s">
        <v>903</v>
      </c>
      <c r="B29" s="347" t="s">
        <v>904</v>
      </c>
      <c r="C29" s="272" t="s">
        <v>7</v>
      </c>
      <c r="D29" s="272" t="s">
        <v>7</v>
      </c>
      <c r="E29" s="272" t="s">
        <v>7</v>
      </c>
      <c r="F29" s="272" t="s">
        <v>7</v>
      </c>
      <c r="G29" s="272" t="s">
        <v>7</v>
      </c>
      <c r="H29" s="272" t="s">
        <v>7</v>
      </c>
      <c r="I29" s="272" t="s">
        <v>7</v>
      </c>
      <c r="J29" s="272" t="s">
        <v>7</v>
      </c>
      <c r="K29" s="272" t="s">
        <v>7</v>
      </c>
      <c r="L29" s="272" t="s">
        <v>7</v>
      </c>
    </row>
    <row r="30" spans="1:12" s="14" customFormat="1" ht="12.75">
      <c r="A30" s="346" t="s">
        <v>905</v>
      </c>
      <c r="B30" s="347" t="s">
        <v>906</v>
      </c>
      <c r="C30" s="272" t="s">
        <v>7</v>
      </c>
      <c r="D30" s="272" t="s">
        <v>7</v>
      </c>
      <c r="E30" s="272" t="s">
        <v>7</v>
      </c>
      <c r="F30" s="272" t="s">
        <v>7</v>
      </c>
      <c r="G30" s="272" t="s">
        <v>7</v>
      </c>
      <c r="H30" s="272" t="s">
        <v>7</v>
      </c>
      <c r="I30" s="272" t="s">
        <v>7</v>
      </c>
      <c r="J30" s="272" t="s">
        <v>7</v>
      </c>
      <c r="K30" s="272" t="s">
        <v>7</v>
      </c>
      <c r="L30" s="272" t="s">
        <v>7</v>
      </c>
    </row>
    <row r="31" spans="1:12" s="14" customFormat="1" ht="12.75">
      <c r="A31" s="346" t="s">
        <v>907</v>
      </c>
      <c r="B31" s="347" t="s">
        <v>908</v>
      </c>
      <c r="C31" s="272" t="s">
        <v>7</v>
      </c>
      <c r="D31" s="272" t="s">
        <v>7</v>
      </c>
      <c r="E31" s="272" t="s">
        <v>7</v>
      </c>
      <c r="F31" s="272" t="s">
        <v>7</v>
      </c>
      <c r="G31" s="272" t="s">
        <v>7</v>
      </c>
      <c r="H31" s="272" t="s">
        <v>7</v>
      </c>
      <c r="I31" s="272" t="s">
        <v>7</v>
      </c>
      <c r="J31" s="272" t="s">
        <v>7</v>
      </c>
      <c r="K31" s="272" t="s">
        <v>7</v>
      </c>
      <c r="L31" s="272" t="s">
        <v>7</v>
      </c>
    </row>
    <row r="32" spans="1:12" s="14" customFormat="1" ht="12.75">
      <c r="A32" s="346" t="s">
        <v>909</v>
      </c>
      <c r="B32" s="347" t="s">
        <v>910</v>
      </c>
      <c r="C32" s="272" t="s">
        <v>7</v>
      </c>
      <c r="D32" s="272" t="s">
        <v>7</v>
      </c>
      <c r="E32" s="272" t="s">
        <v>7</v>
      </c>
      <c r="F32" s="272" t="s">
        <v>7</v>
      </c>
      <c r="G32" s="272" t="s">
        <v>7</v>
      </c>
      <c r="H32" s="272" t="s">
        <v>7</v>
      </c>
      <c r="I32" s="272" t="s">
        <v>7</v>
      </c>
      <c r="J32" s="272" t="s">
        <v>7</v>
      </c>
      <c r="K32" s="272" t="s">
        <v>7</v>
      </c>
      <c r="L32" s="272" t="s">
        <v>7</v>
      </c>
    </row>
    <row r="33" spans="1:12" s="14" customFormat="1" ht="12.75">
      <c r="A33" s="346" t="s">
        <v>911</v>
      </c>
      <c r="B33" s="347" t="s">
        <v>912</v>
      </c>
      <c r="C33" s="272" t="s">
        <v>7</v>
      </c>
      <c r="D33" s="272" t="s">
        <v>7</v>
      </c>
      <c r="E33" s="272" t="s">
        <v>7</v>
      </c>
      <c r="F33" s="272" t="s">
        <v>7</v>
      </c>
      <c r="G33" s="272" t="s">
        <v>7</v>
      </c>
      <c r="H33" s="272" t="s">
        <v>7</v>
      </c>
      <c r="I33" s="272" t="s">
        <v>7</v>
      </c>
      <c r="J33" s="272" t="s">
        <v>7</v>
      </c>
      <c r="K33" s="272" t="s">
        <v>7</v>
      </c>
      <c r="L33" s="272" t="s">
        <v>7</v>
      </c>
    </row>
    <row r="34" spans="1:12" s="14" customFormat="1" ht="12.75">
      <c r="A34" s="346" t="s">
        <v>913</v>
      </c>
      <c r="B34" s="347" t="s">
        <v>914</v>
      </c>
      <c r="C34" s="272" t="s">
        <v>7</v>
      </c>
      <c r="D34" s="272" t="s">
        <v>7</v>
      </c>
      <c r="E34" s="272" t="s">
        <v>7</v>
      </c>
      <c r="F34" s="272" t="s">
        <v>7</v>
      </c>
      <c r="G34" s="272" t="s">
        <v>7</v>
      </c>
      <c r="H34" s="272" t="s">
        <v>7</v>
      </c>
      <c r="I34" s="272" t="s">
        <v>7</v>
      </c>
      <c r="J34" s="272" t="s">
        <v>7</v>
      </c>
      <c r="K34" s="272" t="s">
        <v>7</v>
      </c>
      <c r="L34" s="272" t="s">
        <v>7</v>
      </c>
    </row>
    <row r="35" spans="1:12" s="14" customFormat="1" ht="12.75">
      <c r="A35" s="346" t="s">
        <v>915</v>
      </c>
      <c r="B35" s="347" t="s">
        <v>916</v>
      </c>
      <c r="C35" s="272" t="s">
        <v>7</v>
      </c>
      <c r="D35" s="272" t="s">
        <v>7</v>
      </c>
      <c r="E35" s="272" t="s">
        <v>7</v>
      </c>
      <c r="F35" s="272" t="s">
        <v>7</v>
      </c>
      <c r="G35" s="272" t="s">
        <v>7</v>
      </c>
      <c r="H35" s="272" t="s">
        <v>7</v>
      </c>
      <c r="I35" s="272" t="s">
        <v>7</v>
      </c>
      <c r="J35" s="272" t="s">
        <v>7</v>
      </c>
      <c r="K35" s="272" t="s">
        <v>7</v>
      </c>
      <c r="L35" s="272" t="s">
        <v>7</v>
      </c>
    </row>
    <row r="36" spans="1:12" s="14" customFormat="1" ht="12.75">
      <c r="A36" s="346" t="s">
        <v>917</v>
      </c>
      <c r="B36" s="347" t="s">
        <v>918</v>
      </c>
      <c r="C36" s="272" t="s">
        <v>7</v>
      </c>
      <c r="D36" s="272" t="s">
        <v>7</v>
      </c>
      <c r="E36" s="272" t="s">
        <v>7</v>
      </c>
      <c r="F36" s="272" t="s">
        <v>7</v>
      </c>
      <c r="G36" s="272" t="s">
        <v>7</v>
      </c>
      <c r="H36" s="272" t="s">
        <v>7</v>
      </c>
      <c r="I36" s="272" t="s">
        <v>7</v>
      </c>
      <c r="J36" s="272" t="s">
        <v>7</v>
      </c>
      <c r="K36" s="272" t="s">
        <v>7</v>
      </c>
      <c r="L36" s="272" t="s">
        <v>7</v>
      </c>
    </row>
    <row r="37" spans="1:12" s="14" customFormat="1" ht="12.75">
      <c r="A37" s="346" t="s">
        <v>919</v>
      </c>
      <c r="B37" s="347" t="s">
        <v>920</v>
      </c>
      <c r="C37" s="272" t="s">
        <v>7</v>
      </c>
      <c r="D37" s="272" t="s">
        <v>7</v>
      </c>
      <c r="E37" s="272" t="s">
        <v>7</v>
      </c>
      <c r="F37" s="272" t="s">
        <v>7</v>
      </c>
      <c r="G37" s="272" t="s">
        <v>7</v>
      </c>
      <c r="H37" s="272" t="s">
        <v>7</v>
      </c>
      <c r="I37" s="272" t="s">
        <v>7</v>
      </c>
      <c r="J37" s="272" t="s">
        <v>7</v>
      </c>
      <c r="K37" s="272" t="s">
        <v>7</v>
      </c>
      <c r="L37" s="272" t="s">
        <v>7</v>
      </c>
    </row>
    <row r="38" spans="1:12" s="14" customFormat="1" ht="12.75">
      <c r="A38" s="346" t="s">
        <v>921</v>
      </c>
      <c r="B38" s="347" t="s">
        <v>922</v>
      </c>
      <c r="C38" s="272" t="s">
        <v>7</v>
      </c>
      <c r="D38" s="272" t="s">
        <v>7</v>
      </c>
      <c r="E38" s="272" t="s">
        <v>7</v>
      </c>
      <c r="F38" s="272" t="s">
        <v>7</v>
      </c>
      <c r="G38" s="272" t="s">
        <v>7</v>
      </c>
      <c r="H38" s="272" t="s">
        <v>7</v>
      </c>
      <c r="I38" s="272" t="s">
        <v>7</v>
      </c>
      <c r="J38" s="272" t="s">
        <v>7</v>
      </c>
      <c r="K38" s="272" t="s">
        <v>7</v>
      </c>
      <c r="L38" s="272" t="s">
        <v>7</v>
      </c>
    </row>
    <row r="39" spans="1:12" s="14" customFormat="1" ht="24.75">
      <c r="A39" s="346" t="s">
        <v>923</v>
      </c>
      <c r="B39" s="348" t="s">
        <v>924</v>
      </c>
      <c r="C39" s="272" t="s">
        <v>7</v>
      </c>
      <c r="D39" s="272" t="s">
        <v>7</v>
      </c>
      <c r="E39" s="272" t="s">
        <v>7</v>
      </c>
      <c r="F39" s="272" t="s">
        <v>7</v>
      </c>
      <c r="G39" s="272" t="s">
        <v>7</v>
      </c>
      <c r="H39" s="272" t="s">
        <v>7</v>
      </c>
      <c r="I39" s="272" t="s">
        <v>7</v>
      </c>
      <c r="J39" s="272" t="s">
        <v>7</v>
      </c>
      <c r="K39" s="272" t="s">
        <v>7</v>
      </c>
      <c r="L39" s="272" t="s">
        <v>7</v>
      </c>
    </row>
    <row r="40" spans="1:12" s="14" customFormat="1" ht="24.75">
      <c r="A40" s="346" t="s">
        <v>925</v>
      </c>
      <c r="B40" s="348" t="s">
        <v>926</v>
      </c>
      <c r="C40" s="272" t="s">
        <v>7</v>
      </c>
      <c r="D40" s="272" t="s">
        <v>7</v>
      </c>
      <c r="E40" s="272" t="s">
        <v>7</v>
      </c>
      <c r="F40" s="272" t="s">
        <v>7</v>
      </c>
      <c r="G40" s="272" t="s">
        <v>7</v>
      </c>
      <c r="H40" s="272" t="s">
        <v>7</v>
      </c>
      <c r="I40" s="272" t="s">
        <v>7</v>
      </c>
      <c r="J40" s="272" t="s">
        <v>7</v>
      </c>
      <c r="K40" s="272" t="s">
        <v>7</v>
      </c>
      <c r="L40" s="272" t="s">
        <v>7</v>
      </c>
    </row>
    <row r="41" spans="1:12" s="14" customFormat="1" ht="12.75">
      <c r="A41" s="346" t="s">
        <v>927</v>
      </c>
      <c r="B41" s="348" t="s">
        <v>928</v>
      </c>
      <c r="C41" s="272" t="s">
        <v>7</v>
      </c>
      <c r="D41" s="272" t="s">
        <v>7</v>
      </c>
      <c r="E41" s="272" t="s">
        <v>7</v>
      </c>
      <c r="F41" s="272" t="s">
        <v>7</v>
      </c>
      <c r="G41" s="272" t="s">
        <v>7</v>
      </c>
      <c r="H41" s="272" t="s">
        <v>7</v>
      </c>
      <c r="I41" s="272" t="s">
        <v>7</v>
      </c>
      <c r="J41" s="272" t="s">
        <v>7</v>
      </c>
      <c r="K41" s="272" t="s">
        <v>7</v>
      </c>
      <c r="L41" s="272" t="s">
        <v>7</v>
      </c>
    </row>
    <row r="42" spans="1:12" s="14" customFormat="1" ht="12.75">
      <c r="A42" s="346" t="s">
        <v>929</v>
      </c>
      <c r="B42" s="348" t="s">
        <v>930</v>
      </c>
      <c r="C42" s="272" t="s">
        <v>7</v>
      </c>
      <c r="D42" s="272" t="s">
        <v>7</v>
      </c>
      <c r="E42" s="272" t="s">
        <v>7</v>
      </c>
      <c r="F42" s="272" t="s">
        <v>7</v>
      </c>
      <c r="G42" s="272" t="s">
        <v>7</v>
      </c>
      <c r="H42" s="272" t="s">
        <v>7</v>
      </c>
      <c r="I42" s="272" t="s">
        <v>7</v>
      </c>
      <c r="J42" s="272" t="s">
        <v>7</v>
      </c>
      <c r="K42" s="272" t="s">
        <v>7</v>
      </c>
      <c r="L42" s="272" t="s">
        <v>7</v>
      </c>
    </row>
    <row r="43" spans="1:12" s="14" customFormat="1" ht="49.5">
      <c r="A43" s="346" t="s">
        <v>931</v>
      </c>
      <c r="B43" s="348" t="s">
        <v>932</v>
      </c>
      <c r="C43" s="272" t="s">
        <v>7</v>
      </c>
      <c r="D43" s="272" t="s">
        <v>7</v>
      </c>
      <c r="E43" s="272" t="s">
        <v>7</v>
      </c>
      <c r="F43" s="272" t="s">
        <v>7</v>
      </c>
      <c r="G43" s="272" t="s">
        <v>7</v>
      </c>
      <c r="H43" s="272" t="s">
        <v>7</v>
      </c>
      <c r="I43" s="272" t="s">
        <v>7</v>
      </c>
      <c r="J43" s="272" t="s">
        <v>7</v>
      </c>
      <c r="K43" s="272" t="s">
        <v>7</v>
      </c>
      <c r="L43" s="272" t="s">
        <v>7</v>
      </c>
    </row>
    <row r="44" spans="1:12" s="14" customFormat="1" ht="37.5">
      <c r="A44" s="346" t="s">
        <v>933</v>
      </c>
      <c r="B44" s="348" t="s">
        <v>934</v>
      </c>
      <c r="C44" s="272" t="s">
        <v>7</v>
      </c>
      <c r="D44" s="272" t="s">
        <v>7</v>
      </c>
      <c r="E44" s="272" t="s">
        <v>7</v>
      </c>
      <c r="F44" s="272" t="s">
        <v>7</v>
      </c>
      <c r="G44" s="272" t="s">
        <v>7</v>
      </c>
      <c r="H44" s="272" t="s">
        <v>7</v>
      </c>
      <c r="I44" s="272" t="s">
        <v>7</v>
      </c>
      <c r="J44" s="272" t="s">
        <v>7</v>
      </c>
      <c r="K44" s="272" t="s">
        <v>7</v>
      </c>
      <c r="L44" s="272" t="s">
        <v>7</v>
      </c>
    </row>
    <row r="45" spans="1:12" ht="12.75">
      <c r="A45" s="3" t="s">
        <v>18</v>
      </c>
      <c r="B45" s="19"/>
      <c r="C45" s="19"/>
      <c r="D45" s="19"/>
      <c r="E45" s="19"/>
      <c r="F45" s="19"/>
      <c r="G45" s="19"/>
      <c r="H45" s="25"/>
      <c r="I45" s="25"/>
      <c r="J45" s="25"/>
      <c r="K45" s="25"/>
      <c r="L45" s="19"/>
    </row>
    <row r="46" spans="1:12" ht="12">
      <c r="A46" s="21" t="s">
        <v>365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">
      <c r="A47" s="20" t="s">
        <v>364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3" ht="14.25" customHeight="1">
      <c r="A50" s="303"/>
      <c r="B50" s="303"/>
      <c r="C50"/>
      <c r="D50"/>
      <c r="E50"/>
      <c r="F50"/>
      <c r="G50"/>
      <c r="H50"/>
      <c r="I50" s="336"/>
      <c r="J50" s="336"/>
      <c r="K50"/>
      <c r="L50" s="375" t="s">
        <v>13</v>
      </c>
      <c r="M50" s="336"/>
    </row>
    <row r="51" spans="1:13" ht="12.75" customHeight="1">
      <c r="A51" s="303" t="s">
        <v>12</v>
      </c>
      <c r="B51"/>
      <c r="C51" s="1"/>
      <c r="D51" s="685" t="s">
        <v>13</v>
      </c>
      <c r="E51" s="685"/>
      <c r="F51" s="14"/>
      <c r="G51"/>
      <c r="H51"/>
      <c r="I51" s="336"/>
      <c r="J51" s="336"/>
      <c r="K51" s="376" t="s">
        <v>14</v>
      </c>
      <c r="L51" s="376"/>
      <c r="M51" s="336"/>
    </row>
    <row r="52" spans="1:13" ht="12.75" customHeight="1">
      <c r="A52" s="303"/>
      <c r="B52" s="303"/>
      <c r="C52" s="686" t="s">
        <v>882</v>
      </c>
      <c r="D52" s="686"/>
      <c r="E52" s="686"/>
      <c r="F52" s="686"/>
      <c r="G52"/>
      <c r="H52"/>
      <c r="I52"/>
      <c r="J52"/>
      <c r="K52" s="376" t="s">
        <v>883</v>
      </c>
      <c r="L52" s="376"/>
      <c r="M52" s="32"/>
    </row>
    <row r="53" spans="1:13" ht="12.75">
      <c r="A53"/>
      <c r="B53"/>
      <c r="C53"/>
      <c r="D53"/>
      <c r="E53"/>
      <c r="F53"/>
      <c r="G53"/>
      <c r="H53"/>
      <c r="I53" s="351"/>
      <c r="J53" s="351"/>
      <c r="K53" s="304" t="s">
        <v>83</v>
      </c>
      <c r="L53" s="305"/>
      <c r="M53" s="351"/>
    </row>
    <row r="54" ht="12.75">
      <c r="A54" s="14"/>
    </row>
    <row r="55" spans="1:12" ht="12">
      <c r="A55" s="803"/>
      <c r="B55" s="803"/>
      <c r="C55" s="803"/>
      <c r="D55" s="803"/>
      <c r="E55" s="803"/>
      <c r="F55" s="803"/>
      <c r="G55" s="803"/>
      <c r="H55" s="803"/>
      <c r="I55" s="803"/>
      <c r="J55" s="803"/>
      <c r="K55" s="803"/>
      <c r="L55" s="803"/>
    </row>
  </sheetData>
  <sheetProtection/>
  <mergeCells count="14">
    <mergeCell ref="A55:L55"/>
    <mergeCell ref="I8:L8"/>
    <mergeCell ref="A9:A10"/>
    <mergeCell ref="B9:B10"/>
    <mergeCell ref="C9:G9"/>
    <mergeCell ref="H9:L9"/>
    <mergeCell ref="D51:E51"/>
    <mergeCell ref="C52:F52"/>
    <mergeCell ref="L1:N1"/>
    <mergeCell ref="A2:L2"/>
    <mergeCell ref="A3:L3"/>
    <mergeCell ref="A5:L5"/>
    <mergeCell ref="A7:B7"/>
    <mergeCell ref="F7:L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  <rowBreaks count="1" manualBreakCount="1">
    <brk id="5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SheetLayoutView="100" zoomScalePageLayoutView="0" workbookViewId="0" topLeftCell="A31">
      <selection activeCell="J51" sqref="J51"/>
    </sheetView>
  </sheetViews>
  <sheetFormatPr defaultColWidth="9.140625" defaultRowHeight="12.75"/>
  <cols>
    <col min="1" max="1" width="7.421875" style="359" customWidth="1"/>
    <col min="2" max="2" width="22.7109375" style="359" customWidth="1"/>
    <col min="3" max="3" width="10.00390625" style="359" customWidth="1"/>
    <col min="4" max="4" width="10.140625" style="359" customWidth="1"/>
    <col min="5" max="5" width="10.57421875" style="359" customWidth="1"/>
    <col min="6" max="6" width="8.28125" style="359" customWidth="1"/>
    <col min="7" max="7" width="7.28125" style="359" customWidth="1"/>
    <col min="8" max="8" width="9.140625" style="359" customWidth="1"/>
    <col min="9" max="9" width="9.28125" style="359" customWidth="1"/>
    <col min="10" max="10" width="10.7109375" style="359" customWidth="1"/>
    <col min="11" max="11" width="8.57421875" style="359" bestFit="1" customWidth="1"/>
    <col min="12" max="12" width="8.7109375" style="359" customWidth="1"/>
    <col min="13" max="13" width="7.8515625" style="359" customWidth="1"/>
    <col min="14" max="14" width="9.57421875" style="359" bestFit="1" customWidth="1"/>
    <col min="15" max="15" width="13.7109375" style="359" customWidth="1"/>
    <col min="16" max="16" width="11.8515625" style="359" customWidth="1"/>
    <col min="17" max="17" width="11.7109375" style="359" customWidth="1"/>
    <col min="18" max="16384" width="9.140625" style="359" customWidth="1"/>
  </cols>
  <sheetData>
    <row r="1" spans="8:21" s="338" customFormat="1" ht="15">
      <c r="H1" s="386"/>
      <c r="I1" s="386"/>
      <c r="J1" s="386"/>
      <c r="K1" s="386"/>
      <c r="L1" s="386"/>
      <c r="M1" s="386"/>
      <c r="N1" s="386"/>
      <c r="O1" s="386"/>
      <c r="P1" s="837" t="s">
        <v>63</v>
      </c>
      <c r="Q1" s="837"/>
      <c r="S1" s="359"/>
      <c r="T1" s="417"/>
      <c r="U1" s="417"/>
    </row>
    <row r="2" spans="1:21" s="338" customFormat="1" ht="15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418"/>
      <c r="S2" s="418"/>
      <c r="T2" s="418"/>
      <c r="U2" s="418"/>
    </row>
    <row r="3" spans="1:21" s="338" customFormat="1" ht="19.5">
      <c r="A3" s="839" t="s">
        <v>700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419"/>
      <c r="S3" s="419"/>
      <c r="T3" s="419"/>
      <c r="U3" s="419"/>
    </row>
    <row r="4" s="338" customFormat="1" ht="10.5" customHeight="1"/>
    <row r="5" spans="1:17" ht="12">
      <c r="A5" s="20"/>
      <c r="B5" s="20"/>
      <c r="C5" s="20"/>
      <c r="D5" s="20"/>
      <c r="E5" s="420"/>
      <c r="F5" s="420"/>
      <c r="G5" s="420"/>
      <c r="H5" s="420"/>
      <c r="I5" s="420"/>
      <c r="J5" s="420"/>
      <c r="K5" s="420"/>
      <c r="L5" s="420"/>
      <c r="M5" s="420"/>
      <c r="N5" s="20"/>
      <c r="O5" s="20"/>
      <c r="P5" s="420"/>
      <c r="Q5" s="421"/>
    </row>
    <row r="6" spans="1:17" ht="18" customHeight="1">
      <c r="A6" s="841" t="s">
        <v>847</v>
      </c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</row>
    <row r="7" ht="9.75" customHeight="1"/>
    <row r="8" ht="0.75" customHeight="1"/>
    <row r="9" spans="1:19" ht="12.75">
      <c r="A9" s="844" t="s">
        <v>936</v>
      </c>
      <c r="B9" s="844"/>
      <c r="Q9" s="422" t="s">
        <v>22</v>
      </c>
      <c r="R9" s="385"/>
      <c r="S9" s="421"/>
    </row>
    <row r="10" spans="1:17" ht="15">
      <c r="A10" s="423"/>
      <c r="N10" s="840" t="s">
        <v>780</v>
      </c>
      <c r="O10" s="840"/>
      <c r="P10" s="840"/>
      <c r="Q10" s="840"/>
    </row>
    <row r="11" spans="1:17" ht="28.5" customHeight="1">
      <c r="A11" s="842" t="s">
        <v>2</v>
      </c>
      <c r="B11" s="842" t="s">
        <v>3</v>
      </c>
      <c r="C11" s="833" t="s">
        <v>758</v>
      </c>
      <c r="D11" s="833"/>
      <c r="E11" s="833"/>
      <c r="F11" s="834" t="s">
        <v>789</v>
      </c>
      <c r="G11" s="834"/>
      <c r="H11" s="834"/>
      <c r="I11" s="830" t="s">
        <v>369</v>
      </c>
      <c r="J11" s="831"/>
      <c r="K11" s="832"/>
      <c r="L11" s="830" t="s">
        <v>92</v>
      </c>
      <c r="M11" s="831"/>
      <c r="N11" s="832"/>
      <c r="O11" s="827" t="s">
        <v>788</v>
      </c>
      <c r="P11" s="828"/>
      <c r="Q11" s="829"/>
    </row>
    <row r="12" spans="1:17" ht="39.75" customHeight="1">
      <c r="A12" s="843"/>
      <c r="B12" s="843"/>
      <c r="C12" s="462" t="s">
        <v>111</v>
      </c>
      <c r="D12" s="462" t="s">
        <v>664</v>
      </c>
      <c r="E12" s="463" t="s">
        <v>18</v>
      </c>
      <c r="F12" s="24" t="s">
        <v>111</v>
      </c>
      <c r="G12" s="24" t="s">
        <v>665</v>
      </c>
      <c r="H12" s="424" t="s">
        <v>18</v>
      </c>
      <c r="I12" s="24" t="s">
        <v>111</v>
      </c>
      <c r="J12" s="24" t="s">
        <v>665</v>
      </c>
      <c r="K12" s="424" t="s">
        <v>18</v>
      </c>
      <c r="L12" s="24" t="s">
        <v>111</v>
      </c>
      <c r="M12" s="24" t="s">
        <v>665</v>
      </c>
      <c r="N12" s="424" t="s">
        <v>18</v>
      </c>
      <c r="O12" s="24" t="s">
        <v>229</v>
      </c>
      <c r="P12" s="24" t="s">
        <v>666</v>
      </c>
      <c r="Q12" s="24" t="s">
        <v>112</v>
      </c>
    </row>
    <row r="13" spans="1:17" s="381" customFormat="1" ht="12.75">
      <c r="A13" s="425">
        <v>1</v>
      </c>
      <c r="B13" s="425">
        <v>2</v>
      </c>
      <c r="C13" s="464">
        <v>3</v>
      </c>
      <c r="D13" s="464">
        <v>4</v>
      </c>
      <c r="E13" s="464">
        <v>5</v>
      </c>
      <c r="F13" s="425">
        <v>6</v>
      </c>
      <c r="G13" s="425">
        <v>7</v>
      </c>
      <c r="H13" s="425">
        <v>8</v>
      </c>
      <c r="I13" s="425">
        <v>9</v>
      </c>
      <c r="J13" s="425">
        <v>10</v>
      </c>
      <c r="K13" s="425">
        <v>11</v>
      </c>
      <c r="L13" s="425">
        <v>12</v>
      </c>
      <c r="M13" s="425">
        <v>13</v>
      </c>
      <c r="N13" s="425">
        <v>14</v>
      </c>
      <c r="O13" s="425">
        <v>15</v>
      </c>
      <c r="P13" s="425">
        <v>16</v>
      </c>
      <c r="Q13" s="425">
        <v>17</v>
      </c>
    </row>
    <row r="14" spans="1:17" s="381" customFormat="1" ht="12.75">
      <c r="A14" s="353" t="s">
        <v>258</v>
      </c>
      <c r="B14" s="354" t="s">
        <v>884</v>
      </c>
      <c r="C14" s="465">
        <v>585.89</v>
      </c>
      <c r="D14" s="465">
        <v>65.93</v>
      </c>
      <c r="E14" s="466">
        <f>C14+D14</f>
        <v>651.8199999999999</v>
      </c>
      <c r="F14" s="377">
        <v>100.5100000000001</v>
      </c>
      <c r="G14" s="377">
        <v>0</v>
      </c>
      <c r="H14" s="377">
        <f>SUM(F14:G14)</f>
        <v>100.5100000000001</v>
      </c>
      <c r="I14" s="380">
        <v>542.01</v>
      </c>
      <c r="J14" s="377">
        <v>61.14</v>
      </c>
      <c r="K14" s="380">
        <f>SUM(I14:J14)</f>
        <v>603.15</v>
      </c>
      <c r="L14" s="378">
        <v>572.94425</v>
      </c>
      <c r="M14" s="378">
        <v>61.14</v>
      </c>
      <c r="N14" s="379">
        <f>SUM(L14:M14)</f>
        <v>634.08425</v>
      </c>
      <c r="O14" s="380">
        <f aca="true" t="shared" si="0" ref="O14:O46">F14+I14-L14</f>
        <v>69.57575000000008</v>
      </c>
      <c r="P14" s="380">
        <f aca="true" t="shared" si="1" ref="P14:P46">G14+J14-M14</f>
        <v>0</v>
      </c>
      <c r="Q14" s="380">
        <f>SUM(O14:P14)</f>
        <v>69.57575000000008</v>
      </c>
    </row>
    <row r="15" spans="1:17" s="381" customFormat="1" ht="12.75">
      <c r="A15" s="353" t="s">
        <v>259</v>
      </c>
      <c r="B15" s="354" t="s">
        <v>885</v>
      </c>
      <c r="C15" s="465">
        <v>1270.64</v>
      </c>
      <c r="D15" s="465">
        <v>142.99</v>
      </c>
      <c r="E15" s="466">
        <f aca="true" t="shared" si="2" ref="E15:E46">C15+D15</f>
        <v>1413.63</v>
      </c>
      <c r="F15" s="377">
        <v>42.72999999999979</v>
      </c>
      <c r="G15" s="377">
        <v>0</v>
      </c>
      <c r="H15" s="377">
        <f aca="true" t="shared" si="3" ref="H15:H46">SUM(F15:G15)</f>
        <v>42.72999999999979</v>
      </c>
      <c r="I15" s="380">
        <v>1208.88</v>
      </c>
      <c r="J15" s="377">
        <v>132.58</v>
      </c>
      <c r="K15" s="380">
        <f aca="true" t="shared" si="4" ref="K15:K46">SUM(I15:J15)</f>
        <v>1341.46</v>
      </c>
      <c r="L15" s="378">
        <v>1239.80611</v>
      </c>
      <c r="M15" s="378">
        <v>132.58</v>
      </c>
      <c r="N15" s="379">
        <f aca="true" t="shared" si="5" ref="N15:N46">SUM(L15:M15)</f>
        <v>1372.38611</v>
      </c>
      <c r="O15" s="380">
        <f t="shared" si="0"/>
        <v>11.80388999999991</v>
      </c>
      <c r="P15" s="380">
        <f t="shared" si="1"/>
        <v>0</v>
      </c>
      <c r="Q15" s="380">
        <f aca="true" t="shared" si="6" ref="Q15:Q46">SUM(O15:P15)</f>
        <v>11.80388999999991</v>
      </c>
    </row>
    <row r="16" spans="1:17" s="381" customFormat="1" ht="12.75">
      <c r="A16" s="353" t="s">
        <v>260</v>
      </c>
      <c r="B16" s="354" t="s">
        <v>886</v>
      </c>
      <c r="C16" s="465">
        <v>607.59</v>
      </c>
      <c r="D16" s="465">
        <v>68.37</v>
      </c>
      <c r="E16" s="466">
        <f t="shared" si="2"/>
        <v>675.96</v>
      </c>
      <c r="F16" s="377">
        <v>38.64999999999998</v>
      </c>
      <c r="G16" s="377">
        <v>0</v>
      </c>
      <c r="H16" s="377">
        <f t="shared" si="3"/>
        <v>38.64999999999998</v>
      </c>
      <c r="I16" s="380">
        <v>554.48</v>
      </c>
      <c r="J16" s="377">
        <v>63.4</v>
      </c>
      <c r="K16" s="380">
        <f t="shared" si="4"/>
        <v>617.88</v>
      </c>
      <c r="L16" s="378">
        <v>585.4089700000001</v>
      </c>
      <c r="M16" s="378">
        <v>63.4</v>
      </c>
      <c r="N16" s="379">
        <f t="shared" si="5"/>
        <v>648.80897</v>
      </c>
      <c r="O16" s="380">
        <f t="shared" si="0"/>
        <v>7.721029999999928</v>
      </c>
      <c r="P16" s="380">
        <f t="shared" si="1"/>
        <v>0</v>
      </c>
      <c r="Q16" s="380">
        <f t="shared" si="6"/>
        <v>7.721029999999928</v>
      </c>
    </row>
    <row r="17" spans="1:17" s="381" customFormat="1" ht="12.75">
      <c r="A17" s="353" t="s">
        <v>261</v>
      </c>
      <c r="B17" s="354" t="s">
        <v>887</v>
      </c>
      <c r="C17" s="465">
        <v>1244.52</v>
      </c>
      <c r="D17" s="465">
        <v>140.05</v>
      </c>
      <c r="E17" s="466">
        <f t="shared" si="2"/>
        <v>1384.57</v>
      </c>
      <c r="F17" s="377">
        <v>72.07000000000016</v>
      </c>
      <c r="G17" s="377">
        <v>0</v>
      </c>
      <c r="H17" s="377">
        <f t="shared" si="3"/>
        <v>72.07000000000016</v>
      </c>
      <c r="I17" s="380">
        <v>1177.86</v>
      </c>
      <c r="J17" s="377">
        <v>129.86</v>
      </c>
      <c r="K17" s="380">
        <f t="shared" si="4"/>
        <v>1307.7199999999998</v>
      </c>
      <c r="L17" s="378">
        <v>1208.7917200000002</v>
      </c>
      <c r="M17" s="378">
        <v>129.86</v>
      </c>
      <c r="N17" s="379">
        <f t="shared" si="5"/>
        <v>1338.6517200000003</v>
      </c>
      <c r="O17" s="380">
        <f t="shared" si="0"/>
        <v>41.138279999999895</v>
      </c>
      <c r="P17" s="380">
        <f t="shared" si="1"/>
        <v>0</v>
      </c>
      <c r="Q17" s="380">
        <f t="shared" si="6"/>
        <v>41.138279999999895</v>
      </c>
    </row>
    <row r="18" spans="1:17" s="381" customFormat="1" ht="12.75">
      <c r="A18" s="353" t="s">
        <v>262</v>
      </c>
      <c r="B18" s="354" t="s">
        <v>888</v>
      </c>
      <c r="C18" s="465">
        <v>410.62</v>
      </c>
      <c r="D18" s="465">
        <v>46.21</v>
      </c>
      <c r="E18" s="466">
        <f t="shared" si="2"/>
        <v>456.83</v>
      </c>
      <c r="F18" s="377">
        <v>32.5</v>
      </c>
      <c r="G18" s="377">
        <v>0</v>
      </c>
      <c r="H18" s="377">
        <f t="shared" si="3"/>
        <v>32.5</v>
      </c>
      <c r="I18" s="380">
        <v>367.4</v>
      </c>
      <c r="J18" s="377">
        <v>42.85</v>
      </c>
      <c r="K18" s="380">
        <f t="shared" si="4"/>
        <v>410.25</v>
      </c>
      <c r="L18" s="378">
        <v>398.33364</v>
      </c>
      <c r="M18" s="378">
        <v>42.85</v>
      </c>
      <c r="N18" s="379">
        <f t="shared" si="5"/>
        <v>441.18364</v>
      </c>
      <c r="O18" s="380">
        <f t="shared" si="0"/>
        <v>1.5663599999999747</v>
      </c>
      <c r="P18" s="380">
        <f t="shared" si="1"/>
        <v>0</v>
      </c>
      <c r="Q18" s="380">
        <f t="shared" si="6"/>
        <v>1.5663599999999747</v>
      </c>
    </row>
    <row r="19" spans="1:17" s="381" customFormat="1" ht="12.75">
      <c r="A19" s="353" t="s">
        <v>263</v>
      </c>
      <c r="B19" s="354" t="s">
        <v>889</v>
      </c>
      <c r="C19" s="465">
        <v>765.08</v>
      </c>
      <c r="D19" s="465">
        <v>86.1</v>
      </c>
      <c r="E19" s="466">
        <f t="shared" si="2"/>
        <v>851.1800000000001</v>
      </c>
      <c r="F19" s="377">
        <v>49.960000000000036</v>
      </c>
      <c r="G19" s="377">
        <v>0</v>
      </c>
      <c r="H19" s="377">
        <f t="shared" si="3"/>
        <v>49.960000000000036</v>
      </c>
      <c r="I19" s="380">
        <v>717.47</v>
      </c>
      <c r="J19" s="377">
        <v>79.84</v>
      </c>
      <c r="K19" s="380">
        <f t="shared" si="4"/>
        <v>797.3100000000001</v>
      </c>
      <c r="L19" s="378">
        <v>748.39861</v>
      </c>
      <c r="M19" s="378">
        <v>79.84</v>
      </c>
      <c r="N19" s="379">
        <f t="shared" si="5"/>
        <v>828.23861</v>
      </c>
      <c r="O19" s="380">
        <f t="shared" si="0"/>
        <v>19.0313900000001</v>
      </c>
      <c r="P19" s="380">
        <f t="shared" si="1"/>
        <v>0</v>
      </c>
      <c r="Q19" s="380">
        <f t="shared" si="6"/>
        <v>19.0313900000001</v>
      </c>
    </row>
    <row r="20" spans="1:17" s="381" customFormat="1" ht="12.75">
      <c r="A20" s="353" t="s">
        <v>264</v>
      </c>
      <c r="B20" s="354" t="s">
        <v>890</v>
      </c>
      <c r="C20" s="465">
        <v>517.08</v>
      </c>
      <c r="D20" s="465">
        <v>58.19</v>
      </c>
      <c r="E20" s="466">
        <f t="shared" si="2"/>
        <v>575.27</v>
      </c>
      <c r="F20" s="377">
        <v>43.339999999999975</v>
      </c>
      <c r="G20" s="377">
        <v>0</v>
      </c>
      <c r="H20" s="377">
        <f t="shared" si="3"/>
        <v>43.339999999999975</v>
      </c>
      <c r="I20" s="380">
        <v>464.85</v>
      </c>
      <c r="J20" s="377">
        <v>53.95</v>
      </c>
      <c r="K20" s="380">
        <f t="shared" si="4"/>
        <v>518.8000000000001</v>
      </c>
      <c r="L20" s="378">
        <v>495.77682999999996</v>
      </c>
      <c r="M20" s="378">
        <v>53.95</v>
      </c>
      <c r="N20" s="379">
        <f t="shared" si="5"/>
        <v>549.72683</v>
      </c>
      <c r="O20" s="380">
        <f t="shared" si="0"/>
        <v>12.413170000000036</v>
      </c>
      <c r="P20" s="380">
        <f t="shared" si="1"/>
        <v>0</v>
      </c>
      <c r="Q20" s="380">
        <f t="shared" si="6"/>
        <v>12.413170000000036</v>
      </c>
    </row>
    <row r="21" spans="1:17" s="381" customFormat="1" ht="12.75">
      <c r="A21" s="353" t="s">
        <v>265</v>
      </c>
      <c r="B21" s="354" t="s">
        <v>891</v>
      </c>
      <c r="C21" s="465">
        <v>1529.46</v>
      </c>
      <c r="D21" s="465">
        <v>172.11</v>
      </c>
      <c r="E21" s="466">
        <f t="shared" si="2"/>
        <v>1701.5700000000002</v>
      </c>
      <c r="F21" s="377">
        <v>31.899999999999864</v>
      </c>
      <c r="G21" s="377">
        <v>0</v>
      </c>
      <c r="H21" s="377">
        <f t="shared" si="3"/>
        <v>31.899999999999864</v>
      </c>
      <c r="I21" s="380">
        <v>1482.67</v>
      </c>
      <c r="J21" s="377">
        <v>159.59</v>
      </c>
      <c r="K21" s="380">
        <f t="shared" si="4"/>
        <v>1642.26</v>
      </c>
      <c r="L21" s="378">
        <v>1494.78296</v>
      </c>
      <c r="M21" s="378">
        <v>159.59</v>
      </c>
      <c r="N21" s="379">
        <f t="shared" si="5"/>
        <v>1654.37296</v>
      </c>
      <c r="O21" s="380">
        <f t="shared" si="0"/>
        <v>19.787039999999934</v>
      </c>
      <c r="P21" s="380">
        <f t="shared" si="1"/>
        <v>0</v>
      </c>
      <c r="Q21" s="380">
        <f t="shared" si="6"/>
        <v>19.787039999999934</v>
      </c>
    </row>
    <row r="22" spans="1:17" s="381" customFormat="1" ht="12.75">
      <c r="A22" s="353" t="s">
        <v>284</v>
      </c>
      <c r="B22" s="354" t="s">
        <v>892</v>
      </c>
      <c r="C22" s="465">
        <v>766.64</v>
      </c>
      <c r="D22" s="465">
        <v>86.27</v>
      </c>
      <c r="E22" s="466">
        <f t="shared" si="2"/>
        <v>852.91</v>
      </c>
      <c r="F22" s="377">
        <v>87.99000000000001</v>
      </c>
      <c r="G22" s="377">
        <v>0</v>
      </c>
      <c r="H22" s="377">
        <f t="shared" si="3"/>
        <v>87.99000000000001</v>
      </c>
      <c r="I22" s="380">
        <v>693.03</v>
      </c>
      <c r="J22" s="377">
        <v>79.99</v>
      </c>
      <c r="K22" s="380">
        <f t="shared" si="4"/>
        <v>773.02</v>
      </c>
      <c r="L22" s="378">
        <v>723.95589</v>
      </c>
      <c r="M22" s="378">
        <v>79.99</v>
      </c>
      <c r="N22" s="379">
        <f t="shared" si="5"/>
        <v>803.94589</v>
      </c>
      <c r="O22" s="380">
        <f t="shared" si="0"/>
        <v>57.06411000000003</v>
      </c>
      <c r="P22" s="380">
        <f t="shared" si="1"/>
        <v>0</v>
      </c>
      <c r="Q22" s="380">
        <f t="shared" si="6"/>
        <v>57.06411000000003</v>
      </c>
    </row>
    <row r="23" spans="1:17" s="381" customFormat="1" ht="12.75">
      <c r="A23" s="353" t="s">
        <v>285</v>
      </c>
      <c r="B23" s="354" t="s">
        <v>893</v>
      </c>
      <c r="C23" s="465">
        <v>117.97</v>
      </c>
      <c r="D23" s="465">
        <v>13.28</v>
      </c>
      <c r="E23" s="466">
        <f t="shared" si="2"/>
        <v>131.25</v>
      </c>
      <c r="F23" s="377">
        <v>60.34</v>
      </c>
      <c r="G23" s="377">
        <v>0</v>
      </c>
      <c r="H23" s="377">
        <f t="shared" si="3"/>
        <v>60.34</v>
      </c>
      <c r="I23" s="380">
        <v>78.29</v>
      </c>
      <c r="J23" s="377">
        <v>12.31</v>
      </c>
      <c r="K23" s="380">
        <f t="shared" si="4"/>
        <v>90.60000000000001</v>
      </c>
      <c r="L23" s="378">
        <v>109.21611</v>
      </c>
      <c r="M23" s="378">
        <v>12.31</v>
      </c>
      <c r="N23" s="379">
        <f t="shared" si="5"/>
        <v>121.52611</v>
      </c>
      <c r="O23" s="380">
        <f t="shared" si="0"/>
        <v>29.413889999999995</v>
      </c>
      <c r="P23" s="380">
        <f t="shared" si="1"/>
        <v>0</v>
      </c>
      <c r="Q23" s="380">
        <f t="shared" si="6"/>
        <v>29.413889999999995</v>
      </c>
    </row>
    <row r="24" spans="1:17" s="381" customFormat="1" ht="12.75">
      <c r="A24" s="353" t="s">
        <v>286</v>
      </c>
      <c r="B24" s="354" t="s">
        <v>894</v>
      </c>
      <c r="C24" s="465">
        <v>896.42</v>
      </c>
      <c r="D24" s="465">
        <v>100.88</v>
      </c>
      <c r="E24" s="466">
        <f t="shared" si="2"/>
        <v>997.3</v>
      </c>
      <c r="F24" s="377">
        <v>67.42000000000007</v>
      </c>
      <c r="G24" s="377">
        <v>0</v>
      </c>
      <c r="H24" s="377">
        <f t="shared" si="3"/>
        <v>67.42000000000007</v>
      </c>
      <c r="I24" s="380">
        <v>847.45</v>
      </c>
      <c r="J24" s="377">
        <v>93.54</v>
      </c>
      <c r="K24" s="380">
        <f t="shared" si="4"/>
        <v>940.99</v>
      </c>
      <c r="L24" s="378">
        <v>878.38062</v>
      </c>
      <c r="M24" s="378">
        <v>93.54</v>
      </c>
      <c r="N24" s="379">
        <f t="shared" si="5"/>
        <v>971.92062</v>
      </c>
      <c r="O24" s="380">
        <f t="shared" si="0"/>
        <v>36.4893800000001</v>
      </c>
      <c r="P24" s="380">
        <f t="shared" si="1"/>
        <v>0</v>
      </c>
      <c r="Q24" s="380">
        <f t="shared" si="6"/>
        <v>36.4893800000001</v>
      </c>
    </row>
    <row r="25" spans="1:17" s="381" customFormat="1" ht="12.75">
      <c r="A25" s="353" t="s">
        <v>314</v>
      </c>
      <c r="B25" s="354" t="s">
        <v>895</v>
      </c>
      <c r="C25" s="465">
        <v>597.6</v>
      </c>
      <c r="D25" s="465">
        <v>67.25</v>
      </c>
      <c r="E25" s="466">
        <f t="shared" si="2"/>
        <v>664.85</v>
      </c>
      <c r="F25" s="377">
        <v>97.3599999999999</v>
      </c>
      <c r="G25" s="377">
        <v>0</v>
      </c>
      <c r="H25" s="377">
        <f t="shared" si="3"/>
        <v>97.3599999999999</v>
      </c>
      <c r="I25" s="380">
        <v>553.13</v>
      </c>
      <c r="J25" s="377">
        <v>62.35</v>
      </c>
      <c r="K25" s="380">
        <f t="shared" si="4"/>
        <v>615.48</v>
      </c>
      <c r="L25" s="378">
        <v>584.06085</v>
      </c>
      <c r="M25" s="378">
        <v>62.35</v>
      </c>
      <c r="N25" s="379">
        <f t="shared" si="5"/>
        <v>646.41085</v>
      </c>
      <c r="O25" s="380">
        <f t="shared" si="0"/>
        <v>66.42914999999994</v>
      </c>
      <c r="P25" s="380">
        <f t="shared" si="1"/>
        <v>0</v>
      </c>
      <c r="Q25" s="380">
        <f t="shared" si="6"/>
        <v>66.42914999999994</v>
      </c>
    </row>
    <row r="26" spans="1:17" s="381" customFormat="1" ht="12.75">
      <c r="A26" s="353" t="s">
        <v>315</v>
      </c>
      <c r="B26" s="354" t="s">
        <v>896</v>
      </c>
      <c r="C26" s="465">
        <v>560.95</v>
      </c>
      <c r="D26" s="465">
        <v>63.12</v>
      </c>
      <c r="E26" s="466">
        <f t="shared" si="2"/>
        <v>624.07</v>
      </c>
      <c r="F26" s="377">
        <v>65.11999999999995</v>
      </c>
      <c r="G26" s="377">
        <v>0</v>
      </c>
      <c r="H26" s="377">
        <f t="shared" si="3"/>
        <v>65.11999999999995</v>
      </c>
      <c r="I26" s="380">
        <v>479.36</v>
      </c>
      <c r="J26" s="377">
        <v>58.53</v>
      </c>
      <c r="K26" s="380">
        <f t="shared" si="4"/>
        <v>537.89</v>
      </c>
      <c r="L26" s="378">
        <v>510.2894600000001</v>
      </c>
      <c r="M26" s="378">
        <v>58.53</v>
      </c>
      <c r="N26" s="379">
        <f t="shared" si="5"/>
        <v>568.81946</v>
      </c>
      <c r="O26" s="380">
        <f t="shared" si="0"/>
        <v>34.19053999999994</v>
      </c>
      <c r="P26" s="380">
        <f t="shared" si="1"/>
        <v>0</v>
      </c>
      <c r="Q26" s="380">
        <f t="shared" si="6"/>
        <v>34.19053999999994</v>
      </c>
    </row>
    <row r="27" spans="1:17" s="381" customFormat="1" ht="12.75">
      <c r="A27" s="353" t="s">
        <v>316</v>
      </c>
      <c r="B27" s="354" t="s">
        <v>897</v>
      </c>
      <c r="C27" s="465">
        <v>425.93</v>
      </c>
      <c r="D27" s="465">
        <v>47.93</v>
      </c>
      <c r="E27" s="466">
        <f t="shared" si="2"/>
        <v>473.86</v>
      </c>
      <c r="F27" s="377">
        <v>93.07</v>
      </c>
      <c r="G27" s="377">
        <v>0</v>
      </c>
      <c r="H27" s="377">
        <f t="shared" si="3"/>
        <v>93.07</v>
      </c>
      <c r="I27" s="380">
        <v>381.41</v>
      </c>
      <c r="J27" s="377">
        <v>44.44</v>
      </c>
      <c r="K27" s="380">
        <f t="shared" si="4"/>
        <v>425.85</v>
      </c>
      <c r="L27" s="378">
        <v>412.34385</v>
      </c>
      <c r="M27" s="378">
        <v>44.44</v>
      </c>
      <c r="N27" s="379">
        <f t="shared" si="5"/>
        <v>456.78385</v>
      </c>
      <c r="O27" s="380">
        <f t="shared" si="0"/>
        <v>62.13615000000004</v>
      </c>
      <c r="P27" s="380">
        <f t="shared" si="1"/>
        <v>0</v>
      </c>
      <c r="Q27" s="380">
        <f t="shared" si="6"/>
        <v>62.13615000000004</v>
      </c>
    </row>
    <row r="28" spans="1:17" s="381" customFormat="1" ht="12.75">
      <c r="A28" s="353" t="s">
        <v>317</v>
      </c>
      <c r="B28" s="354" t="s">
        <v>898</v>
      </c>
      <c r="C28" s="465">
        <v>412.78</v>
      </c>
      <c r="D28" s="465">
        <v>46.45</v>
      </c>
      <c r="E28" s="466">
        <f t="shared" si="2"/>
        <v>459.22999999999996</v>
      </c>
      <c r="F28" s="377">
        <v>42.57999999999993</v>
      </c>
      <c r="G28" s="377">
        <v>0</v>
      </c>
      <c r="H28" s="377">
        <f t="shared" si="3"/>
        <v>42.57999999999993</v>
      </c>
      <c r="I28" s="380">
        <v>307.55</v>
      </c>
      <c r="J28" s="377">
        <v>43.07</v>
      </c>
      <c r="K28" s="380">
        <f t="shared" si="4"/>
        <v>350.62</v>
      </c>
      <c r="L28" s="378">
        <v>338.47586</v>
      </c>
      <c r="M28" s="378">
        <v>43.07</v>
      </c>
      <c r="N28" s="379">
        <f t="shared" si="5"/>
        <v>381.54586</v>
      </c>
      <c r="O28" s="380">
        <f t="shared" si="0"/>
        <v>11.654139999999927</v>
      </c>
      <c r="P28" s="380">
        <f t="shared" si="1"/>
        <v>0</v>
      </c>
      <c r="Q28" s="380">
        <f t="shared" si="6"/>
        <v>11.654139999999927</v>
      </c>
    </row>
    <row r="29" spans="1:17" s="381" customFormat="1" ht="12.75">
      <c r="A29" s="353" t="s">
        <v>899</v>
      </c>
      <c r="B29" s="354" t="s">
        <v>900</v>
      </c>
      <c r="C29" s="465">
        <v>925.84</v>
      </c>
      <c r="D29" s="465">
        <v>104.19</v>
      </c>
      <c r="E29" s="466">
        <f t="shared" si="2"/>
        <v>1030.03</v>
      </c>
      <c r="F29" s="377">
        <v>60.09000000000003</v>
      </c>
      <c r="G29" s="377">
        <v>0</v>
      </c>
      <c r="H29" s="377">
        <f t="shared" si="3"/>
        <v>60.09000000000003</v>
      </c>
      <c r="I29" s="380">
        <v>864.66</v>
      </c>
      <c r="J29" s="377">
        <v>96.6</v>
      </c>
      <c r="K29" s="380">
        <f t="shared" si="4"/>
        <v>961.26</v>
      </c>
      <c r="L29" s="378">
        <v>895.59408</v>
      </c>
      <c r="M29" s="378">
        <v>96.6</v>
      </c>
      <c r="N29" s="379">
        <f t="shared" si="5"/>
        <v>992.19408</v>
      </c>
      <c r="O29" s="380">
        <f t="shared" si="0"/>
        <v>29.155920000000037</v>
      </c>
      <c r="P29" s="380">
        <f t="shared" si="1"/>
        <v>0</v>
      </c>
      <c r="Q29" s="380">
        <f t="shared" si="6"/>
        <v>29.155920000000037</v>
      </c>
    </row>
    <row r="30" spans="1:17" s="381" customFormat="1" ht="12.75">
      <c r="A30" s="353" t="s">
        <v>901</v>
      </c>
      <c r="B30" s="354" t="s">
        <v>902</v>
      </c>
      <c r="C30" s="465">
        <v>407.41</v>
      </c>
      <c r="D30" s="465">
        <v>45.85</v>
      </c>
      <c r="E30" s="466">
        <f t="shared" si="2"/>
        <v>453.26000000000005</v>
      </c>
      <c r="F30" s="377">
        <v>87.49000000000012</v>
      </c>
      <c r="G30" s="377">
        <v>0</v>
      </c>
      <c r="H30" s="377">
        <f t="shared" si="3"/>
        <v>87.49000000000012</v>
      </c>
      <c r="I30" s="380">
        <v>367.52</v>
      </c>
      <c r="J30" s="377">
        <v>42.51</v>
      </c>
      <c r="K30" s="380">
        <f t="shared" si="4"/>
        <v>410.03</v>
      </c>
      <c r="L30" s="378">
        <v>398.44808</v>
      </c>
      <c r="M30" s="378">
        <v>42.51</v>
      </c>
      <c r="N30" s="379">
        <f t="shared" si="5"/>
        <v>440.95808</v>
      </c>
      <c r="O30" s="380">
        <f t="shared" si="0"/>
        <v>56.5619200000001</v>
      </c>
      <c r="P30" s="380">
        <f t="shared" si="1"/>
        <v>0</v>
      </c>
      <c r="Q30" s="380">
        <f t="shared" si="6"/>
        <v>56.5619200000001</v>
      </c>
    </row>
    <row r="31" spans="1:17" s="381" customFormat="1" ht="12.75">
      <c r="A31" s="353" t="s">
        <v>903</v>
      </c>
      <c r="B31" s="354" t="s">
        <v>904</v>
      </c>
      <c r="C31" s="465">
        <v>1070.86</v>
      </c>
      <c r="D31" s="465">
        <v>120.51</v>
      </c>
      <c r="E31" s="466">
        <f t="shared" si="2"/>
        <v>1191.37</v>
      </c>
      <c r="F31" s="377">
        <v>46.84999999999991</v>
      </c>
      <c r="G31" s="377">
        <v>0</v>
      </c>
      <c r="H31" s="377">
        <f t="shared" si="3"/>
        <v>46.84999999999991</v>
      </c>
      <c r="I31" s="380">
        <v>1016.54</v>
      </c>
      <c r="J31" s="377">
        <v>111.74</v>
      </c>
      <c r="K31" s="380">
        <f t="shared" si="4"/>
        <v>1128.28</v>
      </c>
      <c r="L31" s="378">
        <v>1047.7317</v>
      </c>
      <c r="M31" s="378">
        <v>111.74</v>
      </c>
      <c r="N31" s="379">
        <f t="shared" si="5"/>
        <v>1159.4717</v>
      </c>
      <c r="O31" s="380">
        <f t="shared" si="0"/>
        <v>15.658299999999826</v>
      </c>
      <c r="P31" s="380">
        <f t="shared" si="1"/>
        <v>0</v>
      </c>
      <c r="Q31" s="380">
        <f t="shared" si="6"/>
        <v>15.658299999999826</v>
      </c>
    </row>
    <row r="32" spans="1:17" s="381" customFormat="1" ht="12.75">
      <c r="A32" s="353" t="s">
        <v>905</v>
      </c>
      <c r="B32" s="354" t="s">
        <v>906</v>
      </c>
      <c r="C32" s="465">
        <v>743.14</v>
      </c>
      <c r="D32" s="465">
        <v>83.63</v>
      </c>
      <c r="E32" s="466">
        <f t="shared" si="2"/>
        <v>826.77</v>
      </c>
      <c r="F32" s="377">
        <v>65.81999999999994</v>
      </c>
      <c r="G32" s="377">
        <v>0</v>
      </c>
      <c r="H32" s="377">
        <f t="shared" si="3"/>
        <v>65.81999999999994</v>
      </c>
      <c r="I32" s="380">
        <v>695.49</v>
      </c>
      <c r="J32" s="377">
        <v>77.54</v>
      </c>
      <c r="K32" s="380">
        <f t="shared" si="4"/>
        <v>773.03</v>
      </c>
      <c r="L32" s="378">
        <v>726.4162600000001</v>
      </c>
      <c r="M32" s="378">
        <v>77.54</v>
      </c>
      <c r="N32" s="379">
        <f t="shared" si="5"/>
        <v>803.95626</v>
      </c>
      <c r="O32" s="380">
        <f t="shared" si="0"/>
        <v>34.893739999999866</v>
      </c>
      <c r="P32" s="380">
        <f t="shared" si="1"/>
        <v>0</v>
      </c>
      <c r="Q32" s="380">
        <f t="shared" si="6"/>
        <v>34.893739999999866</v>
      </c>
    </row>
    <row r="33" spans="1:17" s="381" customFormat="1" ht="12.75">
      <c r="A33" s="353" t="s">
        <v>907</v>
      </c>
      <c r="B33" s="354" t="s">
        <v>908</v>
      </c>
      <c r="C33" s="465">
        <v>817.59</v>
      </c>
      <c r="D33" s="465">
        <v>92.01</v>
      </c>
      <c r="E33" s="466">
        <f t="shared" si="2"/>
        <v>909.6</v>
      </c>
      <c r="F33" s="377">
        <v>76.5100000000001</v>
      </c>
      <c r="G33" s="377">
        <v>0</v>
      </c>
      <c r="H33" s="377">
        <f t="shared" si="3"/>
        <v>76.5100000000001</v>
      </c>
      <c r="I33" s="380">
        <v>766.16</v>
      </c>
      <c r="J33" s="377">
        <v>85.31</v>
      </c>
      <c r="K33" s="380">
        <f t="shared" si="4"/>
        <v>851.47</v>
      </c>
      <c r="L33" s="378">
        <v>797.08834</v>
      </c>
      <c r="M33" s="378">
        <v>85.31</v>
      </c>
      <c r="N33" s="379">
        <f t="shared" si="5"/>
        <v>882.39834</v>
      </c>
      <c r="O33" s="380">
        <f t="shared" si="0"/>
        <v>45.581660000000056</v>
      </c>
      <c r="P33" s="380">
        <f t="shared" si="1"/>
        <v>0</v>
      </c>
      <c r="Q33" s="380">
        <f t="shared" si="6"/>
        <v>45.581660000000056</v>
      </c>
    </row>
    <row r="34" spans="1:17" s="381" customFormat="1" ht="12.75">
      <c r="A34" s="353" t="s">
        <v>909</v>
      </c>
      <c r="B34" s="354" t="s">
        <v>910</v>
      </c>
      <c r="C34" s="465">
        <v>809.53</v>
      </c>
      <c r="D34" s="465">
        <v>91.1</v>
      </c>
      <c r="E34" s="466">
        <f t="shared" si="2"/>
        <v>900.63</v>
      </c>
      <c r="F34" s="377">
        <v>67.84999999999991</v>
      </c>
      <c r="G34" s="377">
        <v>0</v>
      </c>
      <c r="H34" s="377">
        <f t="shared" si="3"/>
        <v>67.84999999999991</v>
      </c>
      <c r="I34" s="380">
        <v>745.77</v>
      </c>
      <c r="J34" s="377">
        <v>84.47</v>
      </c>
      <c r="K34" s="380">
        <f t="shared" si="4"/>
        <v>830.24</v>
      </c>
      <c r="L34" s="378">
        <v>776.6993299999999</v>
      </c>
      <c r="M34" s="378">
        <v>84.47</v>
      </c>
      <c r="N34" s="379">
        <f t="shared" si="5"/>
        <v>861.16933</v>
      </c>
      <c r="O34" s="380">
        <f t="shared" si="0"/>
        <v>36.92066999999997</v>
      </c>
      <c r="P34" s="380">
        <f t="shared" si="1"/>
        <v>0</v>
      </c>
      <c r="Q34" s="380">
        <f t="shared" si="6"/>
        <v>36.92066999999997</v>
      </c>
    </row>
    <row r="35" spans="1:17" s="381" customFormat="1" ht="12.75">
      <c r="A35" s="353" t="s">
        <v>911</v>
      </c>
      <c r="B35" s="354" t="s">
        <v>912</v>
      </c>
      <c r="C35" s="465">
        <v>1590.01</v>
      </c>
      <c r="D35" s="465">
        <v>178.93</v>
      </c>
      <c r="E35" s="466">
        <f t="shared" si="2"/>
        <v>1768.94</v>
      </c>
      <c r="F35" s="377">
        <v>47.440000000000055</v>
      </c>
      <c r="G35" s="377">
        <v>0</v>
      </c>
      <c r="H35" s="377">
        <f t="shared" si="3"/>
        <v>47.440000000000055</v>
      </c>
      <c r="I35" s="380">
        <v>1512.07</v>
      </c>
      <c r="J35" s="377">
        <v>165.91</v>
      </c>
      <c r="K35" s="380">
        <f t="shared" si="4"/>
        <v>1677.98</v>
      </c>
      <c r="L35" s="378">
        <v>1524.1885399999999</v>
      </c>
      <c r="M35" s="378">
        <v>165.91</v>
      </c>
      <c r="N35" s="379">
        <f t="shared" si="5"/>
        <v>1690.09854</v>
      </c>
      <c r="O35" s="380">
        <f t="shared" si="0"/>
        <v>35.321460000000116</v>
      </c>
      <c r="P35" s="380">
        <f t="shared" si="1"/>
        <v>0</v>
      </c>
      <c r="Q35" s="380">
        <f t="shared" si="6"/>
        <v>35.321460000000116</v>
      </c>
    </row>
    <row r="36" spans="1:17" s="381" customFormat="1" ht="12.75">
      <c r="A36" s="353" t="s">
        <v>913</v>
      </c>
      <c r="B36" s="354" t="s">
        <v>914</v>
      </c>
      <c r="C36" s="465">
        <v>461.89</v>
      </c>
      <c r="D36" s="465">
        <v>51.98</v>
      </c>
      <c r="E36" s="466">
        <f t="shared" si="2"/>
        <v>513.87</v>
      </c>
      <c r="F36" s="377">
        <v>91.87000000000012</v>
      </c>
      <c r="G36" s="377">
        <v>0</v>
      </c>
      <c r="H36" s="377">
        <f t="shared" si="3"/>
        <v>91.87000000000012</v>
      </c>
      <c r="I36" s="380">
        <v>418.67</v>
      </c>
      <c r="J36" s="377">
        <v>48.19</v>
      </c>
      <c r="K36" s="380">
        <f t="shared" si="4"/>
        <v>466.86</v>
      </c>
      <c r="L36" s="378">
        <v>449.59882</v>
      </c>
      <c r="M36" s="378">
        <v>48.19</v>
      </c>
      <c r="N36" s="379">
        <f t="shared" si="5"/>
        <v>497.78882</v>
      </c>
      <c r="O36" s="380">
        <f t="shared" si="0"/>
        <v>60.941180000000145</v>
      </c>
      <c r="P36" s="380">
        <f t="shared" si="1"/>
        <v>0</v>
      </c>
      <c r="Q36" s="380">
        <f t="shared" si="6"/>
        <v>60.941180000000145</v>
      </c>
    </row>
    <row r="37" spans="1:17" s="381" customFormat="1" ht="12.75">
      <c r="A37" s="353" t="s">
        <v>915</v>
      </c>
      <c r="B37" s="354" t="s">
        <v>916</v>
      </c>
      <c r="C37" s="465">
        <v>344.83</v>
      </c>
      <c r="D37" s="465">
        <v>38.8</v>
      </c>
      <c r="E37" s="466">
        <f t="shared" si="2"/>
        <v>383.63</v>
      </c>
      <c r="F37" s="377">
        <v>66.52999999999997</v>
      </c>
      <c r="G37" s="377">
        <v>0</v>
      </c>
      <c r="H37" s="377">
        <f t="shared" si="3"/>
        <v>66.52999999999997</v>
      </c>
      <c r="I37" s="380">
        <v>303.87</v>
      </c>
      <c r="J37" s="377">
        <v>35.98</v>
      </c>
      <c r="K37" s="380">
        <f t="shared" si="4"/>
        <v>339.85</v>
      </c>
      <c r="L37" s="378">
        <v>334.80183999999997</v>
      </c>
      <c r="M37" s="378">
        <v>35.98</v>
      </c>
      <c r="N37" s="379">
        <f t="shared" si="5"/>
        <v>370.78184</v>
      </c>
      <c r="O37" s="380">
        <f t="shared" si="0"/>
        <v>35.59816000000001</v>
      </c>
      <c r="P37" s="380">
        <f t="shared" si="1"/>
        <v>0</v>
      </c>
      <c r="Q37" s="380">
        <f t="shared" si="6"/>
        <v>35.59816000000001</v>
      </c>
    </row>
    <row r="38" spans="1:17" s="381" customFormat="1" ht="12.75">
      <c r="A38" s="353" t="s">
        <v>917</v>
      </c>
      <c r="B38" s="354" t="s">
        <v>918</v>
      </c>
      <c r="C38" s="465">
        <v>815.75</v>
      </c>
      <c r="D38" s="465">
        <v>91.8</v>
      </c>
      <c r="E38" s="466">
        <f t="shared" si="2"/>
        <v>907.55</v>
      </c>
      <c r="F38" s="377">
        <v>56.9699999999998</v>
      </c>
      <c r="G38" s="377">
        <v>0</v>
      </c>
      <c r="H38" s="377">
        <f t="shared" si="3"/>
        <v>56.9699999999998</v>
      </c>
      <c r="I38" s="380">
        <v>759.99</v>
      </c>
      <c r="J38" s="377">
        <v>85.12</v>
      </c>
      <c r="K38" s="380">
        <f t="shared" si="4"/>
        <v>845.11</v>
      </c>
      <c r="L38" s="378">
        <v>790.92393</v>
      </c>
      <c r="M38" s="378">
        <v>85.12</v>
      </c>
      <c r="N38" s="379">
        <f t="shared" si="5"/>
        <v>876.04393</v>
      </c>
      <c r="O38" s="380">
        <f t="shared" si="0"/>
        <v>26.036069999999768</v>
      </c>
      <c r="P38" s="380">
        <f t="shared" si="1"/>
        <v>0</v>
      </c>
      <c r="Q38" s="380">
        <f t="shared" si="6"/>
        <v>26.036069999999768</v>
      </c>
    </row>
    <row r="39" spans="1:17" s="381" customFormat="1" ht="12.75">
      <c r="A39" s="353" t="s">
        <v>919</v>
      </c>
      <c r="B39" s="354" t="s">
        <v>920</v>
      </c>
      <c r="C39" s="465">
        <v>815.58</v>
      </c>
      <c r="D39" s="465">
        <v>91.78</v>
      </c>
      <c r="E39" s="466">
        <f t="shared" si="2"/>
        <v>907.36</v>
      </c>
      <c r="F39" s="377">
        <v>42.530000000000086</v>
      </c>
      <c r="G39" s="377">
        <v>0</v>
      </c>
      <c r="H39" s="377">
        <f t="shared" si="3"/>
        <v>42.530000000000086</v>
      </c>
      <c r="I39" s="380">
        <v>760.41</v>
      </c>
      <c r="J39" s="377">
        <v>85.1</v>
      </c>
      <c r="K39" s="380">
        <f t="shared" si="4"/>
        <v>845.51</v>
      </c>
      <c r="L39" s="378">
        <v>791.3430099999999</v>
      </c>
      <c r="M39" s="378">
        <v>85.1</v>
      </c>
      <c r="N39" s="379">
        <f t="shared" si="5"/>
        <v>876.44301</v>
      </c>
      <c r="O39" s="380">
        <f t="shared" si="0"/>
        <v>11.596990000000119</v>
      </c>
      <c r="P39" s="380">
        <f t="shared" si="1"/>
        <v>0</v>
      </c>
      <c r="Q39" s="380">
        <f t="shared" si="6"/>
        <v>11.596990000000119</v>
      </c>
    </row>
    <row r="40" spans="1:17" s="381" customFormat="1" ht="12.75">
      <c r="A40" s="353" t="s">
        <v>921</v>
      </c>
      <c r="B40" s="354" t="s">
        <v>922</v>
      </c>
      <c r="C40" s="465">
        <v>551.29</v>
      </c>
      <c r="D40" s="465">
        <v>62.04</v>
      </c>
      <c r="E40" s="466">
        <f t="shared" si="2"/>
        <v>613.3299999999999</v>
      </c>
      <c r="F40" s="377">
        <v>41.49000000000001</v>
      </c>
      <c r="G40" s="377">
        <v>0</v>
      </c>
      <c r="H40" s="377">
        <f t="shared" si="3"/>
        <v>41.49000000000001</v>
      </c>
      <c r="I40" s="380">
        <v>506.42</v>
      </c>
      <c r="J40" s="377">
        <v>57.53</v>
      </c>
      <c r="K40" s="380">
        <f t="shared" si="4"/>
        <v>563.95</v>
      </c>
      <c r="L40" s="378">
        <v>537.34445</v>
      </c>
      <c r="M40" s="378">
        <v>57.53</v>
      </c>
      <c r="N40" s="379">
        <f t="shared" si="5"/>
        <v>594.87445</v>
      </c>
      <c r="O40" s="380">
        <f t="shared" si="0"/>
        <v>10.56555000000003</v>
      </c>
      <c r="P40" s="380">
        <f t="shared" si="1"/>
        <v>0</v>
      </c>
      <c r="Q40" s="380">
        <f t="shared" si="6"/>
        <v>10.56555000000003</v>
      </c>
    </row>
    <row r="41" spans="1:17" s="381" customFormat="1" ht="12.75">
      <c r="A41" s="353" t="s">
        <v>923</v>
      </c>
      <c r="B41" s="360" t="s">
        <v>924</v>
      </c>
      <c r="C41" s="465">
        <v>558.61</v>
      </c>
      <c r="D41" s="465">
        <v>62.86</v>
      </c>
      <c r="E41" s="466">
        <f t="shared" si="2"/>
        <v>621.47</v>
      </c>
      <c r="F41" s="380">
        <v>55</v>
      </c>
      <c r="G41" s="377">
        <v>0</v>
      </c>
      <c r="H41" s="380">
        <f t="shared" si="3"/>
        <v>55</v>
      </c>
      <c r="I41" s="380">
        <v>516.71</v>
      </c>
      <c r="J41" s="377">
        <v>58.29</v>
      </c>
      <c r="K41" s="380">
        <f t="shared" si="4"/>
        <v>575</v>
      </c>
      <c r="L41" s="378">
        <v>547.63728</v>
      </c>
      <c r="M41" s="355">
        <v>58.29</v>
      </c>
      <c r="N41" s="379">
        <f t="shared" si="5"/>
        <v>605.92728</v>
      </c>
      <c r="O41" s="380">
        <f t="shared" si="0"/>
        <v>24.072720000000004</v>
      </c>
      <c r="P41" s="380">
        <f t="shared" si="1"/>
        <v>0</v>
      </c>
      <c r="Q41" s="380">
        <f t="shared" si="6"/>
        <v>24.072720000000004</v>
      </c>
    </row>
    <row r="42" spans="1:17" ht="12">
      <c r="A42" s="353" t="s">
        <v>925</v>
      </c>
      <c r="B42" s="360" t="s">
        <v>926</v>
      </c>
      <c r="C42" s="354">
        <v>297.56</v>
      </c>
      <c r="D42" s="354">
        <v>33.48</v>
      </c>
      <c r="E42" s="466">
        <f t="shared" si="2"/>
        <v>331.04</v>
      </c>
      <c r="F42" s="384">
        <v>49</v>
      </c>
      <c r="G42" s="377">
        <v>0</v>
      </c>
      <c r="H42" s="380">
        <f t="shared" si="3"/>
        <v>49</v>
      </c>
      <c r="I42" s="380">
        <v>260.11</v>
      </c>
      <c r="J42" s="377">
        <v>31.05</v>
      </c>
      <c r="K42" s="380">
        <f t="shared" si="4"/>
        <v>291.16</v>
      </c>
      <c r="L42" s="378">
        <v>291.03792999999996</v>
      </c>
      <c r="M42" s="355">
        <v>31.05</v>
      </c>
      <c r="N42" s="379">
        <f t="shared" si="5"/>
        <v>322.08793</v>
      </c>
      <c r="O42" s="380">
        <f t="shared" si="0"/>
        <v>18.072070000000053</v>
      </c>
      <c r="P42" s="380">
        <f t="shared" si="1"/>
        <v>0</v>
      </c>
      <c r="Q42" s="380">
        <f t="shared" si="6"/>
        <v>18.072070000000053</v>
      </c>
    </row>
    <row r="43" spans="1:17" ht="12">
      <c r="A43" s="353" t="s">
        <v>927</v>
      </c>
      <c r="B43" s="360" t="s">
        <v>928</v>
      </c>
      <c r="C43" s="354">
        <v>719.53</v>
      </c>
      <c r="D43" s="354">
        <v>80.97</v>
      </c>
      <c r="E43" s="466">
        <f t="shared" si="2"/>
        <v>800.5</v>
      </c>
      <c r="F43" s="384">
        <v>60</v>
      </c>
      <c r="G43" s="377">
        <v>0</v>
      </c>
      <c r="H43" s="380">
        <f t="shared" si="3"/>
        <v>60</v>
      </c>
      <c r="I43" s="380">
        <v>653.35</v>
      </c>
      <c r="J43" s="377">
        <v>75.08</v>
      </c>
      <c r="K43" s="380">
        <f t="shared" si="4"/>
        <v>728.4300000000001</v>
      </c>
      <c r="L43" s="378">
        <v>684.28355</v>
      </c>
      <c r="M43" s="355">
        <v>75.08</v>
      </c>
      <c r="N43" s="379">
        <f t="shared" si="5"/>
        <v>759.36355</v>
      </c>
      <c r="O43" s="380">
        <f t="shared" si="0"/>
        <v>29.06645000000003</v>
      </c>
      <c r="P43" s="380">
        <f t="shared" si="1"/>
        <v>0</v>
      </c>
      <c r="Q43" s="380">
        <f t="shared" si="6"/>
        <v>29.06645000000003</v>
      </c>
    </row>
    <row r="44" spans="1:17" ht="12">
      <c r="A44" s="353" t="s">
        <v>929</v>
      </c>
      <c r="B44" s="360" t="s">
        <v>930</v>
      </c>
      <c r="C44" s="354">
        <v>111.79</v>
      </c>
      <c r="D44" s="354">
        <v>12.58</v>
      </c>
      <c r="E44" s="466">
        <f t="shared" si="2"/>
        <v>124.37</v>
      </c>
      <c r="F44" s="384">
        <v>45</v>
      </c>
      <c r="G44" s="377">
        <v>0</v>
      </c>
      <c r="H44" s="380">
        <f t="shared" si="3"/>
        <v>45</v>
      </c>
      <c r="I44" s="380">
        <v>73.64</v>
      </c>
      <c r="J44" s="377">
        <v>11.66</v>
      </c>
      <c r="K44" s="380">
        <f t="shared" si="4"/>
        <v>85.3</v>
      </c>
      <c r="L44" s="378">
        <v>104.56973</v>
      </c>
      <c r="M44" s="355">
        <v>11.66</v>
      </c>
      <c r="N44" s="379">
        <f t="shared" si="5"/>
        <v>116.22973</v>
      </c>
      <c r="O44" s="380">
        <f t="shared" si="0"/>
        <v>14.070269999999994</v>
      </c>
      <c r="P44" s="380">
        <f t="shared" si="1"/>
        <v>0</v>
      </c>
      <c r="Q44" s="380">
        <f t="shared" si="6"/>
        <v>14.070269999999994</v>
      </c>
    </row>
    <row r="45" spans="1:17" ht="16.5" customHeight="1">
      <c r="A45" s="353" t="s">
        <v>931</v>
      </c>
      <c r="B45" s="360" t="s">
        <v>932</v>
      </c>
      <c r="C45" s="354">
        <v>349.48</v>
      </c>
      <c r="D45" s="354">
        <v>39.33</v>
      </c>
      <c r="E45" s="466">
        <f t="shared" si="2"/>
        <v>388.81</v>
      </c>
      <c r="F45" s="384">
        <v>68</v>
      </c>
      <c r="G45" s="377">
        <v>0</v>
      </c>
      <c r="H45" s="380">
        <f t="shared" si="3"/>
        <v>68</v>
      </c>
      <c r="I45" s="380">
        <v>310.03</v>
      </c>
      <c r="J45" s="377">
        <v>36.46</v>
      </c>
      <c r="K45" s="380">
        <f t="shared" si="4"/>
        <v>346.48999999999995</v>
      </c>
      <c r="L45" s="378">
        <v>340.96204</v>
      </c>
      <c r="M45" s="355">
        <v>36.46</v>
      </c>
      <c r="N45" s="379">
        <f t="shared" si="5"/>
        <v>377.42204</v>
      </c>
      <c r="O45" s="380">
        <f t="shared" si="0"/>
        <v>37.06795999999997</v>
      </c>
      <c r="P45" s="380">
        <f t="shared" si="1"/>
        <v>0</v>
      </c>
      <c r="Q45" s="380">
        <f t="shared" si="6"/>
        <v>37.06795999999997</v>
      </c>
    </row>
    <row r="46" spans="1:17" ht="15" customHeight="1">
      <c r="A46" s="353" t="s">
        <v>933</v>
      </c>
      <c r="B46" s="360" t="s">
        <v>934</v>
      </c>
      <c r="C46" s="354">
        <v>221.2</v>
      </c>
      <c r="D46" s="354">
        <v>24.89</v>
      </c>
      <c r="E46" s="466">
        <f t="shared" si="2"/>
        <v>246.08999999999997</v>
      </c>
      <c r="F46" s="384">
        <v>50</v>
      </c>
      <c r="G46" s="377">
        <v>0</v>
      </c>
      <c r="H46" s="380">
        <f t="shared" si="3"/>
        <v>50</v>
      </c>
      <c r="I46" s="380">
        <v>185.32</v>
      </c>
      <c r="J46" s="377">
        <v>23.08</v>
      </c>
      <c r="K46" s="380">
        <f t="shared" si="4"/>
        <v>208.39999999999998</v>
      </c>
      <c r="L46" s="378">
        <v>216.24597999999997</v>
      </c>
      <c r="M46" s="355">
        <v>23.08</v>
      </c>
      <c r="N46" s="379">
        <f t="shared" si="5"/>
        <v>239.32597999999996</v>
      </c>
      <c r="O46" s="380">
        <f t="shared" si="0"/>
        <v>19.07402000000002</v>
      </c>
      <c r="P46" s="380">
        <f t="shared" si="1"/>
        <v>0</v>
      </c>
      <c r="Q46" s="380">
        <f t="shared" si="6"/>
        <v>19.07402000000002</v>
      </c>
    </row>
    <row r="47" spans="1:17" ht="12.75">
      <c r="A47" s="836" t="s">
        <v>18</v>
      </c>
      <c r="B47" s="836"/>
      <c r="C47" s="249">
        <f aca="true" t="shared" si="7" ref="C47:H47">SUM(C14:C46)</f>
        <v>22321.06000000001</v>
      </c>
      <c r="D47" s="249">
        <f t="shared" si="7"/>
        <v>2511.8599999999997</v>
      </c>
      <c r="E47" s="249">
        <f t="shared" si="7"/>
        <v>24832.920000000002</v>
      </c>
      <c r="F47" s="249">
        <f t="shared" si="7"/>
        <v>2003.9799999999998</v>
      </c>
      <c r="G47" s="249">
        <f t="shared" si="7"/>
        <v>0</v>
      </c>
      <c r="H47" s="249">
        <f t="shared" si="7"/>
        <v>2003.9799999999998</v>
      </c>
      <c r="I47" s="426">
        <f aca="true" t="shared" si="8" ref="I47:Q47">SUM(I14:I46)</f>
        <v>20572.569999999992</v>
      </c>
      <c r="J47" s="426">
        <f t="shared" si="8"/>
        <v>2329.06</v>
      </c>
      <c r="K47" s="427">
        <f t="shared" si="8"/>
        <v>22901.630000000005</v>
      </c>
      <c r="L47" s="427">
        <f t="shared" si="8"/>
        <v>21555.880619999996</v>
      </c>
      <c r="M47" s="427">
        <f t="shared" si="8"/>
        <v>2329.06</v>
      </c>
      <c r="N47" s="427">
        <f t="shared" si="8"/>
        <v>23884.940620000005</v>
      </c>
      <c r="O47" s="427">
        <f t="shared" si="8"/>
        <v>1020.6693799999999</v>
      </c>
      <c r="P47" s="427">
        <f t="shared" si="8"/>
        <v>0</v>
      </c>
      <c r="Q47" s="427">
        <f t="shared" si="8"/>
        <v>1020.6693799999999</v>
      </c>
    </row>
    <row r="48" spans="1:17" ht="12.75">
      <c r="A48" s="428"/>
      <c r="B48" s="429"/>
      <c r="C48" s="430"/>
      <c r="D48" s="429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</row>
    <row r="49" spans="1:17" ht="12.75">
      <c r="A49" s="428"/>
      <c r="B49" s="429"/>
      <c r="C49" s="429"/>
      <c r="D49" s="429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31"/>
      <c r="P49" s="421"/>
      <c r="Q49" s="421"/>
    </row>
    <row r="50" spans="1:17" ht="14.25" customHeight="1">
      <c r="A50" s="835" t="s">
        <v>667</v>
      </c>
      <c r="B50" s="835"/>
      <c r="C50" s="835"/>
      <c r="D50" s="835"/>
      <c r="E50" s="835"/>
      <c r="F50" s="835"/>
      <c r="G50" s="835"/>
      <c r="H50" s="835"/>
      <c r="I50" s="835"/>
      <c r="J50" s="835"/>
      <c r="K50" s="835"/>
      <c r="L50" s="835"/>
      <c r="M50" s="835"/>
      <c r="N50" s="835"/>
      <c r="O50" s="835"/>
      <c r="P50" s="835"/>
      <c r="Q50" s="835"/>
    </row>
    <row r="51" spans="1:17" ht="15.75" customHeight="1">
      <c r="A51" s="432"/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</row>
    <row r="52" spans="1:15" ht="15.75" customHeight="1">
      <c r="A52" s="370"/>
      <c r="B52" s="370"/>
      <c r="C52" s="433"/>
      <c r="D52" s="433"/>
      <c r="E52" s="434"/>
      <c r="F52" s="434"/>
      <c r="H52" s="396"/>
      <c r="J52" s="437"/>
      <c r="O52" s="371" t="s">
        <v>13</v>
      </c>
    </row>
    <row r="53" spans="1:15" ht="12.75" customHeight="1">
      <c r="A53" s="370" t="s">
        <v>12</v>
      </c>
      <c r="B53" s="434"/>
      <c r="C53" s="341"/>
      <c r="D53" s="789" t="s">
        <v>13</v>
      </c>
      <c r="E53" s="789"/>
      <c r="F53" s="342"/>
      <c r="H53" s="372"/>
      <c r="O53" s="372" t="s">
        <v>14</v>
      </c>
    </row>
    <row r="54" spans="1:15" ht="12.75" customHeight="1">
      <c r="A54" s="370"/>
      <c r="B54" s="370"/>
      <c r="C54" s="790" t="s">
        <v>882</v>
      </c>
      <c r="D54" s="790"/>
      <c r="E54" s="790"/>
      <c r="F54" s="790"/>
      <c r="H54" s="435"/>
      <c r="I54" s="342"/>
      <c r="O54" s="372" t="s">
        <v>883</v>
      </c>
    </row>
    <row r="55" spans="1:15" ht="12.75">
      <c r="A55" s="434"/>
      <c r="B55" s="434"/>
      <c r="C55" s="434"/>
      <c r="D55" s="434"/>
      <c r="E55" s="434"/>
      <c r="F55" s="434"/>
      <c r="H55" s="374"/>
      <c r="O55" s="373" t="s">
        <v>83</v>
      </c>
    </row>
    <row r="56" ht="12.75">
      <c r="A56" s="342"/>
    </row>
  </sheetData>
  <sheetProtection/>
  <mergeCells count="17">
    <mergeCell ref="C54:F54"/>
    <mergeCell ref="P1:Q1"/>
    <mergeCell ref="A2:Q2"/>
    <mergeCell ref="A3:Q3"/>
    <mergeCell ref="N10:Q10"/>
    <mergeCell ref="A6:Q6"/>
    <mergeCell ref="A11:A12"/>
    <mergeCell ref="B11:B12"/>
    <mergeCell ref="I11:K11"/>
    <mergeCell ref="A9:B9"/>
    <mergeCell ref="O11:Q11"/>
    <mergeCell ref="L11:N11"/>
    <mergeCell ref="C11:E11"/>
    <mergeCell ref="F11:H11"/>
    <mergeCell ref="A50:Q50"/>
    <mergeCell ref="D53:E53"/>
    <mergeCell ref="A47:B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SheetLayoutView="100" zoomScalePageLayoutView="0" workbookViewId="0" topLeftCell="A25">
      <selection activeCell="M51" sqref="M51"/>
    </sheetView>
  </sheetViews>
  <sheetFormatPr defaultColWidth="9.140625" defaultRowHeight="12.75"/>
  <cols>
    <col min="1" max="1" width="7.421875" style="359" customWidth="1"/>
    <col min="2" max="2" width="23.140625" style="359" customWidth="1"/>
    <col min="3" max="3" width="8.7109375" style="359" customWidth="1"/>
    <col min="4" max="4" width="8.140625" style="359" customWidth="1"/>
    <col min="5" max="5" width="10.00390625" style="359" customWidth="1"/>
    <col min="6" max="7" width="7.28125" style="359" customWidth="1"/>
    <col min="8" max="8" width="8.140625" style="359" customWidth="1"/>
    <col min="9" max="9" width="9.28125" style="359" customWidth="1"/>
    <col min="10" max="10" width="10.00390625" style="359" customWidth="1"/>
    <col min="11" max="11" width="8.421875" style="359" customWidth="1"/>
    <col min="12" max="12" width="8.7109375" style="359" customWidth="1"/>
    <col min="13" max="13" width="7.8515625" style="359" customWidth="1"/>
    <col min="14" max="14" width="8.57421875" style="359" bestFit="1" customWidth="1"/>
    <col min="15" max="15" width="11.28125" style="359" customWidth="1"/>
    <col min="16" max="16" width="11.140625" style="359" customWidth="1"/>
    <col min="17" max="17" width="10.421875" style="359" customWidth="1"/>
    <col min="18" max="16384" width="9.140625" style="359" customWidth="1"/>
  </cols>
  <sheetData>
    <row r="1" spans="8:21" s="338" customFormat="1" ht="15">
      <c r="H1" s="386"/>
      <c r="I1" s="386"/>
      <c r="J1" s="386"/>
      <c r="K1" s="386"/>
      <c r="L1" s="386"/>
      <c r="M1" s="386"/>
      <c r="N1" s="386"/>
      <c r="O1" s="386"/>
      <c r="P1" s="837" t="s">
        <v>91</v>
      </c>
      <c r="Q1" s="837"/>
      <c r="R1" s="846"/>
      <c r="S1" s="359"/>
      <c r="T1" s="417"/>
      <c r="U1" s="417"/>
    </row>
    <row r="2" spans="1:21" s="338" customFormat="1" ht="15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46"/>
      <c r="S2" s="418"/>
      <c r="T2" s="418"/>
      <c r="U2" s="418"/>
    </row>
    <row r="3" spans="1:21" s="338" customFormat="1" ht="19.5">
      <c r="A3" s="839" t="s">
        <v>700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46"/>
      <c r="S3" s="419"/>
      <c r="T3" s="419"/>
      <c r="U3" s="419"/>
    </row>
    <row r="4" s="338" customFormat="1" ht="10.5" customHeight="1">
      <c r="R4" s="846"/>
    </row>
    <row r="5" spans="1:18" ht="9" customHeight="1">
      <c r="A5" s="20"/>
      <c r="B5" s="20"/>
      <c r="C5" s="20"/>
      <c r="D5" s="20"/>
      <c r="E5" s="420"/>
      <c r="F5" s="420"/>
      <c r="G5" s="420"/>
      <c r="H5" s="420"/>
      <c r="I5" s="420"/>
      <c r="J5" s="420"/>
      <c r="K5" s="420"/>
      <c r="L5" s="420"/>
      <c r="M5" s="420"/>
      <c r="N5" s="20"/>
      <c r="O5" s="20"/>
      <c r="P5" s="420"/>
      <c r="Q5" s="421"/>
      <c r="R5" s="846"/>
    </row>
    <row r="6" spans="2:18" ht="18" customHeight="1">
      <c r="B6" s="467"/>
      <c r="C6" s="467"/>
      <c r="D6" s="845" t="s">
        <v>846</v>
      </c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R6" s="846"/>
    </row>
    <row r="7" ht="5.25" customHeight="1">
      <c r="R7" s="846"/>
    </row>
    <row r="8" spans="1:18" ht="12.75">
      <c r="A8" s="844" t="s">
        <v>936</v>
      </c>
      <c r="B8" s="844"/>
      <c r="Q8" s="422" t="s">
        <v>22</v>
      </c>
      <c r="R8" s="846"/>
    </row>
    <row r="9" spans="1:19" ht="15">
      <c r="A9" s="423"/>
      <c r="N9" s="840" t="s">
        <v>780</v>
      </c>
      <c r="O9" s="840"/>
      <c r="P9" s="840"/>
      <c r="Q9" s="840"/>
      <c r="R9" s="846"/>
      <c r="S9" s="421"/>
    </row>
    <row r="10" spans="1:18" ht="36.75" customHeight="1">
      <c r="A10" s="842" t="s">
        <v>2</v>
      </c>
      <c r="B10" s="842" t="s">
        <v>3</v>
      </c>
      <c r="C10" s="834" t="s">
        <v>759</v>
      </c>
      <c r="D10" s="834"/>
      <c r="E10" s="834"/>
      <c r="F10" s="834" t="s">
        <v>791</v>
      </c>
      <c r="G10" s="834"/>
      <c r="H10" s="834"/>
      <c r="I10" s="830" t="s">
        <v>369</v>
      </c>
      <c r="J10" s="831"/>
      <c r="K10" s="832"/>
      <c r="L10" s="830" t="s">
        <v>92</v>
      </c>
      <c r="M10" s="831"/>
      <c r="N10" s="832"/>
      <c r="O10" s="827" t="s">
        <v>790</v>
      </c>
      <c r="P10" s="828"/>
      <c r="Q10" s="829"/>
      <c r="R10" s="846"/>
    </row>
    <row r="11" spans="1:17" ht="39.75" customHeight="1">
      <c r="A11" s="843"/>
      <c r="B11" s="843"/>
      <c r="C11" s="24" t="s">
        <v>111</v>
      </c>
      <c r="D11" s="24" t="s">
        <v>664</v>
      </c>
      <c r="E11" s="424" t="s">
        <v>18</v>
      </c>
      <c r="F11" s="24" t="s">
        <v>111</v>
      </c>
      <c r="G11" s="24" t="s">
        <v>665</v>
      </c>
      <c r="H11" s="424" t="s">
        <v>18</v>
      </c>
      <c r="I11" s="24" t="s">
        <v>111</v>
      </c>
      <c r="J11" s="24" t="s">
        <v>665</v>
      </c>
      <c r="K11" s="424" t="s">
        <v>18</v>
      </c>
      <c r="L11" s="24" t="s">
        <v>111</v>
      </c>
      <c r="M11" s="24" t="s">
        <v>665</v>
      </c>
      <c r="N11" s="424" t="s">
        <v>18</v>
      </c>
      <c r="O11" s="24" t="s">
        <v>229</v>
      </c>
      <c r="P11" s="24" t="s">
        <v>666</v>
      </c>
      <c r="Q11" s="24" t="s">
        <v>112</v>
      </c>
    </row>
    <row r="12" spans="1:17" s="381" customFormat="1" ht="12.75">
      <c r="A12" s="425">
        <v>1</v>
      </c>
      <c r="B12" s="425">
        <v>2</v>
      </c>
      <c r="C12" s="425">
        <v>3</v>
      </c>
      <c r="D12" s="425">
        <v>4</v>
      </c>
      <c r="E12" s="425">
        <v>5</v>
      </c>
      <c r="F12" s="425">
        <v>6</v>
      </c>
      <c r="G12" s="425">
        <v>7</v>
      </c>
      <c r="H12" s="425">
        <v>8</v>
      </c>
      <c r="I12" s="425">
        <v>9</v>
      </c>
      <c r="J12" s="425">
        <v>10</v>
      </c>
      <c r="K12" s="425">
        <v>11</v>
      </c>
      <c r="L12" s="425">
        <v>12</v>
      </c>
      <c r="M12" s="425">
        <v>13</v>
      </c>
      <c r="N12" s="425">
        <v>14</v>
      </c>
      <c r="O12" s="425">
        <v>15</v>
      </c>
      <c r="P12" s="425">
        <v>16</v>
      </c>
      <c r="Q12" s="425">
        <v>17</v>
      </c>
    </row>
    <row r="13" spans="1:17" s="381" customFormat="1" ht="12.75">
      <c r="A13" s="353" t="s">
        <v>258</v>
      </c>
      <c r="B13" s="354" t="s">
        <v>884</v>
      </c>
      <c r="C13" s="380">
        <v>521.17</v>
      </c>
      <c r="D13" s="380">
        <v>57.81</v>
      </c>
      <c r="E13" s="378">
        <f>SUM(C13:D13)</f>
        <v>578.98</v>
      </c>
      <c r="F13" s="380">
        <v>12.57000000000005</v>
      </c>
      <c r="G13" s="377">
        <v>0</v>
      </c>
      <c r="H13" s="380">
        <f>SUM(F13:G13)</f>
        <v>12.57000000000005</v>
      </c>
      <c r="I13" s="380">
        <v>505.73</v>
      </c>
      <c r="J13" s="380">
        <v>54.89</v>
      </c>
      <c r="K13" s="378">
        <f>SUM(I13:J13)</f>
        <v>560.62</v>
      </c>
      <c r="L13" s="380">
        <v>498.39</v>
      </c>
      <c r="M13" s="380">
        <v>54.89</v>
      </c>
      <c r="N13" s="380">
        <f>SUM(L13:M13)</f>
        <v>553.28</v>
      </c>
      <c r="O13" s="383">
        <f aca="true" t="shared" si="0" ref="O13:O46">F13+I13-L13</f>
        <v>19.910000000000082</v>
      </c>
      <c r="P13" s="383">
        <f aca="true" t="shared" si="1" ref="P13:P46">G13+J13-M13</f>
        <v>0</v>
      </c>
      <c r="Q13" s="378">
        <f>SUM(O13:P13)</f>
        <v>19.910000000000082</v>
      </c>
    </row>
    <row r="14" spans="1:17" s="381" customFormat="1" ht="12.75">
      <c r="A14" s="353" t="s">
        <v>259</v>
      </c>
      <c r="B14" s="354" t="s">
        <v>885</v>
      </c>
      <c r="C14" s="380">
        <v>1074.54</v>
      </c>
      <c r="D14" s="380">
        <v>119.19</v>
      </c>
      <c r="E14" s="378">
        <f aca="true" t="shared" si="2" ref="E14:E45">SUM(C14:D14)</f>
        <v>1193.73</v>
      </c>
      <c r="F14" s="380">
        <v>5</v>
      </c>
      <c r="G14" s="377">
        <v>0</v>
      </c>
      <c r="H14" s="380">
        <f aca="true" t="shared" si="3" ref="H14:H45">SUM(F14:G14)</f>
        <v>5</v>
      </c>
      <c r="I14" s="380">
        <v>1048.53</v>
      </c>
      <c r="J14" s="380">
        <v>113.8</v>
      </c>
      <c r="K14" s="378">
        <f aca="true" t="shared" si="4" ref="K14:K45">SUM(I14:J14)</f>
        <v>1162.33</v>
      </c>
      <c r="L14" s="380">
        <v>1033.31</v>
      </c>
      <c r="M14" s="380">
        <v>113.8</v>
      </c>
      <c r="N14" s="380">
        <f aca="true" t="shared" si="5" ref="N14:N45">SUM(L14:M14)</f>
        <v>1147.11</v>
      </c>
      <c r="O14" s="383">
        <f t="shared" si="0"/>
        <v>20.220000000000027</v>
      </c>
      <c r="P14" s="383">
        <f t="shared" si="1"/>
        <v>0</v>
      </c>
      <c r="Q14" s="378">
        <f aca="true" t="shared" si="6" ref="Q14:Q45">SUM(O14:P14)</f>
        <v>20.220000000000027</v>
      </c>
    </row>
    <row r="15" spans="1:17" s="381" customFormat="1" ht="12.75">
      <c r="A15" s="353" t="s">
        <v>260</v>
      </c>
      <c r="B15" s="354" t="s">
        <v>886</v>
      </c>
      <c r="C15" s="380">
        <v>494.21</v>
      </c>
      <c r="D15" s="380">
        <v>54.82</v>
      </c>
      <c r="E15" s="378">
        <f t="shared" si="2"/>
        <v>549.03</v>
      </c>
      <c r="F15" s="380">
        <v>4</v>
      </c>
      <c r="G15" s="377">
        <v>0</v>
      </c>
      <c r="H15" s="380">
        <f t="shared" si="3"/>
        <v>4</v>
      </c>
      <c r="I15" s="380">
        <v>492.89</v>
      </c>
      <c r="J15" s="380">
        <v>53.49</v>
      </c>
      <c r="K15" s="378">
        <f t="shared" si="4"/>
        <v>546.38</v>
      </c>
      <c r="L15" s="380">
        <v>485.74</v>
      </c>
      <c r="M15" s="380">
        <v>53.49</v>
      </c>
      <c r="N15" s="380">
        <f t="shared" si="5"/>
        <v>539.23</v>
      </c>
      <c r="O15" s="383">
        <f t="shared" si="0"/>
        <v>11.149999999999977</v>
      </c>
      <c r="P15" s="383">
        <f t="shared" si="1"/>
        <v>0</v>
      </c>
      <c r="Q15" s="378">
        <f t="shared" si="6"/>
        <v>11.149999999999977</v>
      </c>
    </row>
    <row r="16" spans="1:17" s="381" customFormat="1" ht="12.75">
      <c r="A16" s="353" t="s">
        <v>261</v>
      </c>
      <c r="B16" s="354" t="s">
        <v>887</v>
      </c>
      <c r="C16" s="380">
        <v>928.97</v>
      </c>
      <c r="D16" s="380">
        <v>103.04</v>
      </c>
      <c r="E16" s="378">
        <f t="shared" si="2"/>
        <v>1032.01</v>
      </c>
      <c r="F16" s="380">
        <v>7.220000000000141</v>
      </c>
      <c r="G16" s="377">
        <v>0</v>
      </c>
      <c r="H16" s="380">
        <f t="shared" si="3"/>
        <v>7.220000000000141</v>
      </c>
      <c r="I16" s="380">
        <v>898.4</v>
      </c>
      <c r="J16" s="380">
        <v>97.51</v>
      </c>
      <c r="K16" s="378">
        <f t="shared" si="4"/>
        <v>995.91</v>
      </c>
      <c r="L16" s="380">
        <v>885.36</v>
      </c>
      <c r="M16" s="380">
        <v>97.51</v>
      </c>
      <c r="N16" s="380">
        <f t="shared" si="5"/>
        <v>982.87</v>
      </c>
      <c r="O16" s="383">
        <f t="shared" si="0"/>
        <v>20.260000000000105</v>
      </c>
      <c r="P16" s="383">
        <f t="shared" si="1"/>
        <v>0</v>
      </c>
      <c r="Q16" s="378">
        <f t="shared" si="6"/>
        <v>20.260000000000105</v>
      </c>
    </row>
    <row r="17" spans="1:17" s="381" customFormat="1" ht="12.75">
      <c r="A17" s="353" t="s">
        <v>262</v>
      </c>
      <c r="B17" s="354" t="s">
        <v>888</v>
      </c>
      <c r="C17" s="380">
        <v>313.48</v>
      </c>
      <c r="D17" s="380">
        <v>34.77</v>
      </c>
      <c r="E17" s="378">
        <f t="shared" si="2"/>
        <v>348.25</v>
      </c>
      <c r="F17" s="380">
        <v>5.920000000000016</v>
      </c>
      <c r="G17" s="377">
        <v>0</v>
      </c>
      <c r="H17" s="380">
        <f t="shared" si="3"/>
        <v>5.920000000000016</v>
      </c>
      <c r="I17" s="380">
        <v>305.48</v>
      </c>
      <c r="J17" s="380">
        <v>33.16</v>
      </c>
      <c r="K17" s="378">
        <f t="shared" si="4"/>
        <v>338.64</v>
      </c>
      <c r="L17" s="380">
        <v>301.04999999999995</v>
      </c>
      <c r="M17" s="380">
        <v>33.16</v>
      </c>
      <c r="N17" s="380">
        <f t="shared" si="5"/>
        <v>334.2099999999999</v>
      </c>
      <c r="O17" s="383">
        <f t="shared" si="0"/>
        <v>10.35000000000008</v>
      </c>
      <c r="P17" s="383">
        <f t="shared" si="1"/>
        <v>0</v>
      </c>
      <c r="Q17" s="378">
        <f t="shared" si="6"/>
        <v>10.35000000000008</v>
      </c>
    </row>
    <row r="18" spans="1:17" s="381" customFormat="1" ht="12.75">
      <c r="A18" s="353" t="s">
        <v>263</v>
      </c>
      <c r="B18" s="354" t="s">
        <v>889</v>
      </c>
      <c r="C18" s="380">
        <v>457.65</v>
      </c>
      <c r="D18" s="380">
        <v>50.76</v>
      </c>
      <c r="E18" s="378">
        <f t="shared" si="2"/>
        <v>508.40999999999997</v>
      </c>
      <c r="F18" s="380">
        <v>7.119999999999948</v>
      </c>
      <c r="G18" s="377">
        <v>0</v>
      </c>
      <c r="H18" s="380">
        <f t="shared" si="3"/>
        <v>7.119999999999948</v>
      </c>
      <c r="I18" s="380">
        <v>446.07</v>
      </c>
      <c r="J18" s="380">
        <v>48.41</v>
      </c>
      <c r="K18" s="378">
        <f t="shared" si="4"/>
        <v>494.48</v>
      </c>
      <c r="L18" s="380">
        <v>439.59000000000003</v>
      </c>
      <c r="M18" s="380">
        <v>48.41</v>
      </c>
      <c r="N18" s="380">
        <f t="shared" si="5"/>
        <v>488</v>
      </c>
      <c r="O18" s="383">
        <f t="shared" si="0"/>
        <v>13.599999999999909</v>
      </c>
      <c r="P18" s="383">
        <f t="shared" si="1"/>
        <v>0</v>
      </c>
      <c r="Q18" s="378">
        <f t="shared" si="6"/>
        <v>13.599999999999909</v>
      </c>
    </row>
    <row r="19" spans="1:17" s="381" customFormat="1" ht="12.75">
      <c r="A19" s="353" t="s">
        <v>264</v>
      </c>
      <c r="B19" s="354" t="s">
        <v>890</v>
      </c>
      <c r="C19" s="380">
        <v>492.46</v>
      </c>
      <c r="D19" s="380">
        <v>54.62</v>
      </c>
      <c r="E19" s="378">
        <f t="shared" si="2"/>
        <v>547.0799999999999</v>
      </c>
      <c r="F19" s="380">
        <v>0.17999999999994998</v>
      </c>
      <c r="G19" s="377">
        <v>0</v>
      </c>
      <c r="H19" s="380">
        <f t="shared" si="3"/>
        <v>0.17999999999994998</v>
      </c>
      <c r="I19" s="380">
        <v>474.87</v>
      </c>
      <c r="J19" s="380">
        <v>51.54</v>
      </c>
      <c r="K19" s="378">
        <f t="shared" si="4"/>
        <v>526.41</v>
      </c>
      <c r="L19" s="380">
        <v>467.97999999999996</v>
      </c>
      <c r="M19" s="380">
        <v>51.54</v>
      </c>
      <c r="N19" s="380">
        <f t="shared" si="5"/>
        <v>519.52</v>
      </c>
      <c r="O19" s="383">
        <f t="shared" si="0"/>
        <v>7.069999999999993</v>
      </c>
      <c r="P19" s="383">
        <f t="shared" si="1"/>
        <v>0</v>
      </c>
      <c r="Q19" s="378">
        <f t="shared" si="6"/>
        <v>7.069999999999993</v>
      </c>
    </row>
    <row r="20" spans="1:17" s="381" customFormat="1" ht="12.75">
      <c r="A20" s="353" t="s">
        <v>265</v>
      </c>
      <c r="B20" s="354" t="s">
        <v>891</v>
      </c>
      <c r="C20" s="380">
        <v>1159.16</v>
      </c>
      <c r="D20" s="380">
        <v>128.58</v>
      </c>
      <c r="E20" s="378">
        <f t="shared" si="2"/>
        <v>1287.74</v>
      </c>
      <c r="F20" s="380">
        <v>5.000000000000227</v>
      </c>
      <c r="G20" s="377">
        <v>0</v>
      </c>
      <c r="H20" s="380">
        <f t="shared" si="3"/>
        <v>5.000000000000227</v>
      </c>
      <c r="I20" s="380">
        <v>1134.6</v>
      </c>
      <c r="J20" s="380">
        <v>123.14</v>
      </c>
      <c r="K20" s="378">
        <f t="shared" si="4"/>
        <v>1257.74</v>
      </c>
      <c r="L20" s="380">
        <v>1118.1299999999999</v>
      </c>
      <c r="M20" s="380">
        <v>123.14</v>
      </c>
      <c r="N20" s="380">
        <f t="shared" si="5"/>
        <v>1241.27</v>
      </c>
      <c r="O20" s="383">
        <f t="shared" si="0"/>
        <v>21.470000000000255</v>
      </c>
      <c r="P20" s="383">
        <f t="shared" si="1"/>
        <v>0</v>
      </c>
      <c r="Q20" s="378">
        <f t="shared" si="6"/>
        <v>21.470000000000255</v>
      </c>
    </row>
    <row r="21" spans="1:17" s="381" customFormat="1" ht="12.75">
      <c r="A21" s="353" t="s">
        <v>284</v>
      </c>
      <c r="B21" s="354" t="s">
        <v>892</v>
      </c>
      <c r="C21" s="380">
        <v>561.12</v>
      </c>
      <c r="D21" s="380">
        <v>62.24</v>
      </c>
      <c r="E21" s="378">
        <f t="shared" si="2"/>
        <v>623.36</v>
      </c>
      <c r="F21" s="380">
        <v>17.84999999999991</v>
      </c>
      <c r="G21" s="377">
        <v>0</v>
      </c>
      <c r="H21" s="380">
        <f t="shared" si="3"/>
        <v>17.84999999999991</v>
      </c>
      <c r="I21" s="380">
        <v>542.44</v>
      </c>
      <c r="J21" s="380">
        <v>58.87</v>
      </c>
      <c r="K21" s="378">
        <f t="shared" si="4"/>
        <v>601.3100000000001</v>
      </c>
      <c r="L21" s="380">
        <v>534.57</v>
      </c>
      <c r="M21" s="380">
        <v>58.87</v>
      </c>
      <c r="N21" s="380">
        <f t="shared" si="5"/>
        <v>593.44</v>
      </c>
      <c r="O21" s="383">
        <f t="shared" si="0"/>
        <v>25.719999999999914</v>
      </c>
      <c r="P21" s="383">
        <f t="shared" si="1"/>
        <v>0</v>
      </c>
      <c r="Q21" s="378">
        <f t="shared" si="6"/>
        <v>25.719999999999914</v>
      </c>
    </row>
    <row r="22" spans="1:17" s="381" customFormat="1" ht="12.75">
      <c r="A22" s="353" t="s">
        <v>285</v>
      </c>
      <c r="B22" s="354" t="s">
        <v>893</v>
      </c>
      <c r="C22" s="380">
        <v>99.58</v>
      </c>
      <c r="D22" s="380">
        <v>11.05</v>
      </c>
      <c r="E22" s="378">
        <f t="shared" si="2"/>
        <v>110.63</v>
      </c>
      <c r="F22" s="380">
        <v>21.619999999999983</v>
      </c>
      <c r="G22" s="377">
        <v>0</v>
      </c>
      <c r="H22" s="380">
        <f t="shared" si="3"/>
        <v>21.619999999999983</v>
      </c>
      <c r="I22" s="380">
        <v>85.85</v>
      </c>
      <c r="J22" s="380">
        <v>9.32</v>
      </c>
      <c r="K22" s="378">
        <f t="shared" si="4"/>
        <v>95.16999999999999</v>
      </c>
      <c r="L22" s="380">
        <v>84.6</v>
      </c>
      <c r="M22" s="380">
        <v>9.32</v>
      </c>
      <c r="N22" s="380">
        <f t="shared" si="5"/>
        <v>93.91999999999999</v>
      </c>
      <c r="O22" s="383">
        <f t="shared" si="0"/>
        <v>22.869999999999976</v>
      </c>
      <c r="P22" s="383">
        <f t="shared" si="1"/>
        <v>0</v>
      </c>
      <c r="Q22" s="378">
        <f t="shared" si="6"/>
        <v>22.869999999999976</v>
      </c>
    </row>
    <row r="23" spans="1:17" s="381" customFormat="1" ht="12.75">
      <c r="A23" s="353" t="s">
        <v>286</v>
      </c>
      <c r="B23" s="354" t="s">
        <v>894</v>
      </c>
      <c r="C23" s="380">
        <v>643.72</v>
      </c>
      <c r="D23" s="380">
        <v>71.4</v>
      </c>
      <c r="E23" s="378">
        <f t="shared" si="2"/>
        <v>715.12</v>
      </c>
      <c r="F23" s="380">
        <v>3.9999999999998863</v>
      </c>
      <c r="G23" s="377">
        <v>0</v>
      </c>
      <c r="H23" s="380">
        <f t="shared" si="3"/>
        <v>3.9999999999998863</v>
      </c>
      <c r="I23" s="380">
        <v>636.25</v>
      </c>
      <c r="J23" s="380">
        <v>69.05</v>
      </c>
      <c r="K23" s="378">
        <f t="shared" si="4"/>
        <v>705.3</v>
      </c>
      <c r="L23" s="380">
        <v>627.01</v>
      </c>
      <c r="M23" s="380">
        <v>69.05</v>
      </c>
      <c r="N23" s="380">
        <f t="shared" si="5"/>
        <v>696.06</v>
      </c>
      <c r="O23" s="383">
        <f t="shared" si="0"/>
        <v>13.239999999999895</v>
      </c>
      <c r="P23" s="383">
        <f t="shared" si="1"/>
        <v>0</v>
      </c>
      <c r="Q23" s="378">
        <f t="shared" si="6"/>
        <v>13.239999999999895</v>
      </c>
    </row>
    <row r="24" spans="1:17" s="381" customFormat="1" ht="12.75">
      <c r="A24" s="353" t="s">
        <v>314</v>
      </c>
      <c r="B24" s="354" t="s">
        <v>895</v>
      </c>
      <c r="C24" s="380">
        <v>507.6</v>
      </c>
      <c r="D24" s="380">
        <v>56.3</v>
      </c>
      <c r="E24" s="378">
        <f t="shared" si="2"/>
        <v>563.9</v>
      </c>
      <c r="F24" s="380">
        <v>11.779999999999916</v>
      </c>
      <c r="G24" s="377">
        <v>0</v>
      </c>
      <c r="H24" s="380">
        <f t="shared" si="3"/>
        <v>11.779999999999916</v>
      </c>
      <c r="I24" s="380">
        <v>498</v>
      </c>
      <c r="J24" s="380">
        <v>54.05</v>
      </c>
      <c r="K24" s="378">
        <f t="shared" si="4"/>
        <v>552.05</v>
      </c>
      <c r="L24" s="380">
        <v>490.77000000000004</v>
      </c>
      <c r="M24" s="380">
        <v>54.05</v>
      </c>
      <c r="N24" s="380">
        <f t="shared" si="5"/>
        <v>544.82</v>
      </c>
      <c r="O24" s="383">
        <f t="shared" si="0"/>
        <v>19.009999999999877</v>
      </c>
      <c r="P24" s="383">
        <f t="shared" si="1"/>
        <v>0</v>
      </c>
      <c r="Q24" s="378">
        <f t="shared" si="6"/>
        <v>19.009999999999877</v>
      </c>
    </row>
    <row r="25" spans="1:17" s="381" customFormat="1" ht="12.75">
      <c r="A25" s="353" t="s">
        <v>315</v>
      </c>
      <c r="B25" s="354" t="s">
        <v>896</v>
      </c>
      <c r="C25" s="380">
        <v>407.37</v>
      </c>
      <c r="D25" s="380">
        <v>45.19</v>
      </c>
      <c r="E25" s="378">
        <f t="shared" si="2"/>
        <v>452.56</v>
      </c>
      <c r="F25" s="380">
        <v>20.05000000000001</v>
      </c>
      <c r="G25" s="377">
        <v>0</v>
      </c>
      <c r="H25" s="380">
        <f t="shared" si="3"/>
        <v>20.05000000000001</v>
      </c>
      <c r="I25" s="380">
        <v>372.57</v>
      </c>
      <c r="J25" s="380">
        <v>40.44</v>
      </c>
      <c r="K25" s="378">
        <f t="shared" si="4"/>
        <v>413.01</v>
      </c>
      <c r="L25" s="380">
        <v>367.16</v>
      </c>
      <c r="M25" s="380">
        <v>40.44</v>
      </c>
      <c r="N25" s="380">
        <f t="shared" si="5"/>
        <v>407.6</v>
      </c>
      <c r="O25" s="383">
        <f t="shared" si="0"/>
        <v>25.45999999999998</v>
      </c>
      <c r="P25" s="383">
        <f t="shared" si="1"/>
        <v>0</v>
      </c>
      <c r="Q25" s="378">
        <f t="shared" si="6"/>
        <v>25.45999999999998</v>
      </c>
    </row>
    <row r="26" spans="1:17" s="381" customFormat="1" ht="12.75">
      <c r="A26" s="353" t="s">
        <v>316</v>
      </c>
      <c r="B26" s="354" t="s">
        <v>897</v>
      </c>
      <c r="C26" s="380">
        <v>388.73</v>
      </c>
      <c r="D26" s="380">
        <v>43.12</v>
      </c>
      <c r="E26" s="378">
        <f t="shared" si="2"/>
        <v>431.85</v>
      </c>
      <c r="F26" s="380">
        <v>5</v>
      </c>
      <c r="G26" s="377">
        <v>0</v>
      </c>
      <c r="H26" s="380">
        <f t="shared" si="3"/>
        <v>5</v>
      </c>
      <c r="I26" s="380">
        <v>382.26</v>
      </c>
      <c r="J26" s="380">
        <v>41.27</v>
      </c>
      <c r="K26" s="378">
        <f t="shared" si="4"/>
        <v>423.53</v>
      </c>
      <c r="L26" s="380">
        <v>374.74</v>
      </c>
      <c r="M26" s="380">
        <v>41.27</v>
      </c>
      <c r="N26" s="380">
        <f t="shared" si="5"/>
        <v>416.01</v>
      </c>
      <c r="O26" s="383">
        <f t="shared" si="0"/>
        <v>12.519999999999982</v>
      </c>
      <c r="P26" s="383">
        <f t="shared" si="1"/>
        <v>0</v>
      </c>
      <c r="Q26" s="378">
        <f t="shared" si="6"/>
        <v>12.519999999999982</v>
      </c>
    </row>
    <row r="27" spans="1:17" s="381" customFormat="1" ht="12.75">
      <c r="A27" s="353" t="s">
        <v>317</v>
      </c>
      <c r="B27" s="354" t="s">
        <v>898</v>
      </c>
      <c r="C27" s="380">
        <v>373.48999999999995</v>
      </c>
      <c r="D27" s="380">
        <v>41.43</v>
      </c>
      <c r="E27" s="378">
        <f t="shared" si="2"/>
        <v>414.91999999999996</v>
      </c>
      <c r="F27" s="380">
        <v>24.420000000000016</v>
      </c>
      <c r="G27" s="377">
        <v>0</v>
      </c>
      <c r="H27" s="380">
        <f t="shared" si="3"/>
        <v>24.420000000000016</v>
      </c>
      <c r="I27" s="380">
        <v>335.16</v>
      </c>
      <c r="J27" s="380">
        <v>36.37</v>
      </c>
      <c r="K27" s="378">
        <f t="shared" si="4"/>
        <v>371.53000000000003</v>
      </c>
      <c r="L27" s="380">
        <v>330.29</v>
      </c>
      <c r="M27" s="380">
        <v>36.37</v>
      </c>
      <c r="N27" s="380">
        <f t="shared" si="5"/>
        <v>366.66</v>
      </c>
      <c r="O27" s="383">
        <f t="shared" si="0"/>
        <v>29.29000000000002</v>
      </c>
      <c r="P27" s="383">
        <f t="shared" si="1"/>
        <v>0</v>
      </c>
      <c r="Q27" s="378">
        <f t="shared" si="6"/>
        <v>29.29000000000002</v>
      </c>
    </row>
    <row r="28" spans="1:17" s="381" customFormat="1" ht="12.75">
      <c r="A28" s="353" t="s">
        <v>899</v>
      </c>
      <c r="B28" s="354" t="s">
        <v>900</v>
      </c>
      <c r="C28" s="380">
        <v>815.11</v>
      </c>
      <c r="D28" s="380">
        <v>90.41</v>
      </c>
      <c r="E28" s="378">
        <f t="shared" si="2"/>
        <v>905.52</v>
      </c>
      <c r="F28" s="380">
        <v>13.519999999999982</v>
      </c>
      <c r="G28" s="377">
        <v>0</v>
      </c>
      <c r="H28" s="380">
        <f t="shared" si="3"/>
        <v>13.519999999999982</v>
      </c>
      <c r="I28" s="380">
        <v>768.8</v>
      </c>
      <c r="J28" s="380">
        <v>83.44</v>
      </c>
      <c r="K28" s="378">
        <f t="shared" si="4"/>
        <v>852.24</v>
      </c>
      <c r="L28" s="380">
        <v>757.6400000000001</v>
      </c>
      <c r="M28" s="380">
        <v>83.44</v>
      </c>
      <c r="N28" s="380">
        <f t="shared" si="5"/>
        <v>841.0800000000002</v>
      </c>
      <c r="O28" s="383">
        <f t="shared" si="0"/>
        <v>24.679999999999836</v>
      </c>
      <c r="P28" s="383">
        <f t="shared" si="1"/>
        <v>0</v>
      </c>
      <c r="Q28" s="378">
        <f t="shared" si="6"/>
        <v>24.679999999999836</v>
      </c>
    </row>
    <row r="29" spans="1:17" s="381" customFormat="1" ht="12.75">
      <c r="A29" s="353" t="s">
        <v>901</v>
      </c>
      <c r="B29" s="354" t="s">
        <v>902</v>
      </c>
      <c r="C29" s="380">
        <v>344.14</v>
      </c>
      <c r="D29" s="380">
        <v>38.17</v>
      </c>
      <c r="E29" s="378">
        <f t="shared" si="2"/>
        <v>382.31</v>
      </c>
      <c r="F29" s="380">
        <v>1.3400000000000318</v>
      </c>
      <c r="G29" s="377">
        <v>0</v>
      </c>
      <c r="H29" s="380">
        <f t="shared" si="3"/>
        <v>1.3400000000000318</v>
      </c>
      <c r="I29" s="380">
        <v>333.6</v>
      </c>
      <c r="J29" s="380">
        <v>36.21</v>
      </c>
      <c r="K29" s="378">
        <f t="shared" si="4"/>
        <v>369.81</v>
      </c>
      <c r="L29" s="380">
        <v>328.76000000000005</v>
      </c>
      <c r="M29" s="380">
        <v>36.21</v>
      </c>
      <c r="N29" s="380">
        <f t="shared" si="5"/>
        <v>364.97</v>
      </c>
      <c r="O29" s="383">
        <f t="shared" si="0"/>
        <v>6.180000000000007</v>
      </c>
      <c r="P29" s="383">
        <f t="shared" si="1"/>
        <v>0</v>
      </c>
      <c r="Q29" s="378">
        <f t="shared" si="6"/>
        <v>6.180000000000007</v>
      </c>
    </row>
    <row r="30" spans="1:17" s="381" customFormat="1" ht="12.75">
      <c r="A30" s="353" t="s">
        <v>903</v>
      </c>
      <c r="B30" s="354" t="s">
        <v>904</v>
      </c>
      <c r="C30" s="380">
        <v>695.7</v>
      </c>
      <c r="D30" s="380">
        <v>77.17</v>
      </c>
      <c r="E30" s="378">
        <f t="shared" si="2"/>
        <v>772.87</v>
      </c>
      <c r="F30" s="380">
        <v>18.899999999999977</v>
      </c>
      <c r="G30" s="377">
        <v>0</v>
      </c>
      <c r="H30" s="380">
        <f t="shared" si="3"/>
        <v>18.899999999999977</v>
      </c>
      <c r="I30" s="380">
        <v>682.55</v>
      </c>
      <c r="J30" s="380">
        <v>74.08</v>
      </c>
      <c r="K30" s="378">
        <f t="shared" si="4"/>
        <v>756.63</v>
      </c>
      <c r="L30" s="380">
        <v>672.64</v>
      </c>
      <c r="M30" s="380">
        <v>74.08</v>
      </c>
      <c r="N30" s="380">
        <f t="shared" si="5"/>
        <v>746.72</v>
      </c>
      <c r="O30" s="383">
        <f t="shared" si="0"/>
        <v>28.809999999999945</v>
      </c>
      <c r="P30" s="383">
        <f t="shared" si="1"/>
        <v>0</v>
      </c>
      <c r="Q30" s="378">
        <f t="shared" si="6"/>
        <v>28.809999999999945</v>
      </c>
    </row>
    <row r="31" spans="1:17" ht="12">
      <c r="A31" s="353" t="s">
        <v>905</v>
      </c>
      <c r="B31" s="354" t="s">
        <v>906</v>
      </c>
      <c r="C31" s="384">
        <v>556.47</v>
      </c>
      <c r="D31" s="384">
        <v>61.72</v>
      </c>
      <c r="E31" s="378">
        <f t="shared" si="2"/>
        <v>618.19</v>
      </c>
      <c r="F31" s="384">
        <v>17.16999999999996</v>
      </c>
      <c r="G31" s="377">
        <v>0</v>
      </c>
      <c r="H31" s="380">
        <f t="shared" si="3"/>
        <v>17.16999999999996</v>
      </c>
      <c r="I31" s="380">
        <v>542.47</v>
      </c>
      <c r="J31" s="380">
        <v>58.88</v>
      </c>
      <c r="K31" s="378">
        <f t="shared" si="4"/>
        <v>601.35</v>
      </c>
      <c r="L31" s="380">
        <v>534.6</v>
      </c>
      <c r="M31" s="380">
        <v>58.88</v>
      </c>
      <c r="N31" s="380">
        <f t="shared" si="5"/>
        <v>593.48</v>
      </c>
      <c r="O31" s="383">
        <f t="shared" si="0"/>
        <v>25.039999999999964</v>
      </c>
      <c r="P31" s="383">
        <f t="shared" si="1"/>
        <v>0</v>
      </c>
      <c r="Q31" s="378">
        <f t="shared" si="6"/>
        <v>25.039999999999964</v>
      </c>
    </row>
    <row r="32" spans="1:17" ht="12">
      <c r="A32" s="353" t="s">
        <v>907</v>
      </c>
      <c r="B32" s="354" t="s">
        <v>908</v>
      </c>
      <c r="C32" s="384">
        <v>763.5999999999999</v>
      </c>
      <c r="D32" s="384">
        <v>84.7</v>
      </c>
      <c r="E32" s="378">
        <f t="shared" si="2"/>
        <v>848.3</v>
      </c>
      <c r="F32" s="384">
        <v>20.649999999999977</v>
      </c>
      <c r="G32" s="377">
        <v>0</v>
      </c>
      <c r="H32" s="380">
        <f t="shared" si="3"/>
        <v>20.649999999999977</v>
      </c>
      <c r="I32" s="380">
        <v>714.66</v>
      </c>
      <c r="J32" s="380">
        <v>77.56</v>
      </c>
      <c r="K32" s="378">
        <f t="shared" si="4"/>
        <v>792.22</v>
      </c>
      <c r="L32" s="380">
        <v>704.29</v>
      </c>
      <c r="M32" s="380">
        <v>77.56</v>
      </c>
      <c r="N32" s="380">
        <f t="shared" si="5"/>
        <v>781.8499999999999</v>
      </c>
      <c r="O32" s="383">
        <f t="shared" si="0"/>
        <v>31.019999999999982</v>
      </c>
      <c r="P32" s="383">
        <f t="shared" si="1"/>
        <v>0</v>
      </c>
      <c r="Q32" s="378">
        <f t="shared" si="6"/>
        <v>31.019999999999982</v>
      </c>
    </row>
    <row r="33" spans="1:17" ht="12">
      <c r="A33" s="353" t="s">
        <v>909</v>
      </c>
      <c r="B33" s="354" t="s">
        <v>910</v>
      </c>
      <c r="C33" s="384">
        <v>606.3</v>
      </c>
      <c r="D33" s="384">
        <v>67.25</v>
      </c>
      <c r="E33" s="378">
        <f t="shared" si="2"/>
        <v>673.55</v>
      </c>
      <c r="F33" s="384">
        <v>2.400000000000091</v>
      </c>
      <c r="G33" s="377">
        <v>0</v>
      </c>
      <c r="H33" s="380">
        <f t="shared" si="3"/>
        <v>2.400000000000091</v>
      </c>
      <c r="I33" s="380">
        <v>589.47</v>
      </c>
      <c r="J33" s="380">
        <v>63.98</v>
      </c>
      <c r="K33" s="378">
        <f t="shared" si="4"/>
        <v>653.45</v>
      </c>
      <c r="L33" s="380">
        <v>580.91</v>
      </c>
      <c r="M33" s="380">
        <v>63.98</v>
      </c>
      <c r="N33" s="380">
        <f t="shared" si="5"/>
        <v>644.89</v>
      </c>
      <c r="O33" s="383">
        <f t="shared" si="0"/>
        <v>10.96000000000015</v>
      </c>
      <c r="P33" s="383">
        <f t="shared" si="1"/>
        <v>0</v>
      </c>
      <c r="Q33" s="378">
        <f t="shared" si="6"/>
        <v>10.96000000000015</v>
      </c>
    </row>
    <row r="34" spans="1:17" ht="12">
      <c r="A34" s="353" t="s">
        <v>911</v>
      </c>
      <c r="B34" s="354" t="s">
        <v>912</v>
      </c>
      <c r="C34" s="384">
        <v>1124.5</v>
      </c>
      <c r="D34" s="384">
        <v>124.73</v>
      </c>
      <c r="E34" s="378">
        <f t="shared" si="2"/>
        <v>1249.23</v>
      </c>
      <c r="F34" s="384">
        <v>4.100000000000136</v>
      </c>
      <c r="G34" s="377">
        <v>0</v>
      </c>
      <c r="H34" s="380">
        <f t="shared" si="3"/>
        <v>4.100000000000136</v>
      </c>
      <c r="I34" s="380">
        <v>1102.54</v>
      </c>
      <c r="J34" s="380">
        <v>119.66</v>
      </c>
      <c r="K34" s="378">
        <f t="shared" si="4"/>
        <v>1222.2</v>
      </c>
      <c r="L34" s="380">
        <v>1086.54</v>
      </c>
      <c r="M34" s="380">
        <v>119.66</v>
      </c>
      <c r="N34" s="380">
        <f t="shared" si="5"/>
        <v>1206.2</v>
      </c>
      <c r="O34" s="383">
        <f t="shared" si="0"/>
        <v>20.100000000000136</v>
      </c>
      <c r="P34" s="383">
        <f t="shared" si="1"/>
        <v>0</v>
      </c>
      <c r="Q34" s="378">
        <f t="shared" si="6"/>
        <v>20.100000000000136</v>
      </c>
    </row>
    <row r="35" spans="1:17" ht="12">
      <c r="A35" s="353" t="s">
        <v>913</v>
      </c>
      <c r="B35" s="354" t="s">
        <v>914</v>
      </c>
      <c r="C35" s="384">
        <v>393.86</v>
      </c>
      <c r="D35" s="384">
        <v>43.69</v>
      </c>
      <c r="E35" s="378">
        <f t="shared" si="2"/>
        <v>437.55</v>
      </c>
      <c r="F35" s="384">
        <v>18.970000000000027</v>
      </c>
      <c r="G35" s="377">
        <v>0</v>
      </c>
      <c r="H35" s="380">
        <f t="shared" si="3"/>
        <v>18.970000000000027</v>
      </c>
      <c r="I35" s="380">
        <v>385</v>
      </c>
      <c r="J35" s="380">
        <v>41.79</v>
      </c>
      <c r="K35" s="378">
        <f t="shared" si="4"/>
        <v>426.79</v>
      </c>
      <c r="L35" s="380">
        <v>379.40999999999997</v>
      </c>
      <c r="M35" s="380">
        <v>41.79</v>
      </c>
      <c r="N35" s="380">
        <f t="shared" si="5"/>
        <v>421.2</v>
      </c>
      <c r="O35" s="383">
        <f t="shared" si="0"/>
        <v>24.56000000000006</v>
      </c>
      <c r="P35" s="383">
        <f t="shared" si="1"/>
        <v>0</v>
      </c>
      <c r="Q35" s="378">
        <f t="shared" si="6"/>
        <v>24.56000000000006</v>
      </c>
    </row>
    <row r="36" spans="1:17" ht="12">
      <c r="A36" s="353" t="s">
        <v>915</v>
      </c>
      <c r="B36" s="354" t="s">
        <v>916</v>
      </c>
      <c r="C36" s="384">
        <v>301.02</v>
      </c>
      <c r="D36" s="384">
        <v>33.39</v>
      </c>
      <c r="E36" s="378">
        <f t="shared" si="2"/>
        <v>334.40999999999997</v>
      </c>
      <c r="F36" s="384">
        <v>2.300000000000068</v>
      </c>
      <c r="G36" s="377">
        <v>0</v>
      </c>
      <c r="H36" s="380">
        <f t="shared" si="3"/>
        <v>2.300000000000068</v>
      </c>
      <c r="I36" s="380">
        <v>296.65</v>
      </c>
      <c r="J36" s="380">
        <v>32.2</v>
      </c>
      <c r="K36" s="378">
        <f t="shared" si="4"/>
        <v>328.84999999999997</v>
      </c>
      <c r="L36" s="380">
        <v>292.34000000000003</v>
      </c>
      <c r="M36" s="380">
        <v>32.2</v>
      </c>
      <c r="N36" s="380">
        <f t="shared" si="5"/>
        <v>324.54</v>
      </c>
      <c r="O36" s="383">
        <f t="shared" si="0"/>
        <v>6.610000000000014</v>
      </c>
      <c r="P36" s="383">
        <f t="shared" si="1"/>
        <v>0</v>
      </c>
      <c r="Q36" s="378">
        <f t="shared" si="6"/>
        <v>6.610000000000014</v>
      </c>
    </row>
    <row r="37" spans="1:17" ht="12">
      <c r="A37" s="353" t="s">
        <v>917</v>
      </c>
      <c r="B37" s="354" t="s">
        <v>918</v>
      </c>
      <c r="C37" s="384">
        <v>557.89</v>
      </c>
      <c r="D37" s="384">
        <v>61.88</v>
      </c>
      <c r="E37" s="378">
        <f t="shared" si="2"/>
        <v>619.77</v>
      </c>
      <c r="F37" s="384">
        <v>3.1000000000000227</v>
      </c>
      <c r="G37" s="377">
        <v>0</v>
      </c>
      <c r="H37" s="380">
        <f t="shared" si="3"/>
        <v>3.1000000000000227</v>
      </c>
      <c r="I37" s="380">
        <v>543.65</v>
      </c>
      <c r="J37" s="380">
        <v>59</v>
      </c>
      <c r="K37" s="378">
        <f t="shared" si="4"/>
        <v>602.65</v>
      </c>
      <c r="L37" s="380">
        <v>535.76</v>
      </c>
      <c r="M37" s="380">
        <v>59</v>
      </c>
      <c r="N37" s="380">
        <f t="shared" si="5"/>
        <v>594.76</v>
      </c>
      <c r="O37" s="383">
        <f t="shared" si="0"/>
        <v>10.990000000000009</v>
      </c>
      <c r="P37" s="383">
        <f t="shared" si="1"/>
        <v>0</v>
      </c>
      <c r="Q37" s="378">
        <f t="shared" si="6"/>
        <v>10.990000000000009</v>
      </c>
    </row>
    <row r="38" spans="1:17" ht="12">
      <c r="A38" s="353" t="s">
        <v>919</v>
      </c>
      <c r="B38" s="354" t="s">
        <v>920</v>
      </c>
      <c r="C38" s="384">
        <v>544.82</v>
      </c>
      <c r="D38" s="384">
        <v>60.43</v>
      </c>
      <c r="E38" s="378">
        <f t="shared" si="2"/>
        <v>605.25</v>
      </c>
      <c r="F38" s="384">
        <v>1.1999999999999318</v>
      </c>
      <c r="G38" s="377">
        <v>0</v>
      </c>
      <c r="H38" s="380">
        <f t="shared" si="3"/>
        <v>1.1999999999999318</v>
      </c>
      <c r="I38" s="380">
        <v>531.29</v>
      </c>
      <c r="J38" s="380">
        <v>57.66</v>
      </c>
      <c r="K38" s="378">
        <f t="shared" si="4"/>
        <v>588.9499999999999</v>
      </c>
      <c r="L38" s="380">
        <v>523.58</v>
      </c>
      <c r="M38" s="380">
        <v>57.66</v>
      </c>
      <c r="N38" s="380">
        <f t="shared" si="5"/>
        <v>581.24</v>
      </c>
      <c r="O38" s="383">
        <f t="shared" si="0"/>
        <v>8.909999999999854</v>
      </c>
      <c r="P38" s="383">
        <f t="shared" si="1"/>
        <v>0</v>
      </c>
      <c r="Q38" s="378">
        <f t="shared" si="6"/>
        <v>8.909999999999854</v>
      </c>
    </row>
    <row r="39" spans="1:17" ht="12">
      <c r="A39" s="353" t="s">
        <v>921</v>
      </c>
      <c r="B39" s="354" t="s">
        <v>922</v>
      </c>
      <c r="C39" s="384">
        <v>416.26</v>
      </c>
      <c r="D39" s="384">
        <v>46.17</v>
      </c>
      <c r="E39" s="378">
        <f t="shared" si="2"/>
        <v>462.43</v>
      </c>
      <c r="F39" s="384">
        <v>3.1999999999999886</v>
      </c>
      <c r="G39" s="377">
        <v>0</v>
      </c>
      <c r="H39" s="380">
        <f t="shared" si="3"/>
        <v>3.1999999999999886</v>
      </c>
      <c r="I39" s="380">
        <v>405.74</v>
      </c>
      <c r="J39" s="380">
        <v>44.04</v>
      </c>
      <c r="K39" s="378">
        <f t="shared" si="4"/>
        <v>449.78000000000003</v>
      </c>
      <c r="L39" s="380">
        <v>399.84999999999997</v>
      </c>
      <c r="M39" s="380">
        <v>44.04</v>
      </c>
      <c r="N39" s="380">
        <f t="shared" si="5"/>
        <v>443.89</v>
      </c>
      <c r="O39" s="383">
        <f t="shared" si="0"/>
        <v>9.090000000000032</v>
      </c>
      <c r="P39" s="383">
        <f t="shared" si="1"/>
        <v>0</v>
      </c>
      <c r="Q39" s="378">
        <f t="shared" si="6"/>
        <v>9.090000000000032</v>
      </c>
    </row>
    <row r="40" spans="1:17" ht="12">
      <c r="A40" s="353" t="s">
        <v>923</v>
      </c>
      <c r="B40" s="360" t="s">
        <v>924</v>
      </c>
      <c r="C40" s="384">
        <v>408.96</v>
      </c>
      <c r="D40" s="384">
        <v>45.36</v>
      </c>
      <c r="E40" s="378">
        <f t="shared" si="2"/>
        <v>454.32</v>
      </c>
      <c r="F40" s="384">
        <v>0</v>
      </c>
      <c r="G40" s="377">
        <v>0</v>
      </c>
      <c r="H40" s="380">
        <f t="shared" si="3"/>
        <v>0</v>
      </c>
      <c r="I40" s="380">
        <v>402.06</v>
      </c>
      <c r="J40" s="380">
        <v>43.64</v>
      </c>
      <c r="K40" s="378">
        <f t="shared" si="4"/>
        <v>445.7</v>
      </c>
      <c r="L40" s="380">
        <v>396.22</v>
      </c>
      <c r="M40" s="380">
        <v>43.64</v>
      </c>
      <c r="N40" s="380">
        <f t="shared" si="5"/>
        <v>439.86</v>
      </c>
      <c r="O40" s="383">
        <f t="shared" si="0"/>
        <v>5.839999999999975</v>
      </c>
      <c r="P40" s="383">
        <f t="shared" si="1"/>
        <v>0</v>
      </c>
      <c r="Q40" s="378">
        <f t="shared" si="6"/>
        <v>5.839999999999975</v>
      </c>
    </row>
    <row r="41" spans="1:17" ht="12">
      <c r="A41" s="353" t="s">
        <v>925</v>
      </c>
      <c r="B41" s="360" t="s">
        <v>926</v>
      </c>
      <c r="C41" s="384">
        <v>219.4</v>
      </c>
      <c r="D41" s="384">
        <v>24.34</v>
      </c>
      <c r="E41" s="378">
        <f t="shared" si="2"/>
        <v>243.74</v>
      </c>
      <c r="F41" s="384">
        <v>0</v>
      </c>
      <c r="G41" s="377">
        <v>0</v>
      </c>
      <c r="H41" s="380">
        <f t="shared" si="3"/>
        <v>0</v>
      </c>
      <c r="I41" s="380">
        <v>214.65</v>
      </c>
      <c r="J41" s="380">
        <v>23.3</v>
      </c>
      <c r="K41" s="378">
        <f t="shared" si="4"/>
        <v>237.95000000000002</v>
      </c>
      <c r="L41" s="380">
        <v>211.53</v>
      </c>
      <c r="M41" s="380">
        <v>23.3</v>
      </c>
      <c r="N41" s="380">
        <f t="shared" si="5"/>
        <v>234.83</v>
      </c>
      <c r="O41" s="383">
        <f t="shared" si="0"/>
        <v>3.1200000000000045</v>
      </c>
      <c r="P41" s="383">
        <f t="shared" si="1"/>
        <v>0</v>
      </c>
      <c r="Q41" s="378">
        <f t="shared" si="6"/>
        <v>3.1200000000000045</v>
      </c>
    </row>
    <row r="42" spans="1:17" ht="12">
      <c r="A42" s="353" t="s">
        <v>927</v>
      </c>
      <c r="B42" s="360" t="s">
        <v>928</v>
      </c>
      <c r="C42" s="384">
        <v>498.75</v>
      </c>
      <c r="D42" s="384">
        <v>55.32</v>
      </c>
      <c r="E42" s="378">
        <f t="shared" si="2"/>
        <v>554.07</v>
      </c>
      <c r="F42" s="384">
        <v>0</v>
      </c>
      <c r="G42" s="377">
        <v>0</v>
      </c>
      <c r="H42" s="380">
        <f t="shared" si="3"/>
        <v>0</v>
      </c>
      <c r="I42" s="380">
        <v>493.2</v>
      </c>
      <c r="J42" s="380">
        <v>53.53</v>
      </c>
      <c r="K42" s="378">
        <f t="shared" si="4"/>
        <v>546.73</v>
      </c>
      <c r="L42" s="380">
        <v>486.0400000000001</v>
      </c>
      <c r="M42" s="380">
        <v>53.53</v>
      </c>
      <c r="N42" s="380">
        <f t="shared" si="5"/>
        <v>539.57</v>
      </c>
      <c r="O42" s="383">
        <f t="shared" si="0"/>
        <v>7.159999999999911</v>
      </c>
      <c r="P42" s="383">
        <f t="shared" si="1"/>
        <v>0</v>
      </c>
      <c r="Q42" s="378">
        <f t="shared" si="6"/>
        <v>7.159999999999911</v>
      </c>
    </row>
    <row r="43" spans="1:17" ht="12">
      <c r="A43" s="353" t="s">
        <v>929</v>
      </c>
      <c r="B43" s="360" t="s">
        <v>930</v>
      </c>
      <c r="C43" s="384">
        <v>116.87</v>
      </c>
      <c r="D43" s="384">
        <v>12.96</v>
      </c>
      <c r="E43" s="378">
        <f t="shared" si="2"/>
        <v>129.83</v>
      </c>
      <c r="F43" s="384">
        <v>2</v>
      </c>
      <c r="G43" s="377">
        <v>0</v>
      </c>
      <c r="H43" s="380">
        <f t="shared" si="3"/>
        <v>2</v>
      </c>
      <c r="I43" s="380">
        <v>116.2</v>
      </c>
      <c r="J43" s="380">
        <v>12.83</v>
      </c>
      <c r="K43" s="378">
        <f t="shared" si="4"/>
        <v>129.03</v>
      </c>
      <c r="L43" s="380">
        <v>116.48</v>
      </c>
      <c r="M43" s="380">
        <v>12.83</v>
      </c>
      <c r="N43" s="380">
        <f t="shared" si="5"/>
        <v>129.31</v>
      </c>
      <c r="O43" s="383">
        <f t="shared" si="0"/>
        <v>1.7199999999999989</v>
      </c>
      <c r="P43" s="383">
        <f t="shared" si="1"/>
        <v>0</v>
      </c>
      <c r="Q43" s="378">
        <f t="shared" si="6"/>
        <v>1.7199999999999989</v>
      </c>
    </row>
    <row r="44" spans="1:17" ht="16.5" customHeight="1">
      <c r="A44" s="353" t="s">
        <v>931</v>
      </c>
      <c r="B44" s="360" t="s">
        <v>932</v>
      </c>
      <c r="C44" s="384">
        <v>265</v>
      </c>
      <c r="D44" s="384">
        <v>29.39</v>
      </c>
      <c r="E44" s="378">
        <f t="shared" si="2"/>
        <v>294.39</v>
      </c>
      <c r="F44" s="384">
        <v>0</v>
      </c>
      <c r="G44" s="377">
        <v>0</v>
      </c>
      <c r="H44" s="380">
        <f t="shared" si="3"/>
        <v>0</v>
      </c>
      <c r="I44" s="380">
        <v>259.25</v>
      </c>
      <c r="J44" s="380">
        <v>28.13</v>
      </c>
      <c r="K44" s="378">
        <f t="shared" si="4"/>
        <v>287.38</v>
      </c>
      <c r="L44" s="380">
        <v>255.45</v>
      </c>
      <c r="M44" s="380">
        <v>28.13</v>
      </c>
      <c r="N44" s="380">
        <f t="shared" si="5"/>
        <v>283.58</v>
      </c>
      <c r="O44" s="383">
        <f t="shared" si="0"/>
        <v>3.8000000000000114</v>
      </c>
      <c r="P44" s="383">
        <f t="shared" si="1"/>
        <v>0</v>
      </c>
      <c r="Q44" s="378">
        <f t="shared" si="6"/>
        <v>3.8000000000000114</v>
      </c>
    </row>
    <row r="45" spans="1:17" ht="15.75" customHeight="1">
      <c r="A45" s="353" t="s">
        <v>933</v>
      </c>
      <c r="B45" s="360" t="s">
        <v>934</v>
      </c>
      <c r="C45" s="384">
        <v>175.02</v>
      </c>
      <c r="D45" s="384">
        <v>19.41</v>
      </c>
      <c r="E45" s="378">
        <f t="shared" si="2"/>
        <v>194.43</v>
      </c>
      <c r="F45" s="384">
        <v>0</v>
      </c>
      <c r="G45" s="377">
        <v>0</v>
      </c>
      <c r="H45" s="380">
        <f t="shared" si="3"/>
        <v>0</v>
      </c>
      <c r="I45" s="380">
        <v>169.97</v>
      </c>
      <c r="J45" s="380">
        <v>18.43</v>
      </c>
      <c r="K45" s="378">
        <f t="shared" si="4"/>
        <v>188.4</v>
      </c>
      <c r="L45" s="380">
        <v>167.5</v>
      </c>
      <c r="M45" s="380">
        <v>18.43</v>
      </c>
      <c r="N45" s="380">
        <f t="shared" si="5"/>
        <v>185.93</v>
      </c>
      <c r="O45" s="383">
        <f t="shared" si="0"/>
        <v>2.469999999999999</v>
      </c>
      <c r="P45" s="383">
        <f t="shared" si="1"/>
        <v>0</v>
      </c>
      <c r="Q45" s="378">
        <f t="shared" si="6"/>
        <v>2.469999999999999</v>
      </c>
    </row>
    <row r="46" spans="1:17" ht="12.75">
      <c r="A46" s="249" t="s">
        <v>18</v>
      </c>
      <c r="B46" s="385"/>
      <c r="C46" s="460">
        <f>SUM(C13:C45)</f>
        <v>17226.92</v>
      </c>
      <c r="D46" s="460">
        <f>SUM(D13:D45)</f>
        <v>1910.8100000000006</v>
      </c>
      <c r="E46" s="460">
        <f>SUM(E13:E45)</f>
        <v>19137.73</v>
      </c>
      <c r="F46" s="460">
        <f>SUM(F13:F45)</f>
        <v>260.58000000000027</v>
      </c>
      <c r="G46" s="460">
        <f aca="true" t="shared" si="7" ref="G46:N46">SUM(G13:G45)</f>
        <v>0</v>
      </c>
      <c r="H46" s="460">
        <f t="shared" si="7"/>
        <v>260.58000000000027</v>
      </c>
      <c r="I46" s="460">
        <f t="shared" si="7"/>
        <v>16710.85</v>
      </c>
      <c r="J46" s="460">
        <f t="shared" si="7"/>
        <v>1813.6700000000003</v>
      </c>
      <c r="K46" s="460">
        <f t="shared" si="7"/>
        <v>18524.520000000004</v>
      </c>
      <c r="L46" s="460">
        <f t="shared" si="7"/>
        <v>16468.230000000003</v>
      </c>
      <c r="M46" s="460">
        <f t="shared" si="7"/>
        <v>1813.6700000000003</v>
      </c>
      <c r="N46" s="460">
        <f t="shared" si="7"/>
        <v>18281.900000000005</v>
      </c>
      <c r="O46" s="651">
        <f t="shared" si="0"/>
        <v>503.1999999999971</v>
      </c>
      <c r="P46" s="651">
        <f t="shared" si="1"/>
        <v>0</v>
      </c>
      <c r="Q46" s="587">
        <f>H46+K46-N46</f>
        <v>503.2000000000007</v>
      </c>
    </row>
    <row r="47" spans="1:17" ht="12.75">
      <c r="A47" s="428"/>
      <c r="B47" s="429"/>
      <c r="C47" s="429"/>
      <c r="D47" s="429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38"/>
      <c r="P47" s="421"/>
      <c r="Q47" s="421"/>
    </row>
    <row r="48" spans="1:17" ht="14.25" customHeight="1">
      <c r="A48" s="835" t="s">
        <v>668</v>
      </c>
      <c r="B48" s="835"/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  <c r="O48" s="835"/>
      <c r="P48" s="835"/>
      <c r="Q48" s="835"/>
    </row>
    <row r="49" spans="1:17" ht="15.75" customHeight="1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</row>
    <row r="50" spans="1:15" ht="15.75" customHeight="1">
      <c r="A50" s="370"/>
      <c r="B50" s="370"/>
      <c r="C50" s="434"/>
      <c r="D50" s="434"/>
      <c r="E50" s="434"/>
      <c r="F50" s="434"/>
      <c r="H50" s="396"/>
      <c r="J50" s="469"/>
      <c r="O50" s="371" t="s">
        <v>13</v>
      </c>
    </row>
    <row r="51" spans="1:15" ht="12.75" customHeight="1">
      <c r="A51" s="370" t="s">
        <v>12</v>
      </c>
      <c r="B51" s="434"/>
      <c r="C51" s="341"/>
      <c r="D51" s="789" t="s">
        <v>13</v>
      </c>
      <c r="E51" s="789"/>
      <c r="F51" s="342"/>
      <c r="H51" s="372"/>
      <c r="O51" s="372" t="s">
        <v>14</v>
      </c>
    </row>
    <row r="52" spans="1:15" ht="12.75" customHeight="1">
      <c r="A52" s="370"/>
      <c r="B52" s="370"/>
      <c r="C52" s="790" t="s">
        <v>882</v>
      </c>
      <c r="D52" s="790"/>
      <c r="E52" s="790"/>
      <c r="F52" s="790"/>
      <c r="H52" s="372"/>
      <c r="O52" s="372" t="s">
        <v>883</v>
      </c>
    </row>
    <row r="53" spans="1:18" ht="12.75">
      <c r="A53" s="434"/>
      <c r="B53" s="434"/>
      <c r="C53" s="434"/>
      <c r="D53" s="434"/>
      <c r="E53" s="434"/>
      <c r="F53" s="434"/>
      <c r="H53" s="374"/>
      <c r="O53" s="373" t="s">
        <v>83</v>
      </c>
      <c r="R53" s="386"/>
    </row>
  </sheetData>
  <sheetProtection/>
  <mergeCells count="17">
    <mergeCell ref="A48:Q48"/>
    <mergeCell ref="F10:H10"/>
    <mergeCell ref="R1:R10"/>
    <mergeCell ref="I10:K10"/>
    <mergeCell ref="L10:N10"/>
    <mergeCell ref="O10:Q10"/>
    <mergeCell ref="A8:B8"/>
    <mergeCell ref="D51:E51"/>
    <mergeCell ref="C52:F52"/>
    <mergeCell ref="P1:Q1"/>
    <mergeCell ref="A2:Q2"/>
    <mergeCell ref="A3:Q3"/>
    <mergeCell ref="N9:Q9"/>
    <mergeCell ref="D6:O6"/>
    <mergeCell ref="A10:A11"/>
    <mergeCell ref="B10:B11"/>
    <mergeCell ref="C10:E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view="pageBreakPreview" zoomScaleNormal="80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9.140625" style="338" customWidth="1"/>
    <col min="2" max="2" width="24.00390625" style="338" customWidth="1"/>
    <col min="3" max="3" width="14.7109375" style="338" customWidth="1"/>
    <col min="4" max="4" width="11.28125" style="338" customWidth="1"/>
    <col min="5" max="5" width="12.421875" style="338" customWidth="1"/>
    <col min="6" max="6" width="12.00390625" style="338" customWidth="1"/>
    <col min="7" max="7" width="13.140625" style="338" customWidth="1"/>
    <col min="8" max="10" width="9.140625" style="338" customWidth="1"/>
    <col min="11" max="11" width="9.421875" style="338" customWidth="1"/>
    <col min="12" max="19" width="9.140625" style="338" customWidth="1"/>
    <col min="20" max="20" width="10.421875" style="338" customWidth="1"/>
    <col min="21" max="21" width="11.140625" style="338" customWidth="1"/>
    <col min="22" max="22" width="11.8515625" style="338" customWidth="1"/>
    <col min="23" max="16384" width="9.140625" style="338" customWidth="1"/>
  </cols>
  <sheetData>
    <row r="1" spans="17:22" ht="15">
      <c r="Q1" s="857" t="s">
        <v>64</v>
      </c>
      <c r="R1" s="857"/>
      <c r="S1" s="857"/>
      <c r="T1" s="857"/>
      <c r="U1" s="857"/>
      <c r="V1" s="857"/>
    </row>
    <row r="3" spans="1:17" ht="15">
      <c r="A3" s="838" t="s">
        <v>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</row>
    <row r="4" spans="1:17" ht="19.5">
      <c r="A4" s="847" t="s">
        <v>700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419"/>
    </row>
    <row r="5" spans="1:17" ht="15">
      <c r="A5" s="844" t="s">
        <v>936</v>
      </c>
      <c r="B5" s="844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</row>
    <row r="6" spans="1:21" ht="12.75">
      <c r="A6" s="386"/>
      <c r="B6" s="386"/>
      <c r="C6" s="471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U6" s="386"/>
    </row>
    <row r="8" spans="1:19" ht="15">
      <c r="A8" s="845" t="s">
        <v>848</v>
      </c>
      <c r="B8" s="845"/>
      <c r="C8" s="845"/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</row>
    <row r="9" spans="1:22" ht="15">
      <c r="A9" s="468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Q9" s="386"/>
      <c r="R9" s="386"/>
      <c r="S9" s="386"/>
      <c r="U9" s="851" t="s">
        <v>220</v>
      </c>
      <c r="V9" s="851"/>
    </row>
    <row r="10" spans="16:22" ht="12.75">
      <c r="P10" s="852" t="s">
        <v>780</v>
      </c>
      <c r="Q10" s="852"/>
      <c r="R10" s="852"/>
      <c r="S10" s="852"/>
      <c r="T10" s="852"/>
      <c r="U10" s="852"/>
      <c r="V10" s="852"/>
    </row>
    <row r="11" spans="1:22" ht="28.5" customHeight="1">
      <c r="A11" s="854" t="s">
        <v>23</v>
      </c>
      <c r="B11" s="842" t="s">
        <v>200</v>
      </c>
      <c r="C11" s="842" t="s">
        <v>368</v>
      </c>
      <c r="D11" s="842" t="s">
        <v>472</v>
      </c>
      <c r="E11" s="853" t="s">
        <v>760</v>
      </c>
      <c r="F11" s="853"/>
      <c r="G11" s="853"/>
      <c r="H11" s="827" t="s">
        <v>791</v>
      </c>
      <c r="I11" s="828"/>
      <c r="J11" s="829"/>
      <c r="K11" s="830" t="s">
        <v>370</v>
      </c>
      <c r="L11" s="831"/>
      <c r="M11" s="832"/>
      <c r="N11" s="848" t="s">
        <v>154</v>
      </c>
      <c r="O11" s="849"/>
      <c r="P11" s="850"/>
      <c r="Q11" s="834" t="s">
        <v>792</v>
      </c>
      <c r="R11" s="834"/>
      <c r="S11" s="834"/>
      <c r="T11" s="842" t="s">
        <v>242</v>
      </c>
      <c r="U11" s="842" t="s">
        <v>423</v>
      </c>
      <c r="V11" s="842" t="s">
        <v>371</v>
      </c>
    </row>
    <row r="12" spans="1:22" ht="65.25" customHeight="1">
      <c r="A12" s="855"/>
      <c r="B12" s="843"/>
      <c r="C12" s="843"/>
      <c r="D12" s="843"/>
      <c r="E12" s="24" t="s">
        <v>175</v>
      </c>
      <c r="F12" s="24" t="s">
        <v>201</v>
      </c>
      <c r="G12" s="24" t="s">
        <v>18</v>
      </c>
      <c r="H12" s="24" t="s">
        <v>175</v>
      </c>
      <c r="I12" s="24" t="s">
        <v>201</v>
      </c>
      <c r="J12" s="24" t="s">
        <v>18</v>
      </c>
      <c r="K12" s="24" t="s">
        <v>175</v>
      </c>
      <c r="L12" s="24" t="s">
        <v>201</v>
      </c>
      <c r="M12" s="24" t="s">
        <v>18</v>
      </c>
      <c r="N12" s="24" t="s">
        <v>175</v>
      </c>
      <c r="O12" s="24" t="s">
        <v>201</v>
      </c>
      <c r="P12" s="24" t="s">
        <v>18</v>
      </c>
      <c r="Q12" s="24" t="s">
        <v>230</v>
      </c>
      <c r="R12" s="24" t="s">
        <v>212</v>
      </c>
      <c r="S12" s="24" t="s">
        <v>213</v>
      </c>
      <c r="T12" s="843"/>
      <c r="U12" s="843"/>
      <c r="V12" s="843"/>
    </row>
    <row r="13" spans="1:22" ht="12">
      <c r="A13" s="473">
        <v>1</v>
      </c>
      <c r="B13" s="450">
        <v>2</v>
      </c>
      <c r="C13" s="449">
        <v>3</v>
      </c>
      <c r="D13" s="450">
        <v>4</v>
      </c>
      <c r="E13" s="450">
        <v>5</v>
      </c>
      <c r="F13" s="449">
        <v>6</v>
      </c>
      <c r="G13" s="450">
        <v>7</v>
      </c>
      <c r="H13" s="450">
        <v>8</v>
      </c>
      <c r="I13" s="449">
        <v>9</v>
      </c>
      <c r="J13" s="450">
        <v>10</v>
      </c>
      <c r="K13" s="450">
        <v>11</v>
      </c>
      <c r="L13" s="449">
        <v>12</v>
      </c>
      <c r="M13" s="450">
        <v>13</v>
      </c>
      <c r="N13" s="450">
        <v>14</v>
      </c>
      <c r="O13" s="449">
        <v>15</v>
      </c>
      <c r="P13" s="450">
        <v>16</v>
      </c>
      <c r="Q13" s="450">
        <v>17</v>
      </c>
      <c r="R13" s="449">
        <v>18</v>
      </c>
      <c r="S13" s="450">
        <v>19</v>
      </c>
      <c r="T13" s="450">
        <v>20</v>
      </c>
      <c r="U13" s="449">
        <v>21</v>
      </c>
      <c r="V13" s="450">
        <v>22</v>
      </c>
    </row>
    <row r="14" spans="1:22" ht="12">
      <c r="A14" s="353" t="s">
        <v>258</v>
      </c>
      <c r="B14" s="354" t="s">
        <v>884</v>
      </c>
      <c r="C14" s="449">
        <v>3314</v>
      </c>
      <c r="D14" s="450">
        <v>3314</v>
      </c>
      <c r="E14" s="450">
        <v>298.26</v>
      </c>
      <c r="F14" s="451">
        <v>33.139999999999986</v>
      </c>
      <c r="G14" s="452">
        <f>SUM(E14:F14)</f>
        <v>331.4</v>
      </c>
      <c r="H14" s="452">
        <v>10.870000000000005</v>
      </c>
      <c r="I14" s="451">
        <v>0</v>
      </c>
      <c r="J14" s="450">
        <f>SUM(H14:I14)</f>
        <v>10.870000000000005</v>
      </c>
      <c r="K14" s="450">
        <v>289.01</v>
      </c>
      <c r="L14" s="474">
        <v>31.78</v>
      </c>
      <c r="M14" s="450">
        <f>SUM(K14:L14)</f>
        <v>320.78999999999996</v>
      </c>
      <c r="N14" s="450">
        <v>299.59000000000003</v>
      </c>
      <c r="O14" s="474">
        <v>31.78</v>
      </c>
      <c r="P14" s="450">
        <v>331.37</v>
      </c>
      <c r="Q14" s="452">
        <f aca="true" t="shared" si="0" ref="Q14:Q46">H14+K14-N14</f>
        <v>0.2899999999999636</v>
      </c>
      <c r="R14" s="452">
        <f aca="true" t="shared" si="1" ref="R14:R46">I14+L14-O14</f>
        <v>0</v>
      </c>
      <c r="S14" s="450">
        <f>SUM(Q14:R14)</f>
        <v>0.2899999999999636</v>
      </c>
      <c r="T14" s="450" t="s">
        <v>943</v>
      </c>
      <c r="U14" s="474">
        <v>3314</v>
      </c>
      <c r="V14" s="474">
        <v>3314</v>
      </c>
    </row>
    <row r="15" spans="1:22" ht="12">
      <c r="A15" s="353" t="s">
        <v>259</v>
      </c>
      <c r="B15" s="354" t="s">
        <v>885</v>
      </c>
      <c r="C15" s="449">
        <v>4324</v>
      </c>
      <c r="D15" s="450">
        <v>4324</v>
      </c>
      <c r="E15" s="450">
        <v>389.16</v>
      </c>
      <c r="F15" s="451">
        <v>43.23999999999995</v>
      </c>
      <c r="G15" s="452">
        <f aca="true" t="shared" si="2" ref="G15:G46">SUM(E15:F15)</f>
        <v>432.4</v>
      </c>
      <c r="H15" s="452">
        <v>11.560000000000002</v>
      </c>
      <c r="I15" s="451">
        <v>0</v>
      </c>
      <c r="J15" s="450">
        <f aca="true" t="shared" si="3" ref="J15:J46">SUM(H15:I15)</f>
        <v>11.560000000000002</v>
      </c>
      <c r="K15" s="450">
        <v>380.38</v>
      </c>
      <c r="L15" s="474">
        <v>41.46</v>
      </c>
      <c r="M15" s="450">
        <f aca="true" t="shared" si="4" ref="M15:M46">SUM(K15:L15)</f>
        <v>421.84</v>
      </c>
      <c r="N15" s="450">
        <v>390.96000000000004</v>
      </c>
      <c r="O15" s="474">
        <v>41.46</v>
      </c>
      <c r="P15" s="450">
        <v>432.42</v>
      </c>
      <c r="Q15" s="452">
        <f t="shared" si="0"/>
        <v>0.9799999999999613</v>
      </c>
      <c r="R15" s="452">
        <f t="shared" si="1"/>
        <v>0</v>
      </c>
      <c r="S15" s="450">
        <f aca="true" t="shared" si="5" ref="S15:S46">SUM(Q15:R15)</f>
        <v>0.9799999999999613</v>
      </c>
      <c r="T15" s="450" t="s">
        <v>943</v>
      </c>
      <c r="U15" s="474">
        <v>4324</v>
      </c>
      <c r="V15" s="474">
        <v>4324</v>
      </c>
    </row>
    <row r="16" spans="1:22" ht="12">
      <c r="A16" s="353" t="s">
        <v>260</v>
      </c>
      <c r="B16" s="354" t="s">
        <v>886</v>
      </c>
      <c r="C16" s="449">
        <v>2007</v>
      </c>
      <c r="D16" s="450">
        <v>2007</v>
      </c>
      <c r="E16" s="450">
        <v>180.63</v>
      </c>
      <c r="F16" s="451">
        <v>20.069999999999993</v>
      </c>
      <c r="G16" s="452">
        <f t="shared" si="2"/>
        <v>200.7</v>
      </c>
      <c r="H16" s="452">
        <v>10.579999999999991</v>
      </c>
      <c r="I16" s="451">
        <v>0</v>
      </c>
      <c r="J16" s="450">
        <f t="shared" si="3"/>
        <v>10.579999999999991</v>
      </c>
      <c r="K16" s="450">
        <v>170.83</v>
      </c>
      <c r="L16" s="474">
        <v>19.24</v>
      </c>
      <c r="M16" s="450">
        <f t="shared" si="4"/>
        <v>190.07000000000002</v>
      </c>
      <c r="N16" s="450">
        <v>181.41</v>
      </c>
      <c r="O16" s="474">
        <v>19.24</v>
      </c>
      <c r="P16" s="450">
        <v>200.65</v>
      </c>
      <c r="Q16" s="452">
        <f t="shared" si="0"/>
        <v>0</v>
      </c>
      <c r="R16" s="452">
        <f t="shared" si="1"/>
        <v>0</v>
      </c>
      <c r="S16" s="450">
        <f t="shared" si="5"/>
        <v>0</v>
      </c>
      <c r="T16" s="450" t="s">
        <v>943</v>
      </c>
      <c r="U16" s="474">
        <v>2007</v>
      </c>
      <c r="V16" s="474">
        <v>2007</v>
      </c>
    </row>
    <row r="17" spans="1:22" ht="12">
      <c r="A17" s="353" t="s">
        <v>261</v>
      </c>
      <c r="B17" s="354" t="s">
        <v>887</v>
      </c>
      <c r="C17" s="449">
        <v>4051</v>
      </c>
      <c r="D17" s="450">
        <v>4051</v>
      </c>
      <c r="E17" s="450">
        <v>364.59</v>
      </c>
      <c r="F17" s="451">
        <v>40.51000000000005</v>
      </c>
      <c r="G17" s="452">
        <f t="shared" si="2"/>
        <v>405.1</v>
      </c>
      <c r="H17" s="452">
        <v>10.579999999999977</v>
      </c>
      <c r="I17" s="451">
        <v>0</v>
      </c>
      <c r="J17" s="450">
        <f t="shared" si="3"/>
        <v>10.579999999999977</v>
      </c>
      <c r="K17" s="450">
        <v>355.63</v>
      </c>
      <c r="L17" s="474">
        <v>38.84</v>
      </c>
      <c r="M17" s="450">
        <f t="shared" si="4"/>
        <v>394.47</v>
      </c>
      <c r="N17" s="450">
        <v>366.21000000000004</v>
      </c>
      <c r="O17" s="474">
        <v>38.84</v>
      </c>
      <c r="P17" s="450">
        <v>405.05</v>
      </c>
      <c r="Q17" s="452">
        <f t="shared" si="0"/>
        <v>0</v>
      </c>
      <c r="R17" s="452">
        <f t="shared" si="1"/>
        <v>0</v>
      </c>
      <c r="S17" s="450">
        <f t="shared" si="5"/>
        <v>0</v>
      </c>
      <c r="T17" s="450" t="s">
        <v>943</v>
      </c>
      <c r="U17" s="474">
        <v>4051</v>
      </c>
      <c r="V17" s="474">
        <v>4051</v>
      </c>
    </row>
    <row r="18" spans="1:22" ht="12">
      <c r="A18" s="353" t="s">
        <v>262</v>
      </c>
      <c r="B18" s="354" t="s">
        <v>888</v>
      </c>
      <c r="C18" s="449">
        <v>2137</v>
      </c>
      <c r="D18" s="450">
        <v>2137</v>
      </c>
      <c r="E18" s="450">
        <v>192.33</v>
      </c>
      <c r="F18" s="451">
        <v>21.369999999999976</v>
      </c>
      <c r="G18" s="452">
        <f t="shared" si="2"/>
        <v>213.7</v>
      </c>
      <c r="H18" s="452">
        <v>10.580000000000013</v>
      </c>
      <c r="I18" s="451">
        <v>0</v>
      </c>
      <c r="J18" s="450">
        <f t="shared" si="3"/>
        <v>10.580000000000013</v>
      </c>
      <c r="K18" s="450">
        <v>182.58</v>
      </c>
      <c r="L18" s="474">
        <v>20.49</v>
      </c>
      <c r="M18" s="450">
        <f t="shared" si="4"/>
        <v>203.07000000000002</v>
      </c>
      <c r="N18" s="450">
        <v>193.16</v>
      </c>
      <c r="O18" s="474">
        <v>20.49</v>
      </c>
      <c r="P18" s="450">
        <v>213.65</v>
      </c>
      <c r="Q18" s="452">
        <f t="shared" si="0"/>
        <v>0</v>
      </c>
      <c r="R18" s="452">
        <f t="shared" si="1"/>
        <v>0</v>
      </c>
      <c r="S18" s="450">
        <f t="shared" si="5"/>
        <v>0</v>
      </c>
      <c r="T18" s="450" t="s">
        <v>943</v>
      </c>
      <c r="U18" s="474">
        <v>2137</v>
      </c>
      <c r="V18" s="474">
        <v>2137</v>
      </c>
    </row>
    <row r="19" spans="1:22" ht="12">
      <c r="A19" s="353" t="s">
        <v>263</v>
      </c>
      <c r="B19" s="354" t="s">
        <v>889</v>
      </c>
      <c r="C19" s="449">
        <v>2275</v>
      </c>
      <c r="D19" s="450">
        <v>2275</v>
      </c>
      <c r="E19" s="450">
        <v>204.75</v>
      </c>
      <c r="F19" s="451">
        <v>22.75</v>
      </c>
      <c r="G19" s="452">
        <f t="shared" si="2"/>
        <v>227.5</v>
      </c>
      <c r="H19" s="452">
        <v>10.580000000000018</v>
      </c>
      <c r="I19" s="451">
        <v>0</v>
      </c>
      <c r="J19" s="450">
        <f t="shared" si="3"/>
        <v>10.580000000000018</v>
      </c>
      <c r="K19" s="450">
        <v>195.15</v>
      </c>
      <c r="L19" s="474">
        <v>21.81</v>
      </c>
      <c r="M19" s="450">
        <f t="shared" si="4"/>
        <v>216.96</v>
      </c>
      <c r="N19" s="450">
        <v>205.73</v>
      </c>
      <c r="O19" s="474">
        <v>21.81</v>
      </c>
      <c r="P19" s="450">
        <v>227.54</v>
      </c>
      <c r="Q19" s="452">
        <f t="shared" si="0"/>
        <v>0</v>
      </c>
      <c r="R19" s="452">
        <f t="shared" si="1"/>
        <v>0</v>
      </c>
      <c r="S19" s="450">
        <f t="shared" si="5"/>
        <v>0</v>
      </c>
      <c r="T19" s="450" t="s">
        <v>943</v>
      </c>
      <c r="U19" s="474">
        <v>2275</v>
      </c>
      <c r="V19" s="474">
        <v>2275</v>
      </c>
    </row>
    <row r="20" spans="1:22" ht="12">
      <c r="A20" s="353" t="s">
        <v>264</v>
      </c>
      <c r="B20" s="354" t="s">
        <v>890</v>
      </c>
      <c r="C20" s="449">
        <v>2480</v>
      </c>
      <c r="D20" s="450">
        <v>2480</v>
      </c>
      <c r="E20" s="450">
        <v>223.2</v>
      </c>
      <c r="F20" s="451">
        <v>24.80000000000001</v>
      </c>
      <c r="G20" s="452">
        <f t="shared" si="2"/>
        <v>248</v>
      </c>
      <c r="H20" s="452">
        <v>11.889999999999986</v>
      </c>
      <c r="I20" s="451">
        <v>0</v>
      </c>
      <c r="J20" s="450">
        <f t="shared" si="3"/>
        <v>11.889999999999986</v>
      </c>
      <c r="K20" s="450">
        <v>213.63</v>
      </c>
      <c r="L20" s="474">
        <v>23.78</v>
      </c>
      <c r="M20" s="450">
        <f t="shared" si="4"/>
        <v>237.41</v>
      </c>
      <c r="N20" s="450">
        <v>224.21</v>
      </c>
      <c r="O20" s="474">
        <v>23.78</v>
      </c>
      <c r="P20" s="450">
        <v>247.99</v>
      </c>
      <c r="Q20" s="452">
        <f t="shared" si="0"/>
        <v>1.3099999999999739</v>
      </c>
      <c r="R20" s="452">
        <f t="shared" si="1"/>
        <v>0</v>
      </c>
      <c r="S20" s="450">
        <f t="shared" si="5"/>
        <v>1.3099999999999739</v>
      </c>
      <c r="T20" s="450" t="s">
        <v>943</v>
      </c>
      <c r="U20" s="474">
        <v>2480</v>
      </c>
      <c r="V20" s="474">
        <v>2480</v>
      </c>
    </row>
    <row r="21" spans="1:22" ht="12">
      <c r="A21" s="353" t="s">
        <v>265</v>
      </c>
      <c r="B21" s="354" t="s">
        <v>891</v>
      </c>
      <c r="C21" s="450">
        <v>4692</v>
      </c>
      <c r="D21" s="450">
        <v>4692</v>
      </c>
      <c r="E21" s="450">
        <v>421.28</v>
      </c>
      <c r="F21" s="451">
        <v>46.920000000000016</v>
      </c>
      <c r="G21" s="452">
        <f t="shared" si="2"/>
        <v>468.2</v>
      </c>
      <c r="H21" s="452">
        <v>10.579999999999982</v>
      </c>
      <c r="I21" s="451">
        <v>0</v>
      </c>
      <c r="J21" s="450">
        <f t="shared" si="3"/>
        <v>10.579999999999982</v>
      </c>
      <c r="K21" s="450">
        <v>403.6</v>
      </c>
      <c r="L21" s="474">
        <v>44.99</v>
      </c>
      <c r="M21" s="450">
        <f t="shared" si="4"/>
        <v>448.59000000000003</v>
      </c>
      <c r="N21" s="450">
        <v>414.18</v>
      </c>
      <c r="O21" s="474">
        <v>44.99</v>
      </c>
      <c r="P21" s="450">
        <v>459.17</v>
      </c>
      <c r="Q21" s="452">
        <f t="shared" si="0"/>
        <v>0</v>
      </c>
      <c r="R21" s="452">
        <f t="shared" si="1"/>
        <v>0</v>
      </c>
      <c r="S21" s="450">
        <f t="shared" si="5"/>
        <v>0</v>
      </c>
      <c r="T21" s="450" t="s">
        <v>943</v>
      </c>
      <c r="U21" s="474">
        <v>4692</v>
      </c>
      <c r="V21" s="474">
        <v>4692</v>
      </c>
    </row>
    <row r="22" spans="1:22" ht="12">
      <c r="A22" s="353" t="s">
        <v>284</v>
      </c>
      <c r="B22" s="354" t="s">
        <v>892</v>
      </c>
      <c r="C22" s="449">
        <v>2790</v>
      </c>
      <c r="D22" s="450">
        <v>2790</v>
      </c>
      <c r="E22" s="450">
        <v>251.1</v>
      </c>
      <c r="F22" s="451">
        <v>27.900000000000006</v>
      </c>
      <c r="G22" s="452">
        <f t="shared" si="2"/>
        <v>279</v>
      </c>
      <c r="H22" s="452">
        <v>12.240000000000009</v>
      </c>
      <c r="I22" s="451">
        <v>0</v>
      </c>
      <c r="J22" s="450">
        <f t="shared" si="3"/>
        <v>12.240000000000009</v>
      </c>
      <c r="K22" s="450">
        <v>241.71</v>
      </c>
      <c r="L22" s="474">
        <v>26.75</v>
      </c>
      <c r="M22" s="450">
        <f t="shared" si="4"/>
        <v>268.46000000000004</v>
      </c>
      <c r="N22" s="450">
        <v>252.29000000000002</v>
      </c>
      <c r="O22" s="474">
        <v>26.75</v>
      </c>
      <c r="P22" s="450">
        <v>279.04</v>
      </c>
      <c r="Q22" s="452">
        <f t="shared" si="0"/>
        <v>1.6599999999999966</v>
      </c>
      <c r="R22" s="452">
        <f t="shared" si="1"/>
        <v>0</v>
      </c>
      <c r="S22" s="450">
        <f t="shared" si="5"/>
        <v>1.6599999999999966</v>
      </c>
      <c r="T22" s="450" t="s">
        <v>943</v>
      </c>
      <c r="U22" s="474">
        <v>2790</v>
      </c>
      <c r="V22" s="474">
        <v>2790</v>
      </c>
    </row>
    <row r="23" spans="1:22" ht="12">
      <c r="A23" s="353" t="s">
        <v>285</v>
      </c>
      <c r="B23" s="354" t="s">
        <v>893</v>
      </c>
      <c r="C23" s="449">
        <v>940</v>
      </c>
      <c r="D23" s="450">
        <v>940</v>
      </c>
      <c r="E23" s="450">
        <v>84.6</v>
      </c>
      <c r="F23" s="451">
        <v>9.400000000000006</v>
      </c>
      <c r="G23" s="452">
        <f t="shared" si="2"/>
        <v>94</v>
      </c>
      <c r="H23" s="452">
        <v>11.639999999999986</v>
      </c>
      <c r="I23" s="451">
        <v>0</v>
      </c>
      <c r="J23" s="450">
        <f t="shared" si="3"/>
        <v>11.639999999999986</v>
      </c>
      <c r="K23" s="450">
        <v>74.43</v>
      </c>
      <c r="L23" s="474">
        <v>9.01</v>
      </c>
      <c r="M23" s="450">
        <f t="shared" si="4"/>
        <v>83.44000000000001</v>
      </c>
      <c r="N23" s="450">
        <v>85.00999999999999</v>
      </c>
      <c r="O23" s="474">
        <v>9.01</v>
      </c>
      <c r="P23" s="450">
        <v>94.02</v>
      </c>
      <c r="Q23" s="452">
        <f t="shared" si="0"/>
        <v>1.0600000000000023</v>
      </c>
      <c r="R23" s="452">
        <f t="shared" si="1"/>
        <v>0</v>
      </c>
      <c r="S23" s="450">
        <f t="shared" si="5"/>
        <v>1.0600000000000023</v>
      </c>
      <c r="T23" s="450" t="s">
        <v>943</v>
      </c>
      <c r="U23" s="474">
        <v>940</v>
      </c>
      <c r="V23" s="474">
        <v>940</v>
      </c>
    </row>
    <row r="24" spans="1:22" ht="12">
      <c r="A24" s="353" t="s">
        <v>286</v>
      </c>
      <c r="B24" s="354" t="s">
        <v>894</v>
      </c>
      <c r="C24" s="449">
        <v>3244</v>
      </c>
      <c r="D24" s="450">
        <v>3244</v>
      </c>
      <c r="E24" s="450">
        <v>291.96</v>
      </c>
      <c r="F24" s="451">
        <v>32.44</v>
      </c>
      <c r="G24" s="452">
        <f t="shared" si="2"/>
        <v>324.4</v>
      </c>
      <c r="H24" s="452">
        <v>11.310000000000002</v>
      </c>
      <c r="I24" s="451">
        <v>0</v>
      </c>
      <c r="J24" s="450">
        <f t="shared" si="3"/>
        <v>11.310000000000002</v>
      </c>
      <c r="K24" s="450">
        <v>282.74</v>
      </c>
      <c r="L24" s="474">
        <v>31.1</v>
      </c>
      <c r="M24" s="450">
        <f t="shared" si="4"/>
        <v>313.84000000000003</v>
      </c>
      <c r="N24" s="450">
        <v>293.32</v>
      </c>
      <c r="O24" s="474">
        <v>31.1</v>
      </c>
      <c r="P24" s="450">
        <v>324.42</v>
      </c>
      <c r="Q24" s="452">
        <f t="shared" si="0"/>
        <v>0.7300000000000182</v>
      </c>
      <c r="R24" s="452">
        <f t="shared" si="1"/>
        <v>0</v>
      </c>
      <c r="S24" s="450">
        <f t="shared" si="5"/>
        <v>0.7300000000000182</v>
      </c>
      <c r="T24" s="450" t="s">
        <v>943</v>
      </c>
      <c r="U24" s="474">
        <v>3244</v>
      </c>
      <c r="V24" s="474">
        <v>3244</v>
      </c>
    </row>
    <row r="25" spans="1:22" ht="12">
      <c r="A25" s="353" t="s">
        <v>314</v>
      </c>
      <c r="B25" s="354" t="s">
        <v>895</v>
      </c>
      <c r="C25" s="449">
        <v>2574</v>
      </c>
      <c r="D25" s="450">
        <v>2574</v>
      </c>
      <c r="E25" s="450">
        <v>231.66</v>
      </c>
      <c r="F25" s="451">
        <v>25.73999999999998</v>
      </c>
      <c r="G25" s="452">
        <f t="shared" si="2"/>
        <v>257.4</v>
      </c>
      <c r="H25" s="452">
        <v>11.300000000000011</v>
      </c>
      <c r="I25" s="451">
        <v>0</v>
      </c>
      <c r="J25" s="450">
        <f t="shared" si="3"/>
        <v>11.300000000000011</v>
      </c>
      <c r="K25" s="450">
        <v>222.11</v>
      </c>
      <c r="L25" s="474">
        <v>24.68</v>
      </c>
      <c r="M25" s="450">
        <f t="shared" si="4"/>
        <v>246.79000000000002</v>
      </c>
      <c r="N25" s="450">
        <v>232.69</v>
      </c>
      <c r="O25" s="474">
        <v>24.68</v>
      </c>
      <c r="P25" s="450">
        <v>257.37</v>
      </c>
      <c r="Q25" s="452">
        <f t="shared" si="0"/>
        <v>0.7200000000000273</v>
      </c>
      <c r="R25" s="452">
        <f t="shared" si="1"/>
        <v>0</v>
      </c>
      <c r="S25" s="450">
        <f t="shared" si="5"/>
        <v>0.7200000000000273</v>
      </c>
      <c r="T25" s="450" t="s">
        <v>943</v>
      </c>
      <c r="U25" s="474">
        <v>2574</v>
      </c>
      <c r="V25" s="474">
        <v>2574</v>
      </c>
    </row>
    <row r="26" spans="1:22" ht="12">
      <c r="A26" s="353" t="s">
        <v>315</v>
      </c>
      <c r="B26" s="354" t="s">
        <v>896</v>
      </c>
      <c r="C26" s="449">
        <v>2381</v>
      </c>
      <c r="D26" s="450">
        <v>2381</v>
      </c>
      <c r="E26" s="450">
        <v>214.29</v>
      </c>
      <c r="F26" s="451">
        <v>23.810000000000002</v>
      </c>
      <c r="G26" s="452">
        <f t="shared" si="2"/>
        <v>238.1</v>
      </c>
      <c r="H26" s="452">
        <v>12.25</v>
      </c>
      <c r="I26" s="451">
        <v>0</v>
      </c>
      <c r="J26" s="450">
        <f t="shared" si="3"/>
        <v>12.25</v>
      </c>
      <c r="K26" s="450">
        <v>204.65</v>
      </c>
      <c r="L26" s="474">
        <v>22.83</v>
      </c>
      <c r="M26" s="450">
        <f t="shared" si="4"/>
        <v>227.48000000000002</v>
      </c>
      <c r="N26" s="450">
        <v>215.23000000000002</v>
      </c>
      <c r="O26" s="474">
        <v>22.83</v>
      </c>
      <c r="P26" s="450">
        <v>238.06</v>
      </c>
      <c r="Q26" s="452">
        <f t="shared" si="0"/>
        <v>1.6699999999999875</v>
      </c>
      <c r="R26" s="452">
        <f t="shared" si="1"/>
        <v>0</v>
      </c>
      <c r="S26" s="450">
        <f t="shared" si="5"/>
        <v>1.6699999999999875</v>
      </c>
      <c r="T26" s="450" t="s">
        <v>943</v>
      </c>
      <c r="U26" s="474">
        <v>2381</v>
      </c>
      <c r="V26" s="474">
        <v>2381</v>
      </c>
    </row>
    <row r="27" spans="1:22" ht="12">
      <c r="A27" s="353" t="s">
        <v>316</v>
      </c>
      <c r="B27" s="354" t="s">
        <v>897</v>
      </c>
      <c r="C27" s="450">
        <v>2039</v>
      </c>
      <c r="D27" s="450">
        <v>2039</v>
      </c>
      <c r="E27" s="450">
        <v>182.51</v>
      </c>
      <c r="F27" s="451">
        <v>20.390000000000015</v>
      </c>
      <c r="G27" s="452">
        <f t="shared" si="2"/>
        <v>202.9</v>
      </c>
      <c r="H27" s="452">
        <v>11.129999999999995</v>
      </c>
      <c r="I27" s="451">
        <v>0</v>
      </c>
      <c r="J27" s="450">
        <f t="shared" si="3"/>
        <v>11.129999999999995</v>
      </c>
      <c r="K27" s="450">
        <v>168.73</v>
      </c>
      <c r="L27" s="474">
        <v>19.55</v>
      </c>
      <c r="M27" s="450">
        <f t="shared" si="4"/>
        <v>188.28</v>
      </c>
      <c r="N27" s="450">
        <v>179.31</v>
      </c>
      <c r="O27" s="474">
        <v>19.55</v>
      </c>
      <c r="P27" s="450">
        <v>198.86</v>
      </c>
      <c r="Q27" s="452">
        <f t="shared" si="0"/>
        <v>0.549999999999983</v>
      </c>
      <c r="R27" s="452">
        <f t="shared" si="1"/>
        <v>0</v>
      </c>
      <c r="S27" s="450">
        <f t="shared" si="5"/>
        <v>0.549999999999983</v>
      </c>
      <c r="T27" s="450" t="s">
        <v>943</v>
      </c>
      <c r="U27" s="474">
        <v>2039</v>
      </c>
      <c r="V27" s="474">
        <v>2039</v>
      </c>
    </row>
    <row r="28" spans="1:22" ht="12">
      <c r="A28" s="353" t="s">
        <v>317</v>
      </c>
      <c r="B28" s="354" t="s">
        <v>898</v>
      </c>
      <c r="C28" s="449">
        <v>1153</v>
      </c>
      <c r="D28" s="450">
        <v>1153</v>
      </c>
      <c r="E28" s="450">
        <v>103.77</v>
      </c>
      <c r="F28" s="451">
        <v>11.530000000000001</v>
      </c>
      <c r="G28" s="452">
        <f t="shared" si="2"/>
        <v>115.3</v>
      </c>
      <c r="H28" s="452">
        <v>10.580000000000009</v>
      </c>
      <c r="I28" s="451">
        <v>0</v>
      </c>
      <c r="J28" s="450">
        <f t="shared" si="3"/>
        <v>10.580000000000009</v>
      </c>
      <c r="K28" s="450">
        <v>91.13</v>
      </c>
      <c r="L28" s="474">
        <v>11.06</v>
      </c>
      <c r="M28" s="450">
        <f t="shared" si="4"/>
        <v>102.19</v>
      </c>
      <c r="N28" s="450">
        <v>101.71</v>
      </c>
      <c r="O28" s="474">
        <v>11.06</v>
      </c>
      <c r="P28" s="450">
        <v>112.77</v>
      </c>
      <c r="Q28" s="452">
        <f t="shared" si="0"/>
        <v>0</v>
      </c>
      <c r="R28" s="452">
        <f t="shared" si="1"/>
        <v>0</v>
      </c>
      <c r="S28" s="450">
        <f t="shared" si="5"/>
        <v>0</v>
      </c>
      <c r="T28" s="450" t="s">
        <v>943</v>
      </c>
      <c r="U28" s="474">
        <v>1153</v>
      </c>
      <c r="V28" s="474">
        <v>1153</v>
      </c>
    </row>
    <row r="29" spans="1:22" ht="12">
      <c r="A29" s="353" t="s">
        <v>899</v>
      </c>
      <c r="B29" s="354" t="s">
        <v>900</v>
      </c>
      <c r="C29" s="449">
        <v>3464</v>
      </c>
      <c r="D29" s="450">
        <v>3464</v>
      </c>
      <c r="E29" s="450">
        <v>311.76</v>
      </c>
      <c r="F29" s="451">
        <v>34.639999999999986</v>
      </c>
      <c r="G29" s="452">
        <f t="shared" si="2"/>
        <v>346.4</v>
      </c>
      <c r="H29" s="452">
        <v>11.79000000000002</v>
      </c>
      <c r="I29" s="451">
        <v>0</v>
      </c>
      <c r="J29" s="450">
        <f t="shared" si="3"/>
        <v>11.79000000000002</v>
      </c>
      <c r="K29" s="450">
        <v>300.09</v>
      </c>
      <c r="L29" s="474">
        <v>33.21</v>
      </c>
      <c r="M29" s="450">
        <f t="shared" si="4"/>
        <v>333.29999999999995</v>
      </c>
      <c r="N29" s="450">
        <v>310.67</v>
      </c>
      <c r="O29" s="474">
        <v>33.21</v>
      </c>
      <c r="P29" s="450">
        <v>343.88</v>
      </c>
      <c r="Q29" s="452">
        <f t="shared" si="0"/>
        <v>1.2099999999999795</v>
      </c>
      <c r="R29" s="452">
        <f t="shared" si="1"/>
        <v>0</v>
      </c>
      <c r="S29" s="450">
        <f t="shared" si="5"/>
        <v>1.2099999999999795</v>
      </c>
      <c r="T29" s="450" t="s">
        <v>943</v>
      </c>
      <c r="U29" s="474">
        <v>3464</v>
      </c>
      <c r="V29" s="474">
        <v>3464</v>
      </c>
    </row>
    <row r="30" spans="1:22" ht="12">
      <c r="A30" s="353" t="s">
        <v>901</v>
      </c>
      <c r="B30" s="354" t="s">
        <v>902</v>
      </c>
      <c r="C30" s="450">
        <v>2177</v>
      </c>
      <c r="D30" s="450">
        <v>2177</v>
      </c>
      <c r="E30" s="450">
        <v>194.93</v>
      </c>
      <c r="F30" s="451">
        <v>21.769999999999982</v>
      </c>
      <c r="G30" s="452">
        <f t="shared" si="2"/>
        <v>216.7</v>
      </c>
      <c r="H30" s="452">
        <v>12.059999999999945</v>
      </c>
      <c r="I30" s="451">
        <v>0</v>
      </c>
      <c r="J30" s="450">
        <f t="shared" si="3"/>
        <v>12.059999999999945</v>
      </c>
      <c r="K30" s="450">
        <v>186.25</v>
      </c>
      <c r="L30" s="474">
        <v>20.87</v>
      </c>
      <c r="M30" s="450">
        <f t="shared" si="4"/>
        <v>207.12</v>
      </c>
      <c r="N30" s="450">
        <v>196.82999999999998</v>
      </c>
      <c r="O30" s="474">
        <v>20.87</v>
      </c>
      <c r="P30" s="450">
        <v>217.7</v>
      </c>
      <c r="Q30" s="452">
        <f t="shared" si="0"/>
        <v>1.4799999999999613</v>
      </c>
      <c r="R30" s="452">
        <f t="shared" si="1"/>
        <v>0</v>
      </c>
      <c r="S30" s="450">
        <f t="shared" si="5"/>
        <v>1.4799999999999613</v>
      </c>
      <c r="T30" s="450" t="s">
        <v>943</v>
      </c>
      <c r="U30" s="474">
        <v>2177</v>
      </c>
      <c r="V30" s="474">
        <v>2177</v>
      </c>
    </row>
    <row r="31" spans="1:22" ht="12">
      <c r="A31" s="353" t="s">
        <v>903</v>
      </c>
      <c r="B31" s="354" t="s">
        <v>904</v>
      </c>
      <c r="C31" s="449">
        <v>3887</v>
      </c>
      <c r="D31" s="450">
        <v>3887</v>
      </c>
      <c r="E31" s="450">
        <v>349.83</v>
      </c>
      <c r="F31" s="451">
        <v>38.870000000000005</v>
      </c>
      <c r="G31" s="452">
        <f t="shared" si="2"/>
        <v>388.7</v>
      </c>
      <c r="H31" s="452">
        <v>10.58</v>
      </c>
      <c r="I31" s="451">
        <v>0</v>
      </c>
      <c r="J31" s="450">
        <f t="shared" si="3"/>
        <v>10.58</v>
      </c>
      <c r="K31" s="450">
        <v>340.84</v>
      </c>
      <c r="L31" s="474">
        <v>37.27</v>
      </c>
      <c r="M31" s="450">
        <f t="shared" si="4"/>
        <v>378.10999999999996</v>
      </c>
      <c r="N31" s="450">
        <v>351.42</v>
      </c>
      <c r="O31" s="474">
        <v>37.27</v>
      </c>
      <c r="P31" s="450">
        <v>388.69</v>
      </c>
      <c r="Q31" s="452">
        <f t="shared" si="0"/>
        <v>0</v>
      </c>
      <c r="R31" s="452">
        <f t="shared" si="1"/>
        <v>0</v>
      </c>
      <c r="S31" s="450">
        <f t="shared" si="5"/>
        <v>0</v>
      </c>
      <c r="T31" s="450" t="s">
        <v>943</v>
      </c>
      <c r="U31" s="474">
        <v>3887</v>
      </c>
      <c r="V31" s="474">
        <v>3887</v>
      </c>
    </row>
    <row r="32" spans="1:22" ht="12">
      <c r="A32" s="353" t="s">
        <v>905</v>
      </c>
      <c r="B32" s="354" t="s">
        <v>906</v>
      </c>
      <c r="C32" s="449">
        <v>3969</v>
      </c>
      <c r="D32" s="450">
        <v>3969</v>
      </c>
      <c r="E32" s="450">
        <v>357.21</v>
      </c>
      <c r="F32" s="451">
        <v>39.69</v>
      </c>
      <c r="G32" s="452">
        <f t="shared" si="2"/>
        <v>396.9</v>
      </c>
      <c r="H32" s="452">
        <v>13.410000000000025</v>
      </c>
      <c r="I32" s="451">
        <v>0</v>
      </c>
      <c r="J32" s="450">
        <f t="shared" si="3"/>
        <v>13.410000000000025</v>
      </c>
      <c r="K32" s="450">
        <v>343.3</v>
      </c>
      <c r="L32" s="474">
        <v>38.06</v>
      </c>
      <c r="M32" s="450">
        <f t="shared" si="4"/>
        <v>381.36</v>
      </c>
      <c r="N32" s="450">
        <v>353.88</v>
      </c>
      <c r="O32" s="474">
        <v>38.06</v>
      </c>
      <c r="P32" s="450">
        <v>391.94</v>
      </c>
      <c r="Q32" s="452">
        <f t="shared" si="0"/>
        <v>2.830000000000041</v>
      </c>
      <c r="R32" s="452">
        <f t="shared" si="1"/>
        <v>0</v>
      </c>
      <c r="S32" s="450">
        <f t="shared" si="5"/>
        <v>2.830000000000041</v>
      </c>
      <c r="T32" s="450" t="s">
        <v>943</v>
      </c>
      <c r="U32" s="474">
        <v>3969</v>
      </c>
      <c r="V32" s="474">
        <v>3969</v>
      </c>
    </row>
    <row r="33" spans="1:22" ht="12">
      <c r="A33" s="353" t="s">
        <v>907</v>
      </c>
      <c r="B33" s="354" t="s">
        <v>908</v>
      </c>
      <c r="C33" s="449">
        <v>3782</v>
      </c>
      <c r="D33" s="474">
        <v>3782</v>
      </c>
      <c r="E33" s="450">
        <v>340.38</v>
      </c>
      <c r="F33" s="451">
        <v>37.81999999999999</v>
      </c>
      <c r="G33" s="452">
        <f t="shared" si="2"/>
        <v>378.2</v>
      </c>
      <c r="H33" s="451">
        <v>11.67999999999995</v>
      </c>
      <c r="I33" s="451">
        <v>0</v>
      </c>
      <c r="J33" s="450">
        <f t="shared" si="3"/>
        <v>11.67999999999995</v>
      </c>
      <c r="K33" s="450">
        <v>331.37</v>
      </c>
      <c r="L33" s="474">
        <v>36.26</v>
      </c>
      <c r="M33" s="450">
        <f t="shared" si="4"/>
        <v>367.63</v>
      </c>
      <c r="N33" s="450">
        <v>341.95</v>
      </c>
      <c r="O33" s="474">
        <v>36.26</v>
      </c>
      <c r="P33" s="474">
        <v>378.21</v>
      </c>
      <c r="Q33" s="452">
        <f t="shared" si="0"/>
        <v>1.099999999999966</v>
      </c>
      <c r="R33" s="452">
        <f t="shared" si="1"/>
        <v>0</v>
      </c>
      <c r="S33" s="450">
        <f t="shared" si="5"/>
        <v>1.099999999999966</v>
      </c>
      <c r="T33" s="450" t="s">
        <v>943</v>
      </c>
      <c r="U33" s="474">
        <v>3782</v>
      </c>
      <c r="V33" s="474">
        <v>3782</v>
      </c>
    </row>
    <row r="34" spans="1:22" ht="12">
      <c r="A34" s="353" t="s">
        <v>909</v>
      </c>
      <c r="B34" s="354" t="s">
        <v>910</v>
      </c>
      <c r="C34" s="449">
        <v>2813</v>
      </c>
      <c r="D34" s="474">
        <v>2813</v>
      </c>
      <c r="E34" s="450">
        <v>253.17</v>
      </c>
      <c r="F34" s="451">
        <v>28.130000000000024</v>
      </c>
      <c r="G34" s="452">
        <f t="shared" si="2"/>
        <v>281.3</v>
      </c>
      <c r="H34" s="451">
        <v>12.110000000000014</v>
      </c>
      <c r="I34" s="451">
        <v>0</v>
      </c>
      <c r="J34" s="450">
        <f t="shared" si="3"/>
        <v>12.110000000000014</v>
      </c>
      <c r="K34" s="450">
        <v>243.72</v>
      </c>
      <c r="L34" s="474">
        <v>26.97</v>
      </c>
      <c r="M34" s="450">
        <f t="shared" si="4"/>
        <v>270.69</v>
      </c>
      <c r="N34" s="450">
        <v>254.29999999999998</v>
      </c>
      <c r="O34" s="474">
        <v>26.97</v>
      </c>
      <c r="P34" s="474">
        <v>281.27</v>
      </c>
      <c r="Q34" s="452">
        <f t="shared" si="0"/>
        <v>1.5300000000000296</v>
      </c>
      <c r="R34" s="452">
        <f t="shared" si="1"/>
        <v>0</v>
      </c>
      <c r="S34" s="450">
        <f t="shared" si="5"/>
        <v>1.5300000000000296</v>
      </c>
      <c r="T34" s="450" t="s">
        <v>943</v>
      </c>
      <c r="U34" s="474">
        <v>2813</v>
      </c>
      <c r="V34" s="474">
        <v>2813</v>
      </c>
    </row>
    <row r="35" spans="1:22" ht="13.5" customHeight="1">
      <c r="A35" s="353" t="s">
        <v>911</v>
      </c>
      <c r="B35" s="354" t="s">
        <v>912</v>
      </c>
      <c r="C35" s="474">
        <v>4746</v>
      </c>
      <c r="D35" s="474">
        <v>4746</v>
      </c>
      <c r="E35" s="450">
        <v>426.14</v>
      </c>
      <c r="F35" s="451">
        <v>47.460000000000036</v>
      </c>
      <c r="G35" s="452">
        <f t="shared" si="2"/>
        <v>473.6</v>
      </c>
      <c r="H35" s="451">
        <v>10.579999999999968</v>
      </c>
      <c r="I35" s="451">
        <v>0</v>
      </c>
      <c r="J35" s="450">
        <f t="shared" si="3"/>
        <v>10.579999999999968</v>
      </c>
      <c r="K35" s="450">
        <v>413.51</v>
      </c>
      <c r="L35" s="474">
        <v>45.51</v>
      </c>
      <c r="M35" s="450">
        <f t="shared" si="4"/>
        <v>459.02</v>
      </c>
      <c r="N35" s="450">
        <v>424.09000000000003</v>
      </c>
      <c r="O35" s="474">
        <v>45.51</v>
      </c>
      <c r="P35" s="474">
        <v>469.6</v>
      </c>
      <c r="Q35" s="452">
        <f t="shared" si="0"/>
        <v>0</v>
      </c>
      <c r="R35" s="452">
        <f t="shared" si="1"/>
        <v>0</v>
      </c>
      <c r="S35" s="450">
        <f t="shared" si="5"/>
        <v>0</v>
      </c>
      <c r="T35" s="450" t="s">
        <v>943</v>
      </c>
      <c r="U35" s="474">
        <v>4746</v>
      </c>
      <c r="V35" s="474">
        <v>4746</v>
      </c>
    </row>
    <row r="36" spans="1:22" ht="12">
      <c r="A36" s="353" t="s">
        <v>913</v>
      </c>
      <c r="B36" s="354" t="s">
        <v>914</v>
      </c>
      <c r="C36" s="449">
        <v>2032</v>
      </c>
      <c r="D36" s="474">
        <v>2032</v>
      </c>
      <c r="E36" s="450">
        <v>182.88</v>
      </c>
      <c r="F36" s="451">
        <v>20.319999999999993</v>
      </c>
      <c r="G36" s="452">
        <f t="shared" si="2"/>
        <v>203.2</v>
      </c>
      <c r="H36" s="451">
        <v>11.439999999999998</v>
      </c>
      <c r="I36" s="451">
        <v>0</v>
      </c>
      <c r="J36" s="450">
        <f t="shared" si="3"/>
        <v>11.439999999999998</v>
      </c>
      <c r="K36" s="450">
        <v>173.14</v>
      </c>
      <c r="L36" s="474">
        <v>19.48</v>
      </c>
      <c r="M36" s="450">
        <f t="shared" si="4"/>
        <v>192.61999999999998</v>
      </c>
      <c r="N36" s="450">
        <v>183.72</v>
      </c>
      <c r="O36" s="474">
        <v>19.48</v>
      </c>
      <c r="P36" s="474">
        <v>203.2</v>
      </c>
      <c r="Q36" s="452">
        <f t="shared" si="0"/>
        <v>0.8599999999999852</v>
      </c>
      <c r="R36" s="452">
        <f t="shared" si="1"/>
        <v>0</v>
      </c>
      <c r="S36" s="450">
        <f t="shared" si="5"/>
        <v>0.8599999999999852</v>
      </c>
      <c r="T36" s="450" t="s">
        <v>943</v>
      </c>
      <c r="U36" s="474">
        <v>2032</v>
      </c>
      <c r="V36" s="474">
        <v>2032</v>
      </c>
    </row>
    <row r="37" spans="1:22" ht="12">
      <c r="A37" s="353" t="s">
        <v>915</v>
      </c>
      <c r="B37" s="354" t="s">
        <v>916</v>
      </c>
      <c r="C37" s="474">
        <v>2013</v>
      </c>
      <c r="D37" s="474">
        <v>2013</v>
      </c>
      <c r="E37" s="450">
        <v>180.17</v>
      </c>
      <c r="F37" s="451">
        <v>20.130000000000024</v>
      </c>
      <c r="G37" s="452">
        <f t="shared" si="2"/>
        <v>200.3</v>
      </c>
      <c r="H37" s="451">
        <v>11.410000000000025</v>
      </c>
      <c r="I37" s="451">
        <v>0</v>
      </c>
      <c r="J37" s="450">
        <f t="shared" si="3"/>
        <v>11.410000000000025</v>
      </c>
      <c r="K37" s="450">
        <v>166.4</v>
      </c>
      <c r="L37" s="474">
        <v>19.3</v>
      </c>
      <c r="M37" s="450">
        <f t="shared" si="4"/>
        <v>185.70000000000002</v>
      </c>
      <c r="N37" s="450">
        <v>176.98</v>
      </c>
      <c r="O37" s="474">
        <v>19.3</v>
      </c>
      <c r="P37" s="474">
        <v>196.28</v>
      </c>
      <c r="Q37" s="452">
        <f t="shared" si="0"/>
        <v>0.8300000000000409</v>
      </c>
      <c r="R37" s="452">
        <f t="shared" si="1"/>
        <v>0</v>
      </c>
      <c r="S37" s="450">
        <f t="shared" si="5"/>
        <v>0.8300000000000409</v>
      </c>
      <c r="T37" s="450" t="s">
        <v>943</v>
      </c>
      <c r="U37" s="474">
        <v>2013</v>
      </c>
      <c r="V37" s="474">
        <v>2013</v>
      </c>
    </row>
    <row r="38" spans="1:22" ht="16.5" customHeight="1">
      <c r="A38" s="353" t="s">
        <v>917</v>
      </c>
      <c r="B38" s="354" t="s">
        <v>918</v>
      </c>
      <c r="C38" s="474">
        <v>2588</v>
      </c>
      <c r="D38" s="474">
        <v>2588</v>
      </c>
      <c r="E38" s="450">
        <v>231.92</v>
      </c>
      <c r="F38" s="451">
        <v>25.880000000000024</v>
      </c>
      <c r="G38" s="452">
        <f t="shared" si="2"/>
        <v>257.8</v>
      </c>
      <c r="H38" s="451">
        <v>10.579999999999988</v>
      </c>
      <c r="I38" s="451">
        <v>0</v>
      </c>
      <c r="J38" s="450">
        <f t="shared" si="3"/>
        <v>10.579999999999988</v>
      </c>
      <c r="K38" s="450">
        <v>218.41</v>
      </c>
      <c r="L38" s="474">
        <v>24.81</v>
      </c>
      <c r="M38" s="450">
        <f t="shared" si="4"/>
        <v>243.22</v>
      </c>
      <c r="N38" s="450">
        <v>228.99</v>
      </c>
      <c r="O38" s="474">
        <v>24.81</v>
      </c>
      <c r="P38" s="474">
        <v>253.8</v>
      </c>
      <c r="Q38" s="452">
        <f t="shared" si="0"/>
        <v>0</v>
      </c>
      <c r="R38" s="452">
        <f t="shared" si="1"/>
        <v>0</v>
      </c>
      <c r="S38" s="450">
        <f t="shared" si="5"/>
        <v>0</v>
      </c>
      <c r="T38" s="450" t="s">
        <v>943</v>
      </c>
      <c r="U38" s="474">
        <v>2588</v>
      </c>
      <c r="V38" s="474">
        <v>2588</v>
      </c>
    </row>
    <row r="39" spans="1:22" ht="12">
      <c r="A39" s="353" t="s">
        <v>919</v>
      </c>
      <c r="B39" s="354" t="s">
        <v>920</v>
      </c>
      <c r="C39" s="449">
        <v>2603</v>
      </c>
      <c r="D39" s="474">
        <v>2603</v>
      </c>
      <c r="E39" s="450">
        <v>234.27</v>
      </c>
      <c r="F39" s="451">
        <v>26.03</v>
      </c>
      <c r="G39" s="452">
        <f t="shared" si="2"/>
        <v>260.3</v>
      </c>
      <c r="H39" s="451">
        <v>11.619999999999976</v>
      </c>
      <c r="I39" s="451">
        <v>0</v>
      </c>
      <c r="J39" s="450">
        <f t="shared" si="3"/>
        <v>11.619999999999976</v>
      </c>
      <c r="K39" s="450">
        <v>224.79</v>
      </c>
      <c r="L39" s="474">
        <v>24.96</v>
      </c>
      <c r="M39" s="450">
        <f t="shared" si="4"/>
        <v>249.75</v>
      </c>
      <c r="N39" s="450">
        <v>235.36999999999998</v>
      </c>
      <c r="O39" s="474">
        <v>24.96</v>
      </c>
      <c r="P39" s="474">
        <v>260.33</v>
      </c>
      <c r="Q39" s="452">
        <f t="shared" si="0"/>
        <v>1.039999999999992</v>
      </c>
      <c r="R39" s="452">
        <f t="shared" si="1"/>
        <v>0</v>
      </c>
      <c r="S39" s="450">
        <f t="shared" si="5"/>
        <v>1.039999999999992</v>
      </c>
      <c r="T39" s="450" t="s">
        <v>943</v>
      </c>
      <c r="U39" s="474">
        <v>2603</v>
      </c>
      <c r="V39" s="474">
        <v>2603</v>
      </c>
    </row>
    <row r="40" spans="1:22" ht="12">
      <c r="A40" s="353" t="s">
        <v>921</v>
      </c>
      <c r="B40" s="354" t="s">
        <v>922</v>
      </c>
      <c r="C40" s="449">
        <v>2651</v>
      </c>
      <c r="D40" s="474">
        <v>2651</v>
      </c>
      <c r="E40" s="450">
        <v>238.59</v>
      </c>
      <c r="F40" s="451">
        <v>26.51000000000002</v>
      </c>
      <c r="G40" s="452">
        <f t="shared" si="2"/>
        <v>265.1</v>
      </c>
      <c r="H40" s="451">
        <v>10.999999999999996</v>
      </c>
      <c r="I40" s="451">
        <v>0</v>
      </c>
      <c r="J40" s="450">
        <f t="shared" si="3"/>
        <v>10.999999999999996</v>
      </c>
      <c r="K40" s="450">
        <v>229.09</v>
      </c>
      <c r="L40" s="474">
        <v>25.42</v>
      </c>
      <c r="M40" s="450">
        <f t="shared" si="4"/>
        <v>254.51</v>
      </c>
      <c r="N40" s="450">
        <v>239.66999999999996</v>
      </c>
      <c r="O40" s="474">
        <v>25.42</v>
      </c>
      <c r="P40" s="474">
        <v>265.09</v>
      </c>
      <c r="Q40" s="452">
        <f t="shared" si="0"/>
        <v>0.42000000000004434</v>
      </c>
      <c r="R40" s="452">
        <f t="shared" si="1"/>
        <v>0</v>
      </c>
      <c r="S40" s="450">
        <f t="shared" si="5"/>
        <v>0.42000000000004434</v>
      </c>
      <c r="T40" s="450" t="s">
        <v>943</v>
      </c>
      <c r="U40" s="474">
        <v>2651</v>
      </c>
      <c r="V40" s="474">
        <v>2651</v>
      </c>
    </row>
    <row r="41" spans="1:22" ht="12">
      <c r="A41" s="353" t="s">
        <v>923</v>
      </c>
      <c r="B41" s="360" t="s">
        <v>924</v>
      </c>
      <c r="C41" s="449">
        <v>2230</v>
      </c>
      <c r="D41" s="474">
        <v>2230</v>
      </c>
      <c r="E41" s="450">
        <v>201.7</v>
      </c>
      <c r="F41" s="451">
        <v>22.30000000000001</v>
      </c>
      <c r="G41" s="452">
        <f t="shared" si="2"/>
        <v>224</v>
      </c>
      <c r="H41" s="451">
        <v>0</v>
      </c>
      <c r="I41" s="451">
        <v>0</v>
      </c>
      <c r="J41" s="450">
        <f t="shared" si="3"/>
        <v>0</v>
      </c>
      <c r="K41" s="450">
        <v>201.58</v>
      </c>
      <c r="L41" s="474">
        <v>21.38</v>
      </c>
      <c r="M41" s="450">
        <f t="shared" si="4"/>
        <v>222.96</v>
      </c>
      <c r="N41" s="450">
        <v>201.58</v>
      </c>
      <c r="O41" s="474">
        <v>21.38</v>
      </c>
      <c r="P41" s="474">
        <v>222.96</v>
      </c>
      <c r="Q41" s="452">
        <f t="shared" si="0"/>
        <v>0</v>
      </c>
      <c r="R41" s="452">
        <f t="shared" si="1"/>
        <v>0</v>
      </c>
      <c r="S41" s="450">
        <f t="shared" si="5"/>
        <v>0</v>
      </c>
      <c r="T41" s="450" t="s">
        <v>943</v>
      </c>
      <c r="U41" s="474">
        <v>2230</v>
      </c>
      <c r="V41" s="474">
        <v>2230</v>
      </c>
    </row>
    <row r="42" spans="1:22" ht="12">
      <c r="A42" s="353" t="s">
        <v>925</v>
      </c>
      <c r="B42" s="360" t="s">
        <v>926</v>
      </c>
      <c r="C42" s="449">
        <v>1331</v>
      </c>
      <c r="D42" s="474">
        <v>1331</v>
      </c>
      <c r="E42" s="450">
        <v>120.79</v>
      </c>
      <c r="F42" s="451">
        <v>13.309999999999988</v>
      </c>
      <c r="G42" s="452">
        <f t="shared" si="2"/>
        <v>134.1</v>
      </c>
      <c r="H42" s="451">
        <v>0</v>
      </c>
      <c r="I42" s="451">
        <v>0</v>
      </c>
      <c r="J42" s="450">
        <f t="shared" si="3"/>
        <v>0</v>
      </c>
      <c r="K42" s="450">
        <v>120.35000000000001</v>
      </c>
      <c r="L42" s="474">
        <v>12.76</v>
      </c>
      <c r="M42" s="450">
        <f t="shared" si="4"/>
        <v>133.11</v>
      </c>
      <c r="N42" s="450">
        <v>120.35000000000001</v>
      </c>
      <c r="O42" s="474">
        <v>12.76</v>
      </c>
      <c r="P42" s="474">
        <v>133.11</v>
      </c>
      <c r="Q42" s="452">
        <f t="shared" si="0"/>
        <v>0</v>
      </c>
      <c r="R42" s="452">
        <f t="shared" si="1"/>
        <v>0</v>
      </c>
      <c r="S42" s="450">
        <f t="shared" si="5"/>
        <v>0</v>
      </c>
      <c r="T42" s="450" t="s">
        <v>943</v>
      </c>
      <c r="U42" s="474">
        <v>1331</v>
      </c>
      <c r="V42" s="474">
        <v>1331</v>
      </c>
    </row>
    <row r="43" spans="1:22" ht="12">
      <c r="A43" s="353" t="s">
        <v>927</v>
      </c>
      <c r="B43" s="360" t="s">
        <v>928</v>
      </c>
      <c r="C43" s="449">
        <v>1794</v>
      </c>
      <c r="D43" s="474">
        <v>1794</v>
      </c>
      <c r="E43" s="450">
        <v>162.46</v>
      </c>
      <c r="F43" s="451">
        <v>17.939999999999998</v>
      </c>
      <c r="G43" s="452">
        <f t="shared" si="2"/>
        <v>180.4</v>
      </c>
      <c r="H43" s="451">
        <v>0</v>
      </c>
      <c r="I43" s="451">
        <v>0</v>
      </c>
      <c r="J43" s="450">
        <f t="shared" si="3"/>
        <v>0</v>
      </c>
      <c r="K43" s="450">
        <v>162.16000000000003</v>
      </c>
      <c r="L43" s="474">
        <v>17.2</v>
      </c>
      <c r="M43" s="450">
        <f t="shared" si="4"/>
        <v>179.36</v>
      </c>
      <c r="N43" s="450">
        <v>162.16000000000003</v>
      </c>
      <c r="O43" s="474">
        <v>17.2</v>
      </c>
      <c r="P43" s="474">
        <v>179.36</v>
      </c>
      <c r="Q43" s="452">
        <f t="shared" si="0"/>
        <v>0</v>
      </c>
      <c r="R43" s="452">
        <f t="shared" si="1"/>
        <v>0</v>
      </c>
      <c r="S43" s="450">
        <f t="shared" si="5"/>
        <v>0</v>
      </c>
      <c r="T43" s="450" t="s">
        <v>943</v>
      </c>
      <c r="U43" s="474">
        <v>1794</v>
      </c>
      <c r="V43" s="474">
        <v>1794</v>
      </c>
    </row>
    <row r="44" spans="1:22" ht="12">
      <c r="A44" s="353" t="s">
        <v>929</v>
      </c>
      <c r="B44" s="360" t="s">
        <v>930</v>
      </c>
      <c r="C44" s="449">
        <v>811</v>
      </c>
      <c r="D44" s="474">
        <v>811</v>
      </c>
      <c r="E44" s="450">
        <v>73.99</v>
      </c>
      <c r="F44" s="451">
        <v>8.11</v>
      </c>
      <c r="G44" s="452">
        <f t="shared" si="2"/>
        <v>82.1</v>
      </c>
      <c r="H44" s="451">
        <v>0</v>
      </c>
      <c r="I44" s="451">
        <v>0</v>
      </c>
      <c r="J44" s="450">
        <f t="shared" si="3"/>
        <v>0</v>
      </c>
      <c r="K44" s="450">
        <v>73.27</v>
      </c>
      <c r="L44" s="474">
        <v>7.78</v>
      </c>
      <c r="M44" s="450">
        <f t="shared" si="4"/>
        <v>81.05</v>
      </c>
      <c r="N44" s="450">
        <v>73.27</v>
      </c>
      <c r="O44" s="474">
        <v>7.78</v>
      </c>
      <c r="P44" s="474">
        <v>81.05</v>
      </c>
      <c r="Q44" s="452">
        <f t="shared" si="0"/>
        <v>0</v>
      </c>
      <c r="R44" s="452">
        <f t="shared" si="1"/>
        <v>0</v>
      </c>
      <c r="S44" s="450">
        <f t="shared" si="5"/>
        <v>0</v>
      </c>
      <c r="T44" s="450" t="s">
        <v>943</v>
      </c>
      <c r="U44" s="474">
        <v>811</v>
      </c>
      <c r="V44" s="474">
        <v>811</v>
      </c>
    </row>
    <row r="45" spans="1:22" ht="12">
      <c r="A45" s="353" t="s">
        <v>931</v>
      </c>
      <c r="B45" s="360" t="s">
        <v>932</v>
      </c>
      <c r="C45" s="449">
        <v>962</v>
      </c>
      <c r="D45" s="474">
        <v>962</v>
      </c>
      <c r="E45" s="450">
        <v>87.58</v>
      </c>
      <c r="F45" s="451">
        <v>9.620000000000005</v>
      </c>
      <c r="G45" s="452">
        <f t="shared" si="2"/>
        <v>97.2</v>
      </c>
      <c r="H45" s="451">
        <v>0</v>
      </c>
      <c r="I45" s="451">
        <v>0</v>
      </c>
      <c r="J45" s="450">
        <f t="shared" si="3"/>
        <v>0</v>
      </c>
      <c r="K45" s="450">
        <v>87.02</v>
      </c>
      <c r="L45" s="474">
        <v>9.22</v>
      </c>
      <c r="M45" s="450">
        <f t="shared" si="4"/>
        <v>96.24</v>
      </c>
      <c r="N45" s="450">
        <v>87.02</v>
      </c>
      <c r="O45" s="474">
        <v>9.22</v>
      </c>
      <c r="P45" s="474">
        <v>96.24</v>
      </c>
      <c r="Q45" s="452">
        <f t="shared" si="0"/>
        <v>0</v>
      </c>
      <c r="R45" s="452">
        <f t="shared" si="1"/>
        <v>0</v>
      </c>
      <c r="S45" s="450">
        <f t="shared" si="5"/>
        <v>0</v>
      </c>
      <c r="T45" s="450" t="s">
        <v>943</v>
      </c>
      <c r="U45" s="474">
        <v>962</v>
      </c>
      <c r="V45" s="474">
        <v>962</v>
      </c>
    </row>
    <row r="46" spans="1:22" ht="12">
      <c r="A46" s="353" t="s">
        <v>933</v>
      </c>
      <c r="B46" s="360" t="s">
        <v>934</v>
      </c>
      <c r="C46" s="449">
        <v>1245</v>
      </c>
      <c r="D46" s="474">
        <v>1245</v>
      </c>
      <c r="E46" s="450">
        <v>113.05</v>
      </c>
      <c r="F46" s="451">
        <v>12.450000000000003</v>
      </c>
      <c r="G46" s="452">
        <f t="shared" si="2"/>
        <v>125.5</v>
      </c>
      <c r="H46" s="451">
        <v>0</v>
      </c>
      <c r="I46" s="451">
        <v>0</v>
      </c>
      <c r="J46" s="450">
        <f t="shared" si="3"/>
        <v>0</v>
      </c>
      <c r="K46" s="450">
        <v>112.50999999999999</v>
      </c>
      <c r="L46" s="474">
        <v>11.95</v>
      </c>
      <c r="M46" s="450">
        <f t="shared" si="4"/>
        <v>124.46</v>
      </c>
      <c r="N46" s="450">
        <v>112.50999999999999</v>
      </c>
      <c r="O46" s="474">
        <v>11.95</v>
      </c>
      <c r="P46" s="474">
        <v>124.46</v>
      </c>
      <c r="Q46" s="452">
        <f t="shared" si="0"/>
        <v>0</v>
      </c>
      <c r="R46" s="452">
        <f t="shared" si="1"/>
        <v>0</v>
      </c>
      <c r="S46" s="450">
        <f t="shared" si="5"/>
        <v>0</v>
      </c>
      <c r="T46" s="450" t="s">
        <v>943</v>
      </c>
      <c r="U46" s="474">
        <v>1245</v>
      </c>
      <c r="V46" s="474">
        <v>1245</v>
      </c>
    </row>
    <row r="47" spans="1:22" ht="12.75">
      <c r="A47" s="475" t="s">
        <v>18</v>
      </c>
      <c r="B47" s="476"/>
      <c r="C47" s="647">
        <f aca="true" t="shared" si="6" ref="C47:V47">SUM(C14:C46)</f>
        <v>85499</v>
      </c>
      <c r="D47" s="647">
        <f t="shared" si="6"/>
        <v>85499</v>
      </c>
      <c r="E47" s="647">
        <f t="shared" si="6"/>
        <v>7694.910000000001</v>
      </c>
      <c r="F47" s="647">
        <f t="shared" si="6"/>
        <v>854.99</v>
      </c>
      <c r="G47" s="652">
        <f t="shared" si="6"/>
        <v>8549.900000000001</v>
      </c>
      <c r="H47" s="652">
        <f t="shared" si="6"/>
        <v>305.92999999999995</v>
      </c>
      <c r="I47" s="652">
        <f t="shared" si="6"/>
        <v>0</v>
      </c>
      <c r="J47" s="652">
        <f t="shared" si="6"/>
        <v>305.92999999999995</v>
      </c>
      <c r="K47" s="653">
        <f t="shared" si="6"/>
        <v>7404.1100000000015</v>
      </c>
      <c r="L47" s="653">
        <f t="shared" si="6"/>
        <v>819.78</v>
      </c>
      <c r="M47" s="653">
        <f t="shared" si="6"/>
        <v>8223.89</v>
      </c>
      <c r="N47" s="653">
        <f t="shared" si="6"/>
        <v>7689.770000000001</v>
      </c>
      <c r="O47" s="647">
        <f t="shared" si="6"/>
        <v>819.78</v>
      </c>
      <c r="P47" s="647">
        <f t="shared" si="6"/>
        <v>8509.549999999997</v>
      </c>
      <c r="Q47" s="647">
        <f t="shared" si="6"/>
        <v>20.269999999999953</v>
      </c>
      <c r="R47" s="652">
        <f t="shared" si="6"/>
        <v>0</v>
      </c>
      <c r="S47" s="647">
        <f t="shared" si="6"/>
        <v>20.269999999999953</v>
      </c>
      <c r="T47" s="647"/>
      <c r="U47" s="647">
        <f t="shared" si="6"/>
        <v>85499</v>
      </c>
      <c r="V47" s="647">
        <f t="shared" si="6"/>
        <v>85499</v>
      </c>
    </row>
    <row r="48" ht="12">
      <c r="D48" s="338">
        <v>33499</v>
      </c>
    </row>
    <row r="49" spans="4:20" ht="12.75">
      <c r="D49" s="338">
        <f>SUM(D47:D48)</f>
        <v>118998</v>
      </c>
      <c r="K49" s="477"/>
      <c r="L49" s="342"/>
      <c r="T49" s="338" t="s">
        <v>11</v>
      </c>
    </row>
    <row r="52" spans="1:18" s="359" customFormat="1" ht="16.5" customHeight="1">
      <c r="A52" s="370"/>
      <c r="B52" s="370"/>
      <c r="C52" s="434"/>
      <c r="D52" s="434"/>
      <c r="E52" s="434"/>
      <c r="F52" s="434"/>
      <c r="H52" s="396"/>
      <c r="N52" s="815" t="s">
        <v>13</v>
      </c>
      <c r="O52" s="815"/>
      <c r="P52" s="815"/>
      <c r="Q52" s="815"/>
      <c r="R52" s="815"/>
    </row>
    <row r="53" spans="1:18" s="359" customFormat="1" ht="12.75" customHeight="1">
      <c r="A53" s="370" t="s">
        <v>12</v>
      </c>
      <c r="B53" s="434"/>
      <c r="C53" s="341"/>
      <c r="D53" s="789" t="s">
        <v>13</v>
      </c>
      <c r="E53" s="789"/>
      <c r="F53" s="342"/>
      <c r="H53" s="372"/>
      <c r="N53" s="815" t="s">
        <v>14</v>
      </c>
      <c r="O53" s="815"/>
      <c r="P53" s="815"/>
      <c r="Q53" s="815"/>
      <c r="R53" s="815"/>
    </row>
    <row r="54" spans="1:18" s="359" customFormat="1" ht="12.75" customHeight="1">
      <c r="A54" s="370"/>
      <c r="B54" s="370"/>
      <c r="C54" s="790" t="s">
        <v>882</v>
      </c>
      <c r="D54" s="790"/>
      <c r="E54" s="790"/>
      <c r="F54" s="790"/>
      <c r="H54" s="372"/>
      <c r="N54" s="815" t="s">
        <v>883</v>
      </c>
      <c r="O54" s="815"/>
      <c r="P54" s="815"/>
      <c r="Q54" s="815"/>
      <c r="R54" s="815"/>
    </row>
    <row r="55" spans="1:18" s="359" customFormat="1" ht="12.75">
      <c r="A55" s="434"/>
      <c r="B55" s="434"/>
      <c r="C55" s="434"/>
      <c r="D55" s="434"/>
      <c r="E55" s="434"/>
      <c r="F55" s="434"/>
      <c r="H55" s="374"/>
      <c r="N55" s="856" t="s">
        <v>83</v>
      </c>
      <c r="O55" s="856"/>
      <c r="P55" s="856"/>
      <c r="Q55" s="856"/>
      <c r="R55" s="856"/>
    </row>
  </sheetData>
  <sheetProtection/>
  <mergeCells count="25">
    <mergeCell ref="Q1:V1"/>
    <mergeCell ref="H11:J11"/>
    <mergeCell ref="Q11:S11"/>
    <mergeCell ref="N52:R52"/>
    <mergeCell ref="D53:E53"/>
    <mergeCell ref="N53:R53"/>
    <mergeCell ref="A3:Q3"/>
    <mergeCell ref="U11:U12"/>
    <mergeCell ref="D11:D12"/>
    <mergeCell ref="C11:C12"/>
    <mergeCell ref="C54:F54"/>
    <mergeCell ref="N54:R54"/>
    <mergeCell ref="A11:A12"/>
    <mergeCell ref="N55:R55"/>
    <mergeCell ref="A5:B5"/>
    <mergeCell ref="A8:S8"/>
    <mergeCell ref="A4:P4"/>
    <mergeCell ref="V11:V12"/>
    <mergeCell ref="T11:T12"/>
    <mergeCell ref="K11:M11"/>
    <mergeCell ref="B11:B12"/>
    <mergeCell ref="N11:P11"/>
    <mergeCell ref="U9:V9"/>
    <mergeCell ref="P10:V10"/>
    <mergeCell ref="E11:G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view="pageBreakPreview" zoomScaleNormal="80" zoomScaleSheetLayoutView="100" zoomScalePageLayoutView="0" workbookViewId="0" topLeftCell="A31">
      <selection activeCell="D46" sqref="D46"/>
    </sheetView>
  </sheetViews>
  <sheetFormatPr defaultColWidth="9.140625" defaultRowHeight="12.75"/>
  <cols>
    <col min="1" max="1" width="9.140625" style="338" customWidth="1"/>
    <col min="2" max="2" width="23.421875" style="338" customWidth="1"/>
    <col min="3" max="3" width="14.7109375" style="338" customWidth="1"/>
    <col min="4" max="4" width="11.140625" style="338" customWidth="1"/>
    <col min="5" max="5" width="12.421875" style="338" customWidth="1"/>
    <col min="6" max="6" width="12.00390625" style="338" customWidth="1"/>
    <col min="7" max="7" width="13.140625" style="338" customWidth="1"/>
    <col min="8" max="19" width="9.140625" style="338" customWidth="1"/>
    <col min="20" max="20" width="10.421875" style="338" customWidth="1"/>
    <col min="21" max="21" width="11.140625" style="338" customWidth="1"/>
    <col min="22" max="22" width="11.8515625" style="338" customWidth="1"/>
    <col min="23" max="16384" width="9.140625" style="338" customWidth="1"/>
  </cols>
  <sheetData>
    <row r="1" spans="17:22" ht="15">
      <c r="Q1" s="857" t="s">
        <v>202</v>
      </c>
      <c r="R1" s="857"/>
      <c r="S1" s="857"/>
      <c r="T1" s="857"/>
      <c r="U1" s="857"/>
      <c r="V1" s="857"/>
    </row>
    <row r="3" spans="1:17" ht="15">
      <c r="A3" s="838" t="s">
        <v>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</row>
    <row r="4" spans="1:17" ht="19.5">
      <c r="A4" s="847" t="s">
        <v>700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419"/>
    </row>
    <row r="5" spans="1:17" ht="15">
      <c r="A5" s="844" t="s">
        <v>936</v>
      </c>
      <c r="B5" s="844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</row>
    <row r="6" spans="1:21" ht="12.75">
      <c r="A6" s="386"/>
      <c r="B6" s="386"/>
      <c r="C6" s="471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U6" s="386"/>
    </row>
    <row r="7" spans="1:19" ht="15">
      <c r="A7" s="845" t="s">
        <v>849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</row>
    <row r="8" spans="1:22" ht="15">
      <c r="A8" s="468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851" t="s">
        <v>220</v>
      </c>
      <c r="Q8" s="851"/>
      <c r="R8" s="851"/>
      <c r="S8" s="851"/>
      <c r="T8" s="851"/>
      <c r="U8" s="851"/>
      <c r="V8" s="851"/>
    </row>
    <row r="9" spans="16:22" ht="12.75">
      <c r="P9" s="852" t="s">
        <v>780</v>
      </c>
      <c r="Q9" s="852"/>
      <c r="R9" s="852"/>
      <c r="S9" s="852"/>
      <c r="T9" s="852"/>
      <c r="U9" s="852"/>
      <c r="V9" s="852"/>
    </row>
    <row r="10" spans="1:22" ht="28.5" customHeight="1">
      <c r="A10" s="854" t="s">
        <v>23</v>
      </c>
      <c r="B10" s="842" t="s">
        <v>200</v>
      </c>
      <c r="C10" s="842" t="s">
        <v>368</v>
      </c>
      <c r="D10" s="842" t="s">
        <v>473</v>
      </c>
      <c r="E10" s="853" t="s">
        <v>760</v>
      </c>
      <c r="F10" s="853"/>
      <c r="G10" s="853"/>
      <c r="H10" s="827" t="s">
        <v>791</v>
      </c>
      <c r="I10" s="828"/>
      <c r="J10" s="829"/>
      <c r="K10" s="830" t="s">
        <v>370</v>
      </c>
      <c r="L10" s="831"/>
      <c r="M10" s="832"/>
      <c r="N10" s="848" t="s">
        <v>154</v>
      </c>
      <c r="O10" s="849"/>
      <c r="P10" s="850"/>
      <c r="Q10" s="834" t="s">
        <v>792</v>
      </c>
      <c r="R10" s="834"/>
      <c r="S10" s="834"/>
      <c r="T10" s="842" t="s">
        <v>242</v>
      </c>
      <c r="U10" s="842" t="s">
        <v>423</v>
      </c>
      <c r="V10" s="842" t="s">
        <v>371</v>
      </c>
    </row>
    <row r="11" spans="1:22" ht="69" customHeight="1">
      <c r="A11" s="855"/>
      <c r="B11" s="843"/>
      <c r="C11" s="843"/>
      <c r="D11" s="843"/>
      <c r="E11" s="24" t="s">
        <v>175</v>
      </c>
      <c r="F11" s="24" t="s">
        <v>201</v>
      </c>
      <c r="G11" s="24" t="s">
        <v>18</v>
      </c>
      <c r="H11" s="24" t="s">
        <v>175</v>
      </c>
      <c r="I11" s="24" t="s">
        <v>201</v>
      </c>
      <c r="J11" s="24" t="s">
        <v>18</v>
      </c>
      <c r="K11" s="24" t="s">
        <v>175</v>
      </c>
      <c r="L11" s="24" t="s">
        <v>201</v>
      </c>
      <c r="M11" s="24" t="s">
        <v>18</v>
      </c>
      <c r="N11" s="24" t="s">
        <v>175</v>
      </c>
      <c r="O11" s="24" t="s">
        <v>201</v>
      </c>
      <c r="P11" s="24" t="s">
        <v>18</v>
      </c>
      <c r="Q11" s="24" t="s">
        <v>230</v>
      </c>
      <c r="R11" s="24" t="s">
        <v>212</v>
      </c>
      <c r="S11" s="24" t="s">
        <v>213</v>
      </c>
      <c r="T11" s="843"/>
      <c r="U11" s="843"/>
      <c r="V11" s="843"/>
    </row>
    <row r="12" spans="1:22" ht="12">
      <c r="A12" s="473">
        <v>1</v>
      </c>
      <c r="B12" s="450">
        <v>2</v>
      </c>
      <c r="C12" s="449">
        <v>3</v>
      </c>
      <c r="D12" s="473">
        <v>4</v>
      </c>
      <c r="E12" s="450">
        <v>5</v>
      </c>
      <c r="F12" s="449">
        <v>6</v>
      </c>
      <c r="G12" s="473">
        <v>7</v>
      </c>
      <c r="H12" s="450">
        <v>8</v>
      </c>
      <c r="I12" s="449">
        <v>9</v>
      </c>
      <c r="J12" s="473">
        <v>10</v>
      </c>
      <c r="K12" s="450">
        <v>11</v>
      </c>
      <c r="L12" s="449">
        <v>12</v>
      </c>
      <c r="M12" s="473">
        <v>13</v>
      </c>
      <c r="N12" s="450">
        <v>14</v>
      </c>
      <c r="O12" s="449">
        <v>15</v>
      </c>
      <c r="P12" s="473">
        <v>16</v>
      </c>
      <c r="Q12" s="450">
        <v>17</v>
      </c>
      <c r="R12" s="449">
        <v>18</v>
      </c>
      <c r="S12" s="473">
        <v>19</v>
      </c>
      <c r="T12" s="450">
        <v>20</v>
      </c>
      <c r="U12" s="473">
        <v>21</v>
      </c>
      <c r="V12" s="450">
        <v>22</v>
      </c>
    </row>
    <row r="13" spans="1:22" ht="12">
      <c r="A13" s="353" t="s">
        <v>258</v>
      </c>
      <c r="B13" s="354" t="s">
        <v>884</v>
      </c>
      <c r="C13" s="449">
        <v>1296</v>
      </c>
      <c r="D13" s="473">
        <v>1296</v>
      </c>
      <c r="E13" s="450">
        <v>117.64</v>
      </c>
      <c r="F13" s="449">
        <v>12.959999999999994</v>
      </c>
      <c r="G13" s="473">
        <f>SUM(E13:F13)</f>
        <v>130.6</v>
      </c>
      <c r="H13" s="450">
        <v>0.28000000000000114</v>
      </c>
      <c r="I13" s="449">
        <v>0</v>
      </c>
      <c r="J13" s="473">
        <f>SUM(H13:I13)</f>
        <v>0.28000000000000114</v>
      </c>
      <c r="K13" s="406">
        <v>116.85</v>
      </c>
      <c r="L13" s="478">
        <v>12.43</v>
      </c>
      <c r="M13" s="479">
        <f>SUM(K13:L13)</f>
        <v>129.28</v>
      </c>
      <c r="N13" s="450">
        <v>117.13</v>
      </c>
      <c r="O13" s="449">
        <v>12.43</v>
      </c>
      <c r="P13" s="473">
        <v>129.56</v>
      </c>
      <c r="Q13" s="452">
        <f aca="true" t="shared" si="0" ref="Q13:Q45">H13+K13-N13</f>
        <v>0</v>
      </c>
      <c r="R13" s="452">
        <f aca="true" t="shared" si="1" ref="R13:R45">I13+L13-O13</f>
        <v>0</v>
      </c>
      <c r="S13" s="480">
        <f>SUM(Q13:R13)</f>
        <v>0</v>
      </c>
      <c r="T13" s="450" t="s">
        <v>943</v>
      </c>
      <c r="U13" s="473">
        <v>1296</v>
      </c>
      <c r="V13" s="473">
        <v>1296</v>
      </c>
    </row>
    <row r="14" spans="1:22" ht="12">
      <c r="A14" s="353" t="s">
        <v>259</v>
      </c>
      <c r="B14" s="354" t="s">
        <v>885</v>
      </c>
      <c r="C14" s="449">
        <v>1943</v>
      </c>
      <c r="D14" s="473">
        <v>1943</v>
      </c>
      <c r="E14" s="450">
        <v>173.87</v>
      </c>
      <c r="F14" s="449">
        <v>19.430000000000007</v>
      </c>
      <c r="G14" s="473">
        <f aca="true" t="shared" si="2" ref="G14:G45">SUM(E14:F14)</f>
        <v>193.3</v>
      </c>
      <c r="H14" s="450">
        <v>3.519999999999982</v>
      </c>
      <c r="I14" s="449">
        <v>0</v>
      </c>
      <c r="J14" s="473">
        <f aca="true" t="shared" si="3" ref="J14:J45">SUM(H14:I14)</f>
        <v>3.519999999999982</v>
      </c>
      <c r="K14" s="406">
        <v>172.19000000000003</v>
      </c>
      <c r="L14" s="478">
        <v>18.63</v>
      </c>
      <c r="M14" s="479">
        <f aca="true" t="shared" si="4" ref="M14:M46">SUM(K14:L14)</f>
        <v>190.82000000000002</v>
      </c>
      <c r="N14" s="450">
        <v>175.71</v>
      </c>
      <c r="O14" s="449">
        <v>18.63</v>
      </c>
      <c r="P14" s="473">
        <v>194.34</v>
      </c>
      <c r="Q14" s="452">
        <f t="shared" si="0"/>
        <v>0</v>
      </c>
      <c r="R14" s="452">
        <f t="shared" si="1"/>
        <v>0</v>
      </c>
      <c r="S14" s="480">
        <f aca="true" t="shared" si="5" ref="S14:S45">SUM(Q14:R14)</f>
        <v>0</v>
      </c>
      <c r="T14" s="450" t="s">
        <v>943</v>
      </c>
      <c r="U14" s="473">
        <v>1943</v>
      </c>
      <c r="V14" s="473">
        <v>1943</v>
      </c>
    </row>
    <row r="15" spans="1:22" ht="12">
      <c r="A15" s="353" t="s">
        <v>260</v>
      </c>
      <c r="B15" s="354" t="s">
        <v>886</v>
      </c>
      <c r="C15" s="449">
        <v>1053</v>
      </c>
      <c r="D15" s="473">
        <v>1053</v>
      </c>
      <c r="E15" s="450">
        <v>94.77</v>
      </c>
      <c r="F15" s="449">
        <v>10.530000000000001</v>
      </c>
      <c r="G15" s="473">
        <f t="shared" si="2"/>
        <v>105.3</v>
      </c>
      <c r="H15" s="450">
        <v>4.700000000000003</v>
      </c>
      <c r="I15" s="449">
        <v>0</v>
      </c>
      <c r="J15" s="473">
        <f t="shared" si="3"/>
        <v>4.700000000000003</v>
      </c>
      <c r="K15" s="406">
        <v>90.46000000000001</v>
      </c>
      <c r="L15" s="478">
        <v>10.1</v>
      </c>
      <c r="M15" s="479">
        <f t="shared" si="4"/>
        <v>100.56</v>
      </c>
      <c r="N15" s="450">
        <v>95.16000000000001</v>
      </c>
      <c r="O15" s="449">
        <v>10.1</v>
      </c>
      <c r="P15" s="473">
        <v>105.26</v>
      </c>
      <c r="Q15" s="452">
        <f t="shared" si="0"/>
        <v>0</v>
      </c>
      <c r="R15" s="452">
        <f t="shared" si="1"/>
        <v>0</v>
      </c>
      <c r="S15" s="480">
        <f t="shared" si="5"/>
        <v>0</v>
      </c>
      <c r="T15" s="450" t="s">
        <v>943</v>
      </c>
      <c r="U15" s="473">
        <v>1053</v>
      </c>
      <c r="V15" s="473">
        <v>1053</v>
      </c>
    </row>
    <row r="16" spans="1:22" ht="12">
      <c r="A16" s="353" t="s">
        <v>261</v>
      </c>
      <c r="B16" s="354" t="s">
        <v>887</v>
      </c>
      <c r="C16" s="449">
        <v>1434</v>
      </c>
      <c r="D16" s="473">
        <v>1434</v>
      </c>
      <c r="E16" s="450">
        <v>129.06</v>
      </c>
      <c r="F16" s="449">
        <v>14.340000000000003</v>
      </c>
      <c r="G16" s="473">
        <f t="shared" si="2"/>
        <v>143.4</v>
      </c>
      <c r="H16" s="450">
        <v>14.289999999999992</v>
      </c>
      <c r="I16" s="449">
        <v>0</v>
      </c>
      <c r="J16" s="473">
        <f t="shared" si="3"/>
        <v>14.289999999999992</v>
      </c>
      <c r="K16" s="406">
        <v>115.4</v>
      </c>
      <c r="L16" s="478">
        <v>13.75</v>
      </c>
      <c r="M16" s="479">
        <f t="shared" si="4"/>
        <v>129.15</v>
      </c>
      <c r="N16" s="450">
        <v>129.69</v>
      </c>
      <c r="O16" s="449">
        <v>13.75</v>
      </c>
      <c r="P16" s="473">
        <v>143.44</v>
      </c>
      <c r="Q16" s="452">
        <f t="shared" si="0"/>
        <v>0</v>
      </c>
      <c r="R16" s="452">
        <f t="shared" si="1"/>
        <v>0</v>
      </c>
      <c r="S16" s="480">
        <f t="shared" si="5"/>
        <v>0</v>
      </c>
      <c r="T16" s="450" t="s">
        <v>943</v>
      </c>
      <c r="U16" s="473">
        <v>1434</v>
      </c>
      <c r="V16" s="473">
        <v>1434</v>
      </c>
    </row>
    <row r="17" spans="1:22" ht="12">
      <c r="A17" s="353" t="s">
        <v>262</v>
      </c>
      <c r="B17" s="354" t="s">
        <v>888</v>
      </c>
      <c r="C17" s="449">
        <v>513</v>
      </c>
      <c r="D17" s="473">
        <v>513</v>
      </c>
      <c r="E17" s="450">
        <v>46.17</v>
      </c>
      <c r="F17" s="449">
        <v>5.1299999999999955</v>
      </c>
      <c r="G17" s="473">
        <f t="shared" si="2"/>
        <v>51.3</v>
      </c>
      <c r="H17" s="450">
        <v>0.9799999999999969</v>
      </c>
      <c r="I17" s="449">
        <v>0</v>
      </c>
      <c r="J17" s="473">
        <f t="shared" si="3"/>
        <v>0.9799999999999969</v>
      </c>
      <c r="K17" s="406">
        <v>45.36</v>
      </c>
      <c r="L17" s="478">
        <v>4.92</v>
      </c>
      <c r="M17" s="479">
        <f t="shared" si="4"/>
        <v>50.28</v>
      </c>
      <c r="N17" s="450">
        <v>46.339999999999996</v>
      </c>
      <c r="O17" s="449">
        <v>4.92</v>
      </c>
      <c r="P17" s="473">
        <v>51.26</v>
      </c>
      <c r="Q17" s="452">
        <f t="shared" si="0"/>
        <v>0</v>
      </c>
      <c r="R17" s="452">
        <f t="shared" si="1"/>
        <v>0</v>
      </c>
      <c r="S17" s="480">
        <f t="shared" si="5"/>
        <v>0</v>
      </c>
      <c r="T17" s="450" t="s">
        <v>943</v>
      </c>
      <c r="U17" s="473">
        <v>513</v>
      </c>
      <c r="V17" s="473">
        <v>513</v>
      </c>
    </row>
    <row r="18" spans="1:22" ht="12">
      <c r="A18" s="353" t="s">
        <v>263</v>
      </c>
      <c r="B18" s="354" t="s">
        <v>889</v>
      </c>
      <c r="C18" s="449">
        <v>733</v>
      </c>
      <c r="D18" s="473">
        <v>733</v>
      </c>
      <c r="E18" s="450">
        <v>65.97</v>
      </c>
      <c r="F18" s="449">
        <v>7.329999999999998</v>
      </c>
      <c r="G18" s="473">
        <f t="shared" si="2"/>
        <v>73.3</v>
      </c>
      <c r="H18" s="450">
        <v>2.3800000000000097</v>
      </c>
      <c r="I18" s="449">
        <v>0</v>
      </c>
      <c r="J18" s="473">
        <f t="shared" si="3"/>
        <v>2.3800000000000097</v>
      </c>
      <c r="K18" s="406">
        <v>63.889999999999986</v>
      </c>
      <c r="L18" s="478">
        <v>7.03</v>
      </c>
      <c r="M18" s="479">
        <f t="shared" si="4"/>
        <v>70.91999999999999</v>
      </c>
      <c r="N18" s="450">
        <v>66.27</v>
      </c>
      <c r="O18" s="449">
        <v>7.03</v>
      </c>
      <c r="P18" s="473">
        <v>73.3</v>
      </c>
      <c r="Q18" s="452">
        <f t="shared" si="0"/>
        <v>0</v>
      </c>
      <c r="R18" s="452">
        <f t="shared" si="1"/>
        <v>0</v>
      </c>
      <c r="S18" s="480">
        <f t="shared" si="5"/>
        <v>0</v>
      </c>
      <c r="T18" s="450" t="s">
        <v>943</v>
      </c>
      <c r="U18" s="473">
        <v>733</v>
      </c>
      <c r="V18" s="473">
        <v>733</v>
      </c>
    </row>
    <row r="19" spans="1:22" ht="12">
      <c r="A19" s="353" t="s">
        <v>264</v>
      </c>
      <c r="B19" s="354" t="s">
        <v>890</v>
      </c>
      <c r="C19" s="449">
        <v>1137</v>
      </c>
      <c r="D19" s="473">
        <v>1137</v>
      </c>
      <c r="E19" s="450">
        <v>102.33</v>
      </c>
      <c r="F19" s="449">
        <v>11.370000000000005</v>
      </c>
      <c r="G19" s="473">
        <f t="shared" si="2"/>
        <v>113.7</v>
      </c>
      <c r="H19" s="450">
        <v>14.049999999999997</v>
      </c>
      <c r="I19" s="449">
        <v>0</v>
      </c>
      <c r="J19" s="473">
        <f t="shared" si="3"/>
        <v>14.049999999999997</v>
      </c>
      <c r="K19" s="406">
        <v>88.75</v>
      </c>
      <c r="L19" s="478">
        <v>10.9</v>
      </c>
      <c r="M19" s="479">
        <f t="shared" si="4"/>
        <v>99.65</v>
      </c>
      <c r="N19" s="450">
        <v>102.8</v>
      </c>
      <c r="O19" s="449">
        <v>10.9</v>
      </c>
      <c r="P19" s="473">
        <v>113.7</v>
      </c>
      <c r="Q19" s="452">
        <f t="shared" si="0"/>
        <v>0</v>
      </c>
      <c r="R19" s="452">
        <f t="shared" si="1"/>
        <v>0</v>
      </c>
      <c r="S19" s="480">
        <f t="shared" si="5"/>
        <v>0</v>
      </c>
      <c r="T19" s="450" t="s">
        <v>943</v>
      </c>
      <c r="U19" s="473">
        <v>1137</v>
      </c>
      <c r="V19" s="473">
        <v>1137</v>
      </c>
    </row>
    <row r="20" spans="1:22" ht="12">
      <c r="A20" s="353" t="s">
        <v>265</v>
      </c>
      <c r="B20" s="354" t="s">
        <v>891</v>
      </c>
      <c r="C20" s="449">
        <v>1825</v>
      </c>
      <c r="D20" s="473">
        <v>1825</v>
      </c>
      <c r="E20" s="450">
        <v>163.25</v>
      </c>
      <c r="F20" s="449">
        <v>18.25</v>
      </c>
      <c r="G20" s="473">
        <f t="shared" si="2"/>
        <v>181.5</v>
      </c>
      <c r="H20" s="450">
        <v>5.849999999999994</v>
      </c>
      <c r="I20" s="449">
        <v>0</v>
      </c>
      <c r="J20" s="473">
        <f t="shared" si="3"/>
        <v>5.849999999999994</v>
      </c>
      <c r="K20" s="406">
        <v>156.63</v>
      </c>
      <c r="L20" s="478">
        <v>17.5</v>
      </c>
      <c r="M20" s="479">
        <f t="shared" si="4"/>
        <v>174.13</v>
      </c>
      <c r="N20" s="450">
        <v>161.48</v>
      </c>
      <c r="O20" s="449">
        <v>17.5</v>
      </c>
      <c r="P20" s="473">
        <v>178.98</v>
      </c>
      <c r="Q20" s="452">
        <f t="shared" si="0"/>
        <v>1</v>
      </c>
      <c r="R20" s="452">
        <f t="shared" si="1"/>
        <v>0</v>
      </c>
      <c r="S20" s="480">
        <f t="shared" si="5"/>
        <v>1</v>
      </c>
      <c r="T20" s="450" t="s">
        <v>943</v>
      </c>
      <c r="U20" s="473">
        <v>1825</v>
      </c>
      <c r="V20" s="473">
        <v>1825</v>
      </c>
    </row>
    <row r="21" spans="1:22" ht="12">
      <c r="A21" s="353" t="s">
        <v>284</v>
      </c>
      <c r="B21" s="354" t="s">
        <v>892</v>
      </c>
      <c r="C21" s="449">
        <v>1121</v>
      </c>
      <c r="D21" s="473">
        <v>1121</v>
      </c>
      <c r="E21" s="450">
        <v>100.89</v>
      </c>
      <c r="F21" s="449">
        <v>11.209999999999994</v>
      </c>
      <c r="G21" s="473">
        <f t="shared" si="2"/>
        <v>112.1</v>
      </c>
      <c r="H21" s="450">
        <v>3.569999999999993</v>
      </c>
      <c r="I21" s="449">
        <v>0</v>
      </c>
      <c r="J21" s="473">
        <f t="shared" si="3"/>
        <v>3.569999999999993</v>
      </c>
      <c r="K21" s="406">
        <v>97.73</v>
      </c>
      <c r="L21" s="478">
        <v>10.75</v>
      </c>
      <c r="M21" s="479">
        <f t="shared" si="4"/>
        <v>108.48</v>
      </c>
      <c r="N21" s="450">
        <v>101.3</v>
      </c>
      <c r="O21" s="449">
        <v>10.75</v>
      </c>
      <c r="P21" s="473">
        <v>112.05</v>
      </c>
      <c r="Q21" s="452">
        <f t="shared" si="0"/>
        <v>0</v>
      </c>
      <c r="R21" s="452">
        <f t="shared" si="1"/>
        <v>0</v>
      </c>
      <c r="S21" s="480">
        <f t="shared" si="5"/>
        <v>0</v>
      </c>
      <c r="T21" s="450" t="s">
        <v>943</v>
      </c>
      <c r="U21" s="473">
        <v>1121</v>
      </c>
      <c r="V21" s="473">
        <v>1121</v>
      </c>
    </row>
    <row r="22" spans="1:22" ht="12">
      <c r="A22" s="353" t="s">
        <v>285</v>
      </c>
      <c r="B22" s="354" t="s">
        <v>893</v>
      </c>
      <c r="C22" s="449">
        <v>312</v>
      </c>
      <c r="D22" s="473">
        <v>312</v>
      </c>
      <c r="E22" s="450">
        <v>28.08</v>
      </c>
      <c r="F22" s="449">
        <v>3.120000000000001</v>
      </c>
      <c r="G22" s="473">
        <f t="shared" si="2"/>
        <v>31.2</v>
      </c>
      <c r="H22" s="450">
        <v>1.8100000000000023</v>
      </c>
      <c r="I22" s="449">
        <v>0</v>
      </c>
      <c r="J22" s="473">
        <f t="shared" si="3"/>
        <v>1.8100000000000023</v>
      </c>
      <c r="K22" s="406">
        <v>26.43</v>
      </c>
      <c r="L22" s="478">
        <v>2.99</v>
      </c>
      <c r="M22" s="479">
        <f t="shared" si="4"/>
        <v>29.42</v>
      </c>
      <c r="N22" s="450">
        <v>28.240000000000002</v>
      </c>
      <c r="O22" s="449">
        <v>2.99</v>
      </c>
      <c r="P22" s="473">
        <v>31.23</v>
      </c>
      <c r="Q22" s="452">
        <f t="shared" si="0"/>
        <v>0</v>
      </c>
      <c r="R22" s="452">
        <f t="shared" si="1"/>
        <v>0</v>
      </c>
      <c r="S22" s="480">
        <f t="shared" si="5"/>
        <v>0</v>
      </c>
      <c r="T22" s="450" t="s">
        <v>943</v>
      </c>
      <c r="U22" s="473">
        <v>312</v>
      </c>
      <c r="V22" s="473">
        <v>312</v>
      </c>
    </row>
    <row r="23" spans="1:22" ht="12">
      <c r="A23" s="353" t="s">
        <v>286</v>
      </c>
      <c r="B23" s="354" t="s">
        <v>894</v>
      </c>
      <c r="C23" s="449">
        <v>1443</v>
      </c>
      <c r="D23" s="473">
        <v>1443</v>
      </c>
      <c r="E23" s="450">
        <v>129.87</v>
      </c>
      <c r="F23" s="449">
        <v>14.430000000000007</v>
      </c>
      <c r="G23" s="473">
        <f t="shared" si="2"/>
        <v>144.3</v>
      </c>
      <c r="H23" s="450">
        <v>3.1299999999999955</v>
      </c>
      <c r="I23" s="449">
        <v>0</v>
      </c>
      <c r="J23" s="473">
        <f t="shared" si="3"/>
        <v>3.1299999999999955</v>
      </c>
      <c r="K23" s="406">
        <v>127.28</v>
      </c>
      <c r="L23" s="478">
        <v>13.84</v>
      </c>
      <c r="M23" s="479">
        <f t="shared" si="4"/>
        <v>141.12</v>
      </c>
      <c r="N23" s="450">
        <v>130.41</v>
      </c>
      <c r="O23" s="449">
        <v>13.84</v>
      </c>
      <c r="P23" s="473">
        <v>144.25</v>
      </c>
      <c r="Q23" s="452">
        <f t="shared" si="0"/>
        <v>0</v>
      </c>
      <c r="R23" s="452">
        <f t="shared" si="1"/>
        <v>0</v>
      </c>
      <c r="S23" s="480">
        <f t="shared" si="5"/>
        <v>0</v>
      </c>
      <c r="T23" s="450" t="s">
        <v>943</v>
      </c>
      <c r="U23" s="473">
        <v>1443</v>
      </c>
      <c r="V23" s="473">
        <v>1443</v>
      </c>
    </row>
    <row r="24" spans="1:22" ht="12">
      <c r="A24" s="353" t="s">
        <v>314</v>
      </c>
      <c r="B24" s="354" t="s">
        <v>895</v>
      </c>
      <c r="C24" s="449">
        <v>1132</v>
      </c>
      <c r="D24" s="473">
        <v>1132</v>
      </c>
      <c r="E24" s="450">
        <v>101.88</v>
      </c>
      <c r="F24" s="449">
        <v>11.320000000000007</v>
      </c>
      <c r="G24" s="473">
        <f t="shared" si="2"/>
        <v>113.2</v>
      </c>
      <c r="H24" s="450">
        <v>3.319999999999993</v>
      </c>
      <c r="I24" s="449">
        <v>0</v>
      </c>
      <c r="J24" s="473">
        <f t="shared" si="3"/>
        <v>3.319999999999993</v>
      </c>
      <c r="K24" s="406">
        <v>98.98000000000002</v>
      </c>
      <c r="L24" s="478">
        <v>10.85</v>
      </c>
      <c r="M24" s="479">
        <f t="shared" si="4"/>
        <v>109.83000000000001</v>
      </c>
      <c r="N24" s="450">
        <v>102.30000000000001</v>
      </c>
      <c r="O24" s="449">
        <v>10.85</v>
      </c>
      <c r="P24" s="473">
        <v>113.15</v>
      </c>
      <c r="Q24" s="452">
        <f t="shared" si="0"/>
        <v>0</v>
      </c>
      <c r="R24" s="452">
        <f t="shared" si="1"/>
        <v>0</v>
      </c>
      <c r="S24" s="480">
        <f t="shared" si="5"/>
        <v>0</v>
      </c>
      <c r="T24" s="450" t="s">
        <v>943</v>
      </c>
      <c r="U24" s="473">
        <v>1132</v>
      </c>
      <c r="V24" s="473">
        <v>1132</v>
      </c>
    </row>
    <row r="25" spans="1:22" ht="12">
      <c r="A25" s="353" t="s">
        <v>315</v>
      </c>
      <c r="B25" s="354" t="s">
        <v>896</v>
      </c>
      <c r="C25" s="449">
        <v>1029</v>
      </c>
      <c r="D25" s="473">
        <v>1029</v>
      </c>
      <c r="E25" s="450">
        <v>92.61</v>
      </c>
      <c r="F25" s="449">
        <v>10.290000000000006</v>
      </c>
      <c r="G25" s="473">
        <f t="shared" si="2"/>
        <v>102.9</v>
      </c>
      <c r="H25" s="450">
        <v>17.08</v>
      </c>
      <c r="I25" s="449">
        <v>0</v>
      </c>
      <c r="J25" s="473">
        <f t="shared" si="3"/>
        <v>17.08</v>
      </c>
      <c r="K25" s="406">
        <v>75.94</v>
      </c>
      <c r="L25" s="478">
        <v>9.87</v>
      </c>
      <c r="M25" s="479">
        <f t="shared" si="4"/>
        <v>85.81</v>
      </c>
      <c r="N25" s="450">
        <v>93.02</v>
      </c>
      <c r="O25" s="449">
        <v>9.87</v>
      </c>
      <c r="P25" s="473">
        <v>102.89</v>
      </c>
      <c r="Q25" s="452">
        <f t="shared" si="0"/>
        <v>0</v>
      </c>
      <c r="R25" s="452">
        <f t="shared" si="1"/>
        <v>0</v>
      </c>
      <c r="S25" s="480">
        <f t="shared" si="5"/>
        <v>0</v>
      </c>
      <c r="T25" s="450" t="s">
        <v>943</v>
      </c>
      <c r="U25" s="473">
        <v>1029</v>
      </c>
      <c r="V25" s="473">
        <v>1029</v>
      </c>
    </row>
    <row r="26" spans="1:22" ht="12">
      <c r="A26" s="353" t="s">
        <v>316</v>
      </c>
      <c r="B26" s="354" t="s">
        <v>897</v>
      </c>
      <c r="C26" s="449">
        <v>995</v>
      </c>
      <c r="D26" s="473">
        <v>995</v>
      </c>
      <c r="E26" s="450">
        <v>88.55</v>
      </c>
      <c r="F26" s="449">
        <v>9.950000000000003</v>
      </c>
      <c r="G26" s="473">
        <f t="shared" si="2"/>
        <v>98.5</v>
      </c>
      <c r="H26" s="450">
        <v>4.040000000000006</v>
      </c>
      <c r="I26" s="449">
        <v>0</v>
      </c>
      <c r="J26" s="473">
        <f t="shared" si="3"/>
        <v>4.040000000000006</v>
      </c>
      <c r="K26" s="406">
        <v>83.38</v>
      </c>
      <c r="L26" s="478">
        <v>9.54</v>
      </c>
      <c r="M26" s="479">
        <f t="shared" si="4"/>
        <v>92.91999999999999</v>
      </c>
      <c r="N26" s="450">
        <v>86.41999999999999</v>
      </c>
      <c r="O26" s="449">
        <v>9.54</v>
      </c>
      <c r="P26" s="473">
        <v>95.96</v>
      </c>
      <c r="Q26" s="452">
        <f t="shared" si="0"/>
        <v>1.0000000000000142</v>
      </c>
      <c r="R26" s="452">
        <f t="shared" si="1"/>
        <v>0</v>
      </c>
      <c r="S26" s="480">
        <f t="shared" si="5"/>
        <v>1.0000000000000142</v>
      </c>
      <c r="T26" s="450" t="s">
        <v>943</v>
      </c>
      <c r="U26" s="473">
        <v>995</v>
      </c>
      <c r="V26" s="473">
        <v>995</v>
      </c>
    </row>
    <row r="27" spans="1:22" ht="12">
      <c r="A27" s="353" t="s">
        <v>317</v>
      </c>
      <c r="B27" s="354" t="s">
        <v>898</v>
      </c>
      <c r="C27" s="449">
        <v>434</v>
      </c>
      <c r="D27" s="473">
        <v>434</v>
      </c>
      <c r="E27" s="450">
        <v>39.06</v>
      </c>
      <c r="F27" s="449">
        <v>4.339999999999996</v>
      </c>
      <c r="G27" s="473">
        <f t="shared" si="2"/>
        <v>43.4</v>
      </c>
      <c r="H27" s="450">
        <v>6.219999999999999</v>
      </c>
      <c r="I27" s="449">
        <v>0</v>
      </c>
      <c r="J27" s="473">
        <f t="shared" si="3"/>
        <v>6.219999999999999</v>
      </c>
      <c r="K27" s="406">
        <v>32.989999999999995</v>
      </c>
      <c r="L27" s="478">
        <v>4.16</v>
      </c>
      <c r="M27" s="479">
        <f t="shared" si="4"/>
        <v>37.14999999999999</v>
      </c>
      <c r="N27" s="450">
        <v>39.209999999999994</v>
      </c>
      <c r="O27" s="449">
        <v>4.16</v>
      </c>
      <c r="P27" s="473">
        <v>43.37</v>
      </c>
      <c r="Q27" s="452">
        <f t="shared" si="0"/>
        <v>0</v>
      </c>
      <c r="R27" s="452">
        <f t="shared" si="1"/>
        <v>0</v>
      </c>
      <c r="S27" s="480">
        <f t="shared" si="5"/>
        <v>0</v>
      </c>
      <c r="T27" s="450" t="s">
        <v>943</v>
      </c>
      <c r="U27" s="473">
        <v>434</v>
      </c>
      <c r="V27" s="473">
        <v>434</v>
      </c>
    </row>
    <row r="28" spans="1:22" ht="12">
      <c r="A28" s="353" t="s">
        <v>899</v>
      </c>
      <c r="B28" s="354" t="s">
        <v>900</v>
      </c>
      <c r="C28" s="449">
        <v>1637</v>
      </c>
      <c r="D28" s="473">
        <v>1637</v>
      </c>
      <c r="E28" s="450">
        <v>146.33</v>
      </c>
      <c r="F28" s="449">
        <v>16.369999999999976</v>
      </c>
      <c r="G28" s="473">
        <f t="shared" si="2"/>
        <v>162.7</v>
      </c>
      <c r="H28" s="450">
        <v>4.710000000000036</v>
      </c>
      <c r="I28" s="449">
        <v>0</v>
      </c>
      <c r="J28" s="473">
        <f t="shared" si="3"/>
        <v>4.710000000000036</v>
      </c>
      <c r="K28" s="406">
        <v>143.29999999999998</v>
      </c>
      <c r="L28" s="478">
        <v>15.7</v>
      </c>
      <c r="M28" s="479">
        <f t="shared" si="4"/>
        <v>158.99999999999997</v>
      </c>
      <c r="N28" s="450">
        <v>148.01000000000002</v>
      </c>
      <c r="O28" s="449">
        <v>15.7</v>
      </c>
      <c r="P28" s="473">
        <v>163.71</v>
      </c>
      <c r="Q28" s="452">
        <f t="shared" si="0"/>
        <v>0</v>
      </c>
      <c r="R28" s="452">
        <f t="shared" si="1"/>
        <v>0</v>
      </c>
      <c r="S28" s="480">
        <f t="shared" si="5"/>
        <v>0</v>
      </c>
      <c r="T28" s="450" t="s">
        <v>943</v>
      </c>
      <c r="U28" s="473">
        <v>1637</v>
      </c>
      <c r="V28" s="473">
        <v>1637</v>
      </c>
    </row>
    <row r="29" spans="1:22" ht="12">
      <c r="A29" s="353" t="s">
        <v>901</v>
      </c>
      <c r="B29" s="354" t="s">
        <v>902</v>
      </c>
      <c r="C29" s="449">
        <v>691</v>
      </c>
      <c r="D29" s="473">
        <v>691</v>
      </c>
      <c r="E29" s="450">
        <v>62.19</v>
      </c>
      <c r="F29" s="449">
        <v>6.909999999999997</v>
      </c>
      <c r="G29" s="473">
        <f t="shared" si="2"/>
        <v>69.1</v>
      </c>
      <c r="H29" s="450">
        <v>1.2500000000000142</v>
      </c>
      <c r="I29" s="449">
        <v>0</v>
      </c>
      <c r="J29" s="473">
        <f t="shared" si="3"/>
        <v>1.2500000000000142</v>
      </c>
      <c r="K29" s="406">
        <v>62.08</v>
      </c>
      <c r="L29" s="478">
        <v>6.63</v>
      </c>
      <c r="M29" s="479">
        <f t="shared" si="4"/>
        <v>68.71</v>
      </c>
      <c r="N29" s="450">
        <v>62.49999999999999</v>
      </c>
      <c r="O29" s="449">
        <v>6.63</v>
      </c>
      <c r="P29" s="473">
        <v>69.13</v>
      </c>
      <c r="Q29" s="452">
        <f t="shared" si="0"/>
        <v>0.8300000000000196</v>
      </c>
      <c r="R29" s="452">
        <f t="shared" si="1"/>
        <v>0</v>
      </c>
      <c r="S29" s="480">
        <f t="shared" si="5"/>
        <v>0.8300000000000196</v>
      </c>
      <c r="T29" s="450" t="s">
        <v>943</v>
      </c>
      <c r="U29" s="473">
        <v>691</v>
      </c>
      <c r="V29" s="473">
        <v>691</v>
      </c>
    </row>
    <row r="30" spans="1:22" ht="12">
      <c r="A30" s="353" t="s">
        <v>903</v>
      </c>
      <c r="B30" s="354" t="s">
        <v>904</v>
      </c>
      <c r="C30" s="449">
        <v>1173</v>
      </c>
      <c r="D30" s="449">
        <v>1173</v>
      </c>
      <c r="E30" s="450">
        <v>105.57</v>
      </c>
      <c r="F30" s="449">
        <v>11.730000000000004</v>
      </c>
      <c r="G30" s="473">
        <f t="shared" si="2"/>
        <v>117.3</v>
      </c>
      <c r="H30" s="449">
        <v>8.959999999999994</v>
      </c>
      <c r="I30" s="449">
        <v>0</v>
      </c>
      <c r="J30" s="473">
        <f t="shared" si="3"/>
        <v>8.959999999999994</v>
      </c>
      <c r="K30" s="406">
        <v>97.04</v>
      </c>
      <c r="L30" s="478">
        <v>11.25</v>
      </c>
      <c r="M30" s="479">
        <f t="shared" si="4"/>
        <v>108.29</v>
      </c>
      <c r="N30" s="450">
        <v>106</v>
      </c>
      <c r="O30" s="476">
        <v>11.25</v>
      </c>
      <c r="P30" s="476">
        <v>117.25</v>
      </c>
      <c r="Q30" s="452">
        <f t="shared" si="0"/>
        <v>0</v>
      </c>
      <c r="R30" s="452">
        <f t="shared" si="1"/>
        <v>0</v>
      </c>
      <c r="S30" s="480">
        <f t="shared" si="5"/>
        <v>0</v>
      </c>
      <c r="T30" s="450" t="s">
        <v>943</v>
      </c>
      <c r="U30" s="449">
        <v>1173</v>
      </c>
      <c r="V30" s="449">
        <v>1173</v>
      </c>
    </row>
    <row r="31" spans="1:22" ht="12">
      <c r="A31" s="353" t="s">
        <v>905</v>
      </c>
      <c r="B31" s="354" t="s">
        <v>906</v>
      </c>
      <c r="C31" s="449">
        <v>1090</v>
      </c>
      <c r="D31" s="449">
        <v>1090</v>
      </c>
      <c r="E31" s="450">
        <v>98.1</v>
      </c>
      <c r="F31" s="449">
        <v>10.900000000000006</v>
      </c>
      <c r="G31" s="473">
        <f t="shared" si="2"/>
        <v>109</v>
      </c>
      <c r="H31" s="449">
        <v>3.930000000000007</v>
      </c>
      <c r="I31" s="449">
        <v>0</v>
      </c>
      <c r="J31" s="473">
        <f t="shared" si="3"/>
        <v>3.930000000000007</v>
      </c>
      <c r="K31" s="406">
        <v>91.10999999999999</v>
      </c>
      <c r="L31" s="478">
        <v>10.45</v>
      </c>
      <c r="M31" s="479">
        <f t="shared" si="4"/>
        <v>101.55999999999999</v>
      </c>
      <c r="N31" s="450">
        <v>95.03999999999999</v>
      </c>
      <c r="O31" s="476">
        <v>10.45</v>
      </c>
      <c r="P31" s="476">
        <v>105.49</v>
      </c>
      <c r="Q31" s="452">
        <f t="shared" si="0"/>
        <v>0</v>
      </c>
      <c r="R31" s="452">
        <f t="shared" si="1"/>
        <v>0</v>
      </c>
      <c r="S31" s="480">
        <f t="shared" si="5"/>
        <v>0</v>
      </c>
      <c r="T31" s="450" t="s">
        <v>943</v>
      </c>
      <c r="U31" s="449">
        <v>1090</v>
      </c>
      <c r="V31" s="449">
        <v>1090</v>
      </c>
    </row>
    <row r="32" spans="1:22" ht="12">
      <c r="A32" s="353" t="s">
        <v>907</v>
      </c>
      <c r="B32" s="354" t="s">
        <v>908</v>
      </c>
      <c r="C32" s="449">
        <v>2260</v>
      </c>
      <c r="D32" s="449">
        <v>2260</v>
      </c>
      <c r="E32" s="450">
        <v>203.4</v>
      </c>
      <c r="F32" s="449">
        <v>22.599999999999994</v>
      </c>
      <c r="G32" s="473">
        <f t="shared" si="2"/>
        <v>226</v>
      </c>
      <c r="H32" s="449">
        <v>0.9000000000000057</v>
      </c>
      <c r="I32" s="449">
        <v>0</v>
      </c>
      <c r="J32" s="473">
        <f t="shared" si="3"/>
        <v>0.9000000000000057</v>
      </c>
      <c r="K32" s="406">
        <v>198.46</v>
      </c>
      <c r="L32" s="478">
        <v>21.67</v>
      </c>
      <c r="M32" s="479">
        <f t="shared" si="4"/>
        <v>220.13</v>
      </c>
      <c r="N32" s="450">
        <v>199.36</v>
      </c>
      <c r="O32" s="476">
        <v>21.67</v>
      </c>
      <c r="P32" s="476">
        <v>221.03</v>
      </c>
      <c r="Q32" s="452">
        <f t="shared" si="0"/>
        <v>0</v>
      </c>
      <c r="R32" s="452">
        <f t="shared" si="1"/>
        <v>0</v>
      </c>
      <c r="S32" s="480">
        <f t="shared" si="5"/>
        <v>0</v>
      </c>
      <c r="T32" s="450" t="s">
        <v>943</v>
      </c>
      <c r="U32" s="449">
        <v>2260</v>
      </c>
      <c r="V32" s="449">
        <v>2260</v>
      </c>
    </row>
    <row r="33" spans="1:22" ht="12">
      <c r="A33" s="353" t="s">
        <v>909</v>
      </c>
      <c r="B33" s="354" t="s">
        <v>910</v>
      </c>
      <c r="C33" s="449">
        <v>1172</v>
      </c>
      <c r="D33" s="449">
        <v>1172</v>
      </c>
      <c r="E33" s="450">
        <v>105.48</v>
      </c>
      <c r="F33" s="449">
        <v>11.719999999999999</v>
      </c>
      <c r="G33" s="473">
        <f t="shared" si="2"/>
        <v>117.2</v>
      </c>
      <c r="H33" s="449">
        <v>0.5599999999999881</v>
      </c>
      <c r="I33" s="449">
        <v>0</v>
      </c>
      <c r="J33" s="473">
        <f t="shared" si="3"/>
        <v>0.5599999999999881</v>
      </c>
      <c r="K33" s="406">
        <v>102.86000000000001</v>
      </c>
      <c r="L33" s="478">
        <v>11.24</v>
      </c>
      <c r="M33" s="479">
        <f t="shared" si="4"/>
        <v>114.10000000000001</v>
      </c>
      <c r="N33" s="450">
        <v>103.42</v>
      </c>
      <c r="O33" s="476">
        <v>11.24</v>
      </c>
      <c r="P33" s="476">
        <v>114.66</v>
      </c>
      <c r="Q33" s="452">
        <f t="shared" si="0"/>
        <v>0</v>
      </c>
      <c r="R33" s="452">
        <f t="shared" si="1"/>
        <v>0</v>
      </c>
      <c r="S33" s="480">
        <f t="shared" si="5"/>
        <v>0</v>
      </c>
      <c r="T33" s="450" t="s">
        <v>943</v>
      </c>
      <c r="U33" s="449">
        <v>1172</v>
      </c>
      <c r="V33" s="449">
        <v>1172</v>
      </c>
    </row>
    <row r="34" spans="1:22" ht="12">
      <c r="A34" s="353" t="s">
        <v>911</v>
      </c>
      <c r="B34" s="354" t="s">
        <v>912</v>
      </c>
      <c r="C34" s="449">
        <v>2233</v>
      </c>
      <c r="D34" s="449">
        <v>2233</v>
      </c>
      <c r="E34" s="450">
        <v>199.97</v>
      </c>
      <c r="F34" s="449">
        <v>22.330000000000013</v>
      </c>
      <c r="G34" s="473">
        <f t="shared" si="2"/>
        <v>222.3</v>
      </c>
      <c r="H34" s="449">
        <v>0.8299999999999841</v>
      </c>
      <c r="I34" s="449">
        <v>0</v>
      </c>
      <c r="J34" s="473">
        <f t="shared" si="3"/>
        <v>0.8299999999999841</v>
      </c>
      <c r="K34" s="406">
        <v>197.51000000000002</v>
      </c>
      <c r="L34" s="478">
        <v>21.41</v>
      </c>
      <c r="M34" s="479">
        <f t="shared" si="4"/>
        <v>218.92000000000002</v>
      </c>
      <c r="N34" s="450">
        <v>198.34</v>
      </c>
      <c r="O34" s="476">
        <v>21.41</v>
      </c>
      <c r="P34" s="476">
        <v>219.75</v>
      </c>
      <c r="Q34" s="452">
        <f t="shared" si="0"/>
        <v>0</v>
      </c>
      <c r="R34" s="452">
        <f t="shared" si="1"/>
        <v>0</v>
      </c>
      <c r="S34" s="480">
        <f t="shared" si="5"/>
        <v>0</v>
      </c>
      <c r="T34" s="450" t="s">
        <v>943</v>
      </c>
      <c r="U34" s="449">
        <v>2233</v>
      </c>
      <c r="V34" s="449">
        <v>2233</v>
      </c>
    </row>
    <row r="35" spans="1:22" ht="12">
      <c r="A35" s="353" t="s">
        <v>913</v>
      </c>
      <c r="B35" s="354" t="s">
        <v>914</v>
      </c>
      <c r="C35" s="449">
        <v>857</v>
      </c>
      <c r="D35" s="449">
        <v>857</v>
      </c>
      <c r="E35" s="450">
        <v>77.13</v>
      </c>
      <c r="F35" s="449">
        <v>8.570000000000007</v>
      </c>
      <c r="G35" s="473">
        <f t="shared" si="2"/>
        <v>85.7</v>
      </c>
      <c r="H35" s="449">
        <v>4.75</v>
      </c>
      <c r="I35" s="449">
        <v>0</v>
      </c>
      <c r="J35" s="473">
        <f t="shared" si="3"/>
        <v>4.75</v>
      </c>
      <c r="K35" s="406">
        <v>72.71000000000001</v>
      </c>
      <c r="L35" s="478">
        <v>8.22</v>
      </c>
      <c r="M35" s="479">
        <f t="shared" si="4"/>
        <v>80.93</v>
      </c>
      <c r="N35" s="450">
        <v>77.46000000000001</v>
      </c>
      <c r="O35" s="476">
        <v>8.22</v>
      </c>
      <c r="P35" s="476">
        <v>85.68</v>
      </c>
      <c r="Q35" s="452">
        <f t="shared" si="0"/>
        <v>0</v>
      </c>
      <c r="R35" s="452">
        <f t="shared" si="1"/>
        <v>0</v>
      </c>
      <c r="S35" s="480">
        <f t="shared" si="5"/>
        <v>0</v>
      </c>
      <c r="T35" s="450" t="s">
        <v>943</v>
      </c>
      <c r="U35" s="449">
        <v>857</v>
      </c>
      <c r="V35" s="449">
        <v>857</v>
      </c>
    </row>
    <row r="36" spans="1:22" ht="12">
      <c r="A36" s="353" t="s">
        <v>915</v>
      </c>
      <c r="B36" s="354" t="s">
        <v>916</v>
      </c>
      <c r="C36" s="449">
        <v>793</v>
      </c>
      <c r="D36" s="449">
        <v>793</v>
      </c>
      <c r="E36" s="450">
        <v>70.37</v>
      </c>
      <c r="F36" s="449">
        <v>7.929999999999993</v>
      </c>
      <c r="G36" s="473">
        <f t="shared" si="2"/>
        <v>78.3</v>
      </c>
      <c r="H36" s="449">
        <v>1.6400000000000006</v>
      </c>
      <c r="I36" s="449">
        <v>0</v>
      </c>
      <c r="J36" s="473">
        <f t="shared" si="3"/>
        <v>1.6400000000000006</v>
      </c>
      <c r="K36" s="406">
        <v>67.6</v>
      </c>
      <c r="L36" s="478">
        <v>7.6</v>
      </c>
      <c r="M36" s="479">
        <f t="shared" si="4"/>
        <v>75.19999999999999</v>
      </c>
      <c r="N36" s="450">
        <v>68.24000000000001</v>
      </c>
      <c r="O36" s="476">
        <v>7.6</v>
      </c>
      <c r="P36" s="476">
        <v>75.84</v>
      </c>
      <c r="Q36" s="452">
        <f t="shared" si="0"/>
        <v>0.9999999999999858</v>
      </c>
      <c r="R36" s="452">
        <f t="shared" si="1"/>
        <v>0</v>
      </c>
      <c r="S36" s="480">
        <f t="shared" si="5"/>
        <v>0.9999999999999858</v>
      </c>
      <c r="T36" s="450" t="s">
        <v>943</v>
      </c>
      <c r="U36" s="449">
        <v>793</v>
      </c>
      <c r="V36" s="449">
        <v>793</v>
      </c>
    </row>
    <row r="37" spans="1:22" ht="12">
      <c r="A37" s="353" t="s">
        <v>917</v>
      </c>
      <c r="B37" s="354" t="s">
        <v>918</v>
      </c>
      <c r="C37" s="449">
        <v>723</v>
      </c>
      <c r="D37" s="449">
        <v>723</v>
      </c>
      <c r="E37" s="450">
        <v>64.07</v>
      </c>
      <c r="F37" s="449">
        <v>7.230000000000004</v>
      </c>
      <c r="G37" s="473">
        <f t="shared" si="2"/>
        <v>71.3</v>
      </c>
      <c r="H37" s="449">
        <v>3.569999999999993</v>
      </c>
      <c r="I37" s="449">
        <v>0</v>
      </c>
      <c r="J37" s="473">
        <f t="shared" si="3"/>
        <v>3.569999999999993</v>
      </c>
      <c r="K37" s="406">
        <v>59.34</v>
      </c>
      <c r="L37" s="478">
        <v>6.93</v>
      </c>
      <c r="M37" s="479">
        <f t="shared" si="4"/>
        <v>66.27000000000001</v>
      </c>
      <c r="N37" s="450">
        <v>61.910000000000004</v>
      </c>
      <c r="O37" s="476">
        <v>6.93</v>
      </c>
      <c r="P37" s="476">
        <v>68.84</v>
      </c>
      <c r="Q37" s="452">
        <f t="shared" si="0"/>
        <v>0.9999999999999929</v>
      </c>
      <c r="R37" s="452">
        <f t="shared" si="1"/>
        <v>0</v>
      </c>
      <c r="S37" s="480">
        <f t="shared" si="5"/>
        <v>0.9999999999999929</v>
      </c>
      <c r="T37" s="450" t="s">
        <v>943</v>
      </c>
      <c r="U37" s="449">
        <v>723</v>
      </c>
      <c r="V37" s="449">
        <v>723</v>
      </c>
    </row>
    <row r="38" spans="1:22" ht="12">
      <c r="A38" s="353" t="s">
        <v>919</v>
      </c>
      <c r="B38" s="354" t="s">
        <v>920</v>
      </c>
      <c r="C38" s="449">
        <v>895</v>
      </c>
      <c r="D38" s="449">
        <v>895</v>
      </c>
      <c r="E38" s="450">
        <v>80.55</v>
      </c>
      <c r="F38" s="449">
        <v>8.950000000000003</v>
      </c>
      <c r="G38" s="473">
        <f t="shared" si="2"/>
        <v>89.5</v>
      </c>
      <c r="H38" s="449">
        <v>9.189999999999998</v>
      </c>
      <c r="I38" s="449">
        <v>0</v>
      </c>
      <c r="J38" s="473">
        <f t="shared" si="3"/>
        <v>9.189999999999998</v>
      </c>
      <c r="K38" s="406">
        <v>66.77000000000001</v>
      </c>
      <c r="L38" s="478">
        <v>8.58</v>
      </c>
      <c r="M38" s="479">
        <f t="shared" si="4"/>
        <v>75.35000000000001</v>
      </c>
      <c r="N38" s="450">
        <v>75.96000000000001</v>
      </c>
      <c r="O38" s="476">
        <v>8.58</v>
      </c>
      <c r="P38" s="476">
        <v>84.54</v>
      </c>
      <c r="Q38" s="452">
        <f t="shared" si="0"/>
        <v>0</v>
      </c>
      <c r="R38" s="452">
        <f t="shared" si="1"/>
        <v>0</v>
      </c>
      <c r="S38" s="480">
        <f t="shared" si="5"/>
        <v>0</v>
      </c>
      <c r="T38" s="450" t="s">
        <v>943</v>
      </c>
      <c r="U38" s="449">
        <v>895</v>
      </c>
      <c r="V38" s="449">
        <v>895</v>
      </c>
    </row>
    <row r="39" spans="1:22" ht="12">
      <c r="A39" s="353" t="s">
        <v>921</v>
      </c>
      <c r="B39" s="354" t="s">
        <v>922</v>
      </c>
      <c r="C39" s="449">
        <v>626</v>
      </c>
      <c r="D39" s="449">
        <v>626</v>
      </c>
      <c r="E39" s="450">
        <v>56.34</v>
      </c>
      <c r="F39" s="449">
        <v>6.259999999999998</v>
      </c>
      <c r="G39" s="473">
        <f t="shared" si="2"/>
        <v>62.6</v>
      </c>
      <c r="H39" s="449">
        <v>9.46</v>
      </c>
      <c r="I39" s="449">
        <v>0</v>
      </c>
      <c r="J39" s="473">
        <f t="shared" si="3"/>
        <v>9.46</v>
      </c>
      <c r="K39" s="406">
        <v>47.18</v>
      </c>
      <c r="L39" s="478">
        <v>6</v>
      </c>
      <c r="M39" s="479">
        <f t="shared" si="4"/>
        <v>53.18</v>
      </c>
      <c r="N39" s="450">
        <v>56.64</v>
      </c>
      <c r="O39" s="476">
        <v>6</v>
      </c>
      <c r="P39" s="476">
        <v>62.64</v>
      </c>
      <c r="Q39" s="452">
        <f t="shared" si="0"/>
        <v>0</v>
      </c>
      <c r="R39" s="452">
        <f t="shared" si="1"/>
        <v>0</v>
      </c>
      <c r="S39" s="480">
        <f t="shared" si="5"/>
        <v>0</v>
      </c>
      <c r="T39" s="450" t="s">
        <v>943</v>
      </c>
      <c r="U39" s="449">
        <v>626</v>
      </c>
      <c r="V39" s="449">
        <v>626</v>
      </c>
    </row>
    <row r="40" spans="1:22" ht="16.5" customHeight="1">
      <c r="A40" s="353" t="s">
        <v>923</v>
      </c>
      <c r="B40" s="360" t="s">
        <v>924</v>
      </c>
      <c r="C40" s="449">
        <v>666</v>
      </c>
      <c r="D40" s="449">
        <v>666</v>
      </c>
      <c r="E40" s="450">
        <v>60.94</v>
      </c>
      <c r="F40" s="449">
        <v>6.659999999999997</v>
      </c>
      <c r="G40" s="473">
        <f t="shared" si="2"/>
        <v>67.6</v>
      </c>
      <c r="H40" s="449">
        <v>0</v>
      </c>
      <c r="I40" s="449">
        <v>0</v>
      </c>
      <c r="J40" s="473">
        <f t="shared" si="3"/>
        <v>0</v>
      </c>
      <c r="K40" s="406">
        <v>60.16</v>
      </c>
      <c r="L40" s="478">
        <v>6.39</v>
      </c>
      <c r="M40" s="479">
        <f t="shared" si="4"/>
        <v>66.55</v>
      </c>
      <c r="N40" s="450">
        <v>60.16</v>
      </c>
      <c r="O40" s="476">
        <v>6.39</v>
      </c>
      <c r="P40" s="476">
        <v>66.55</v>
      </c>
      <c r="Q40" s="452">
        <f t="shared" si="0"/>
        <v>0</v>
      </c>
      <c r="R40" s="452">
        <f t="shared" si="1"/>
        <v>0</v>
      </c>
      <c r="S40" s="480">
        <f t="shared" si="5"/>
        <v>0</v>
      </c>
      <c r="T40" s="450" t="s">
        <v>943</v>
      </c>
      <c r="U40" s="449">
        <v>666</v>
      </c>
      <c r="V40" s="449">
        <v>666</v>
      </c>
    </row>
    <row r="41" spans="1:22" ht="12">
      <c r="A41" s="353" t="s">
        <v>925</v>
      </c>
      <c r="B41" s="360" t="s">
        <v>926</v>
      </c>
      <c r="C41" s="449">
        <v>394</v>
      </c>
      <c r="D41" s="449">
        <v>394</v>
      </c>
      <c r="E41" s="450">
        <v>36.46</v>
      </c>
      <c r="F41" s="449">
        <v>3.9399999999999977</v>
      </c>
      <c r="G41" s="473">
        <f t="shared" si="2"/>
        <v>40.4</v>
      </c>
      <c r="H41" s="449">
        <v>0</v>
      </c>
      <c r="I41" s="449">
        <v>0</v>
      </c>
      <c r="J41" s="473">
        <f t="shared" si="3"/>
        <v>0</v>
      </c>
      <c r="K41" s="406">
        <v>35.61</v>
      </c>
      <c r="L41" s="478">
        <v>3.78</v>
      </c>
      <c r="M41" s="479">
        <f t="shared" si="4"/>
        <v>39.39</v>
      </c>
      <c r="N41" s="450">
        <v>35.61</v>
      </c>
      <c r="O41" s="476">
        <v>3.78</v>
      </c>
      <c r="P41" s="476">
        <v>39.39</v>
      </c>
      <c r="Q41" s="452">
        <f t="shared" si="0"/>
        <v>0</v>
      </c>
      <c r="R41" s="452">
        <f t="shared" si="1"/>
        <v>0</v>
      </c>
      <c r="S41" s="480">
        <f t="shared" si="5"/>
        <v>0</v>
      </c>
      <c r="T41" s="450" t="s">
        <v>943</v>
      </c>
      <c r="U41" s="449">
        <v>394</v>
      </c>
      <c r="V41" s="449">
        <v>394</v>
      </c>
    </row>
    <row r="42" spans="1:22" ht="12">
      <c r="A42" s="353" t="s">
        <v>927</v>
      </c>
      <c r="B42" s="360" t="s">
        <v>928</v>
      </c>
      <c r="C42" s="449">
        <v>784</v>
      </c>
      <c r="D42" s="449">
        <v>784</v>
      </c>
      <c r="E42" s="450">
        <v>71.56</v>
      </c>
      <c r="F42" s="449">
        <v>7.840000000000003</v>
      </c>
      <c r="G42" s="473">
        <f t="shared" si="2"/>
        <v>79.4</v>
      </c>
      <c r="H42" s="449">
        <v>0</v>
      </c>
      <c r="I42" s="449">
        <v>0</v>
      </c>
      <c r="J42" s="473">
        <f t="shared" si="3"/>
        <v>0</v>
      </c>
      <c r="K42" s="406">
        <v>70.9</v>
      </c>
      <c r="L42" s="478">
        <v>7.52</v>
      </c>
      <c r="M42" s="479">
        <f t="shared" si="4"/>
        <v>78.42</v>
      </c>
      <c r="N42" s="450">
        <v>70.9</v>
      </c>
      <c r="O42" s="476">
        <v>7.52</v>
      </c>
      <c r="P42" s="476">
        <v>78.42</v>
      </c>
      <c r="Q42" s="452">
        <f t="shared" si="0"/>
        <v>0</v>
      </c>
      <c r="R42" s="452">
        <f t="shared" si="1"/>
        <v>0</v>
      </c>
      <c r="S42" s="480">
        <f t="shared" si="5"/>
        <v>0</v>
      </c>
      <c r="T42" s="450" t="s">
        <v>943</v>
      </c>
      <c r="U42" s="449">
        <v>784</v>
      </c>
      <c r="V42" s="449">
        <v>784</v>
      </c>
    </row>
    <row r="43" spans="1:22" ht="12">
      <c r="A43" s="353" t="s">
        <v>929</v>
      </c>
      <c r="B43" s="360" t="s">
        <v>930</v>
      </c>
      <c r="C43" s="449">
        <v>350</v>
      </c>
      <c r="D43" s="449">
        <v>350</v>
      </c>
      <c r="E43" s="450">
        <v>32.5</v>
      </c>
      <c r="F43" s="449">
        <v>3.5</v>
      </c>
      <c r="G43" s="473">
        <f t="shared" si="2"/>
        <v>36</v>
      </c>
      <c r="H43" s="449">
        <v>0</v>
      </c>
      <c r="I43" s="449">
        <v>0</v>
      </c>
      <c r="J43" s="473">
        <f t="shared" si="3"/>
        <v>0</v>
      </c>
      <c r="K43" s="406">
        <v>31.68</v>
      </c>
      <c r="L43" s="478">
        <v>3.36</v>
      </c>
      <c r="M43" s="479">
        <f t="shared" si="4"/>
        <v>35.04</v>
      </c>
      <c r="N43" s="450">
        <v>31.68</v>
      </c>
      <c r="O43" s="476">
        <v>3.36</v>
      </c>
      <c r="P43" s="476">
        <v>35.04</v>
      </c>
      <c r="Q43" s="452">
        <f t="shared" si="0"/>
        <v>0</v>
      </c>
      <c r="R43" s="452">
        <f t="shared" si="1"/>
        <v>0</v>
      </c>
      <c r="S43" s="480">
        <f t="shared" si="5"/>
        <v>0</v>
      </c>
      <c r="T43" s="450" t="s">
        <v>943</v>
      </c>
      <c r="U43" s="449">
        <v>350</v>
      </c>
      <c r="V43" s="449">
        <v>350</v>
      </c>
    </row>
    <row r="44" spans="1:22" ht="12">
      <c r="A44" s="353" t="s">
        <v>931</v>
      </c>
      <c r="B44" s="360" t="s">
        <v>932</v>
      </c>
      <c r="C44" s="449">
        <v>366</v>
      </c>
      <c r="D44" s="449">
        <v>366</v>
      </c>
      <c r="E44" s="450">
        <v>33.94</v>
      </c>
      <c r="F44" s="474">
        <v>3.6600000000000037</v>
      </c>
      <c r="G44" s="473">
        <f t="shared" si="2"/>
        <v>37.6</v>
      </c>
      <c r="H44" s="449">
        <v>0</v>
      </c>
      <c r="I44" s="449">
        <v>0</v>
      </c>
      <c r="J44" s="473">
        <f t="shared" si="3"/>
        <v>0</v>
      </c>
      <c r="K44" s="406">
        <v>33.07</v>
      </c>
      <c r="L44" s="478">
        <v>3.51</v>
      </c>
      <c r="M44" s="479">
        <f t="shared" si="4"/>
        <v>36.58</v>
      </c>
      <c r="N44" s="450">
        <v>33.07</v>
      </c>
      <c r="O44" s="476">
        <v>3.51</v>
      </c>
      <c r="P44" s="476">
        <v>36.58</v>
      </c>
      <c r="Q44" s="452">
        <f t="shared" si="0"/>
        <v>0</v>
      </c>
      <c r="R44" s="452">
        <f t="shared" si="1"/>
        <v>0</v>
      </c>
      <c r="S44" s="480">
        <f t="shared" si="5"/>
        <v>0</v>
      </c>
      <c r="T44" s="450" t="s">
        <v>943</v>
      </c>
      <c r="U44" s="449">
        <v>366</v>
      </c>
      <c r="V44" s="449">
        <v>366</v>
      </c>
    </row>
    <row r="45" spans="1:22" ht="12">
      <c r="A45" s="353" t="s">
        <v>933</v>
      </c>
      <c r="B45" s="360" t="s">
        <v>934</v>
      </c>
      <c r="C45" s="449">
        <v>389</v>
      </c>
      <c r="D45" s="449">
        <v>389</v>
      </c>
      <c r="E45" s="450">
        <v>36.01</v>
      </c>
      <c r="F45" s="449">
        <v>3.8900000000000006</v>
      </c>
      <c r="G45" s="473">
        <f t="shared" si="2"/>
        <v>39.9</v>
      </c>
      <c r="H45" s="449">
        <v>0</v>
      </c>
      <c r="I45" s="449">
        <v>0</v>
      </c>
      <c r="J45" s="473">
        <f t="shared" si="3"/>
        <v>0</v>
      </c>
      <c r="K45" s="406">
        <v>35.17</v>
      </c>
      <c r="L45" s="478">
        <v>3.71</v>
      </c>
      <c r="M45" s="479">
        <f t="shared" si="4"/>
        <v>38.88</v>
      </c>
      <c r="N45" s="450">
        <v>35.17</v>
      </c>
      <c r="O45" s="476">
        <v>3.71</v>
      </c>
      <c r="P45" s="476">
        <v>38.88</v>
      </c>
      <c r="Q45" s="452">
        <f t="shared" si="0"/>
        <v>0</v>
      </c>
      <c r="R45" s="452">
        <f t="shared" si="1"/>
        <v>0</v>
      </c>
      <c r="S45" s="480">
        <f t="shared" si="5"/>
        <v>0</v>
      </c>
      <c r="T45" s="450" t="s">
        <v>943</v>
      </c>
      <c r="U45" s="449">
        <v>389</v>
      </c>
      <c r="V45" s="449">
        <v>389</v>
      </c>
    </row>
    <row r="46" spans="1:22" ht="12.75">
      <c r="A46" s="475" t="s">
        <v>18</v>
      </c>
      <c r="B46" s="476"/>
      <c r="C46" s="249">
        <f aca="true" t="shared" si="6" ref="C46:L46">SUM(C13:C45)</f>
        <v>33499</v>
      </c>
      <c r="D46" s="249">
        <f t="shared" si="6"/>
        <v>33499</v>
      </c>
      <c r="E46" s="249">
        <f t="shared" si="6"/>
        <v>3014.9100000000003</v>
      </c>
      <c r="F46" s="249">
        <f t="shared" si="6"/>
        <v>334.98999999999995</v>
      </c>
      <c r="G46" s="249">
        <f t="shared" si="6"/>
        <v>3349.9000000000005</v>
      </c>
      <c r="H46" s="249">
        <f t="shared" si="6"/>
        <v>134.96999999999997</v>
      </c>
      <c r="I46" s="249">
        <f t="shared" si="6"/>
        <v>0</v>
      </c>
      <c r="J46" s="249">
        <f t="shared" si="6"/>
        <v>134.96999999999997</v>
      </c>
      <c r="K46" s="460">
        <f t="shared" si="6"/>
        <v>2864.81</v>
      </c>
      <c r="L46" s="460">
        <f t="shared" si="6"/>
        <v>321.2099999999999</v>
      </c>
      <c r="M46" s="652">
        <f t="shared" si="4"/>
        <v>3186.02</v>
      </c>
      <c r="N46" s="652">
        <f aca="true" t="shared" si="7" ref="N46:S46">SUM(N13:N45)</f>
        <v>2994.9500000000003</v>
      </c>
      <c r="O46" s="652">
        <f t="shared" si="7"/>
        <v>321.2099999999999</v>
      </c>
      <c r="P46" s="652">
        <f t="shared" si="7"/>
        <v>3316.16</v>
      </c>
      <c r="Q46" s="652">
        <f t="shared" si="7"/>
        <v>4.8300000000000125</v>
      </c>
      <c r="R46" s="652">
        <f t="shared" si="7"/>
        <v>0</v>
      </c>
      <c r="S46" s="652">
        <f t="shared" si="7"/>
        <v>4.8300000000000125</v>
      </c>
      <c r="T46" s="652"/>
      <c r="U46" s="654">
        <f>SUM(U13:U45)</f>
        <v>33499</v>
      </c>
      <c r="V46" s="654">
        <f>SUM(V13:V45)</f>
        <v>33499</v>
      </c>
    </row>
    <row r="47" ht="12">
      <c r="M47" s="481"/>
    </row>
    <row r="48" spans="3:19" ht="12"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81"/>
      <c r="N48" s="454"/>
      <c r="O48" s="454"/>
      <c r="P48" s="454"/>
      <c r="Q48" s="454"/>
      <c r="R48" s="454"/>
      <c r="S48" s="454"/>
    </row>
    <row r="51" spans="1:18" s="359" customFormat="1" ht="16.5" customHeight="1">
      <c r="A51" s="370"/>
      <c r="B51" s="370"/>
      <c r="C51" s="434"/>
      <c r="D51" s="434"/>
      <c r="E51" s="434"/>
      <c r="F51" s="434"/>
      <c r="H51" s="396"/>
      <c r="N51" s="815" t="s">
        <v>13</v>
      </c>
      <c r="O51" s="815"/>
      <c r="P51" s="815"/>
      <c r="Q51" s="815"/>
      <c r="R51" s="815"/>
    </row>
    <row r="52" spans="1:18" s="359" customFormat="1" ht="12.75" customHeight="1">
      <c r="A52" s="370" t="s">
        <v>12</v>
      </c>
      <c r="B52" s="434"/>
      <c r="C52" s="341"/>
      <c r="D52" s="789" t="s">
        <v>13</v>
      </c>
      <c r="E52" s="789"/>
      <c r="F52" s="342"/>
      <c r="H52" s="372"/>
      <c r="N52" s="815" t="s">
        <v>14</v>
      </c>
      <c r="O52" s="815"/>
      <c r="P52" s="815"/>
      <c r="Q52" s="815"/>
      <c r="R52" s="815"/>
    </row>
    <row r="53" spans="1:18" s="359" customFormat="1" ht="12.75" customHeight="1">
      <c r="A53" s="370"/>
      <c r="B53" s="370"/>
      <c r="C53" s="790" t="s">
        <v>882</v>
      </c>
      <c r="D53" s="790"/>
      <c r="E53" s="790"/>
      <c r="F53" s="790"/>
      <c r="H53" s="372"/>
      <c r="N53" s="815" t="s">
        <v>883</v>
      </c>
      <c r="O53" s="815"/>
      <c r="P53" s="815"/>
      <c r="Q53" s="815"/>
      <c r="R53" s="815"/>
    </row>
    <row r="54" spans="1:18" s="359" customFormat="1" ht="12.75">
      <c r="A54" s="434"/>
      <c r="B54" s="434"/>
      <c r="C54" s="434"/>
      <c r="D54" s="434"/>
      <c r="E54" s="434"/>
      <c r="F54" s="434"/>
      <c r="H54" s="374"/>
      <c r="N54" s="856" t="s">
        <v>83</v>
      </c>
      <c r="O54" s="856"/>
      <c r="P54" s="856"/>
      <c r="Q54" s="856"/>
      <c r="R54" s="856"/>
    </row>
  </sheetData>
  <sheetProtection/>
  <mergeCells count="25">
    <mergeCell ref="N54:R54"/>
    <mergeCell ref="A5:B5"/>
    <mergeCell ref="P8:V8"/>
    <mergeCell ref="Q1:V1"/>
    <mergeCell ref="K10:M10"/>
    <mergeCell ref="N10:P10"/>
    <mergeCell ref="Q10:S10"/>
    <mergeCell ref="A3:Q3"/>
    <mergeCell ref="A4:P4"/>
    <mergeCell ref="A7:S7"/>
    <mergeCell ref="P9:V9"/>
    <mergeCell ref="U10:U11"/>
    <mergeCell ref="T10:T11"/>
    <mergeCell ref="A10:A11"/>
    <mergeCell ref="B10:B11"/>
    <mergeCell ref="C10:C11"/>
    <mergeCell ref="N51:R51"/>
    <mergeCell ref="D52:E52"/>
    <mergeCell ref="N52:R52"/>
    <mergeCell ref="C53:F53"/>
    <mergeCell ref="V10:V11"/>
    <mergeCell ref="D10:D11"/>
    <mergeCell ref="E10:G10"/>
    <mergeCell ref="H10:J10"/>
    <mergeCell ref="N53:R5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view="pageBreakPreview" zoomScaleSheetLayoutView="100" zoomScalePageLayoutView="0" workbookViewId="0" topLeftCell="A28">
      <selection activeCell="I47" sqref="I47"/>
    </sheetView>
  </sheetViews>
  <sheetFormatPr defaultColWidth="9.140625" defaultRowHeight="12.75"/>
  <cols>
    <col min="1" max="1" width="9.140625" style="359" customWidth="1"/>
    <col min="2" max="2" width="17.140625" style="359" customWidth="1"/>
    <col min="3" max="3" width="13.421875" style="359" customWidth="1"/>
    <col min="4" max="4" width="13.28125" style="359" customWidth="1"/>
    <col min="5" max="5" width="15.7109375" style="359" customWidth="1"/>
    <col min="6" max="6" width="17.140625" style="359" customWidth="1"/>
    <col min="7" max="7" width="22.421875" style="359" customWidth="1"/>
    <col min="8" max="8" width="12.00390625" style="359" bestFit="1" customWidth="1"/>
    <col min="9" max="9" width="28.421875" style="359" customWidth="1"/>
    <col min="10" max="16384" width="9.140625" style="359" customWidth="1"/>
  </cols>
  <sheetData>
    <row r="1" spans="9:10" s="338" customFormat="1" ht="15">
      <c r="I1" s="453" t="s">
        <v>65</v>
      </c>
      <c r="J1" s="417"/>
    </row>
    <row r="2" spans="4:10" s="338" customFormat="1" ht="15">
      <c r="D2" s="418" t="s">
        <v>0</v>
      </c>
      <c r="E2" s="418"/>
      <c r="F2" s="418"/>
      <c r="G2" s="418"/>
      <c r="H2" s="418"/>
      <c r="I2" s="418"/>
      <c r="J2" s="418"/>
    </row>
    <row r="3" spans="2:10" s="338" customFormat="1" ht="20.25" customHeight="1">
      <c r="B3" s="454"/>
      <c r="C3" s="858" t="s">
        <v>700</v>
      </c>
      <c r="D3" s="858"/>
      <c r="E3" s="858"/>
      <c r="F3" s="858"/>
      <c r="G3" s="436"/>
      <c r="H3" s="436"/>
      <c r="I3" s="436"/>
      <c r="J3" s="419"/>
    </row>
    <row r="4" s="338" customFormat="1" ht="10.5" customHeight="1"/>
    <row r="5" spans="1:9" ht="30.75" customHeight="1">
      <c r="A5" s="859" t="s">
        <v>761</v>
      </c>
      <c r="B5" s="859"/>
      <c r="C5" s="859"/>
      <c r="D5" s="859"/>
      <c r="E5" s="859"/>
      <c r="F5" s="859"/>
      <c r="G5" s="859"/>
      <c r="H5" s="859"/>
      <c r="I5" s="859"/>
    </row>
    <row r="7" ht="0.75" customHeight="1"/>
    <row r="8" spans="1:9" ht="12.75">
      <c r="A8" s="844" t="s">
        <v>936</v>
      </c>
      <c r="B8" s="844"/>
      <c r="I8" s="422" t="s">
        <v>22</v>
      </c>
    </row>
    <row r="9" spans="4:22" ht="12.75">
      <c r="D9" s="852" t="s">
        <v>780</v>
      </c>
      <c r="E9" s="852"/>
      <c r="F9" s="852"/>
      <c r="G9" s="852"/>
      <c r="H9" s="852"/>
      <c r="I9" s="852"/>
      <c r="U9" s="385"/>
      <c r="V9" s="421"/>
    </row>
    <row r="10" spans="1:9" ht="44.25" customHeight="1">
      <c r="A10" s="24" t="s">
        <v>2</v>
      </c>
      <c r="B10" s="24" t="s">
        <v>3</v>
      </c>
      <c r="C10" s="31" t="s">
        <v>760</v>
      </c>
      <c r="D10" s="31" t="s">
        <v>795</v>
      </c>
      <c r="E10" s="31" t="s">
        <v>113</v>
      </c>
      <c r="F10" s="24" t="s">
        <v>223</v>
      </c>
      <c r="G10" s="31" t="s">
        <v>862</v>
      </c>
      <c r="H10" s="31" t="s">
        <v>154</v>
      </c>
      <c r="I10" s="31" t="s">
        <v>793</v>
      </c>
    </row>
    <row r="11" spans="1:9" s="456" customFormat="1" ht="15.75" customHeight="1">
      <c r="A11" s="455">
        <v>1</v>
      </c>
      <c r="B11" s="425">
        <v>2</v>
      </c>
      <c r="C11" s="455">
        <v>3</v>
      </c>
      <c r="D11" s="425">
        <v>4</v>
      </c>
      <c r="E11" s="455">
        <v>5</v>
      </c>
      <c r="F11" s="425">
        <v>6</v>
      </c>
      <c r="G11" s="455">
        <v>7</v>
      </c>
      <c r="H11" s="425">
        <v>8</v>
      </c>
      <c r="I11" s="455">
        <v>9</v>
      </c>
    </row>
    <row r="12" spans="1:9" s="456" customFormat="1" ht="15.75" customHeight="1">
      <c r="A12" s="353" t="s">
        <v>258</v>
      </c>
      <c r="B12" s="354" t="s">
        <v>884</v>
      </c>
      <c r="C12" s="457">
        <v>38.519999999999996</v>
      </c>
      <c r="D12" s="355">
        <v>13.189999999999998</v>
      </c>
      <c r="E12" s="457">
        <v>32.67</v>
      </c>
      <c r="F12" s="378">
        <v>0</v>
      </c>
      <c r="G12" s="457">
        <v>1360</v>
      </c>
      <c r="H12" s="378">
        <v>36.72406</v>
      </c>
      <c r="I12" s="458">
        <f aca="true" t="shared" si="0" ref="I12:I44">D12+E12+F12-H12</f>
        <v>9.135939999999998</v>
      </c>
    </row>
    <row r="13" spans="1:9" s="456" customFormat="1" ht="15.75" customHeight="1">
      <c r="A13" s="353" t="s">
        <v>259</v>
      </c>
      <c r="B13" s="354" t="s">
        <v>885</v>
      </c>
      <c r="C13" s="457">
        <v>81.61</v>
      </c>
      <c r="D13" s="355">
        <v>4.059999999999988</v>
      </c>
      <c r="E13" s="457">
        <v>69.22</v>
      </c>
      <c r="F13" s="378">
        <v>0</v>
      </c>
      <c r="G13" s="457">
        <v>1360</v>
      </c>
      <c r="H13" s="378">
        <v>70.21453</v>
      </c>
      <c r="I13" s="458">
        <f t="shared" si="0"/>
        <v>3.0654699999999906</v>
      </c>
    </row>
    <row r="14" spans="1:9" s="456" customFormat="1" ht="15.75" customHeight="1">
      <c r="A14" s="353" t="s">
        <v>260</v>
      </c>
      <c r="B14" s="354" t="s">
        <v>886</v>
      </c>
      <c r="C14" s="457">
        <v>38.33</v>
      </c>
      <c r="D14" s="355">
        <v>0.9400000000000013</v>
      </c>
      <c r="E14" s="457">
        <v>32.51</v>
      </c>
      <c r="F14" s="378">
        <v>0</v>
      </c>
      <c r="G14" s="457">
        <v>1360</v>
      </c>
      <c r="H14" s="378">
        <v>28.79372</v>
      </c>
      <c r="I14" s="458">
        <f t="shared" si="0"/>
        <v>4.656280000000002</v>
      </c>
    </row>
    <row r="15" spans="1:9" s="456" customFormat="1" ht="15.75" customHeight="1">
      <c r="A15" s="353" t="s">
        <v>261</v>
      </c>
      <c r="B15" s="354" t="s">
        <v>887</v>
      </c>
      <c r="C15" s="457">
        <v>75.63</v>
      </c>
      <c r="D15" s="355">
        <v>9.320000000000007</v>
      </c>
      <c r="E15" s="457">
        <v>64.15</v>
      </c>
      <c r="F15" s="378">
        <v>0</v>
      </c>
      <c r="G15" s="457">
        <v>1360</v>
      </c>
      <c r="H15" s="378">
        <v>73.42171</v>
      </c>
      <c r="I15" s="458">
        <f t="shared" si="0"/>
        <v>0.048290000000008604</v>
      </c>
    </row>
    <row r="16" spans="1:9" s="456" customFormat="1" ht="15.75" customHeight="1">
      <c r="A16" s="353" t="s">
        <v>262</v>
      </c>
      <c r="B16" s="354" t="s">
        <v>888</v>
      </c>
      <c r="C16" s="457">
        <v>25.189999999999998</v>
      </c>
      <c r="D16" s="355">
        <v>3.84</v>
      </c>
      <c r="E16" s="457">
        <v>21.37</v>
      </c>
      <c r="F16" s="378">
        <v>0</v>
      </c>
      <c r="G16" s="457">
        <v>1360</v>
      </c>
      <c r="H16" s="378">
        <v>24.4222</v>
      </c>
      <c r="I16" s="458">
        <f t="shared" si="0"/>
        <v>0.7878000000000007</v>
      </c>
    </row>
    <row r="17" spans="1:9" s="456" customFormat="1" ht="15.75" customHeight="1">
      <c r="A17" s="353" t="s">
        <v>263</v>
      </c>
      <c r="B17" s="354" t="s">
        <v>889</v>
      </c>
      <c r="C17" s="457">
        <v>42.54</v>
      </c>
      <c r="D17" s="355">
        <v>2.950000000000003</v>
      </c>
      <c r="E17" s="457">
        <v>36.08</v>
      </c>
      <c r="F17" s="378">
        <v>0</v>
      </c>
      <c r="G17" s="457">
        <v>1360</v>
      </c>
      <c r="H17" s="378">
        <v>38.87862</v>
      </c>
      <c r="I17" s="458">
        <f t="shared" si="0"/>
        <v>0.15138000000000318</v>
      </c>
    </row>
    <row r="18" spans="1:9" s="456" customFormat="1" ht="15.75" customHeight="1">
      <c r="A18" s="353" t="s">
        <v>264</v>
      </c>
      <c r="B18" s="354" t="s">
        <v>890</v>
      </c>
      <c r="C18" s="457">
        <v>35.129999999999995</v>
      </c>
      <c r="D18" s="355">
        <v>10.360000000000007</v>
      </c>
      <c r="E18" s="457">
        <v>29.8</v>
      </c>
      <c r="F18" s="378">
        <v>0</v>
      </c>
      <c r="G18" s="457">
        <v>1360</v>
      </c>
      <c r="H18" s="378">
        <v>33.77552</v>
      </c>
      <c r="I18" s="458">
        <f t="shared" si="0"/>
        <v>6.384480000000011</v>
      </c>
    </row>
    <row r="19" spans="1:9" s="456" customFormat="1" ht="15.75" customHeight="1">
      <c r="A19" s="353" t="s">
        <v>265</v>
      </c>
      <c r="B19" s="354" t="s">
        <v>891</v>
      </c>
      <c r="C19" s="355">
        <v>114.94000000000001</v>
      </c>
      <c r="D19" s="355">
        <v>15.86</v>
      </c>
      <c r="E19" s="457">
        <v>97.49</v>
      </c>
      <c r="F19" s="378">
        <v>0</v>
      </c>
      <c r="G19" s="457">
        <v>1360</v>
      </c>
      <c r="H19" s="378">
        <v>112.67871</v>
      </c>
      <c r="I19" s="458">
        <f t="shared" si="0"/>
        <v>0.671289999999999</v>
      </c>
    </row>
    <row r="20" spans="1:9" s="456" customFormat="1" ht="15.75" customHeight="1">
      <c r="A20" s="353" t="s">
        <v>284</v>
      </c>
      <c r="B20" s="354" t="s">
        <v>892</v>
      </c>
      <c r="C20" s="457">
        <v>46.2</v>
      </c>
      <c r="D20" s="355">
        <v>4.119999999999997</v>
      </c>
      <c r="E20" s="457">
        <v>39.19</v>
      </c>
      <c r="F20" s="378">
        <v>0</v>
      </c>
      <c r="G20" s="457">
        <v>1360</v>
      </c>
      <c r="H20" s="378">
        <v>42.36492</v>
      </c>
      <c r="I20" s="458">
        <f t="shared" si="0"/>
        <v>0.9450799999999973</v>
      </c>
    </row>
    <row r="21" spans="1:9" s="456" customFormat="1" ht="15.75" customHeight="1">
      <c r="A21" s="353" t="s">
        <v>285</v>
      </c>
      <c r="B21" s="354" t="s">
        <v>893</v>
      </c>
      <c r="C21" s="457">
        <v>7.57</v>
      </c>
      <c r="D21" s="355">
        <v>1.8000000000000007</v>
      </c>
      <c r="E21" s="457">
        <v>6.42</v>
      </c>
      <c r="F21" s="378">
        <v>0</v>
      </c>
      <c r="G21" s="457">
        <v>1360</v>
      </c>
      <c r="H21" s="378">
        <v>7.52856</v>
      </c>
      <c r="I21" s="458">
        <f t="shared" si="0"/>
        <v>0.6914400000000009</v>
      </c>
    </row>
    <row r="22" spans="1:9" s="456" customFormat="1" ht="15.75" customHeight="1">
      <c r="A22" s="353" t="s">
        <v>286</v>
      </c>
      <c r="B22" s="354" t="s">
        <v>894</v>
      </c>
      <c r="C22" s="457">
        <v>53.59</v>
      </c>
      <c r="D22" s="355">
        <v>6.18</v>
      </c>
      <c r="E22" s="457">
        <v>45.46</v>
      </c>
      <c r="F22" s="378">
        <v>0</v>
      </c>
      <c r="G22" s="457">
        <v>1360</v>
      </c>
      <c r="H22" s="378">
        <v>41.25389</v>
      </c>
      <c r="I22" s="458">
        <f t="shared" si="0"/>
        <v>10.386110000000002</v>
      </c>
    </row>
    <row r="23" spans="1:9" s="456" customFormat="1" ht="15.75" customHeight="1">
      <c r="A23" s="353" t="s">
        <v>314</v>
      </c>
      <c r="B23" s="354" t="s">
        <v>895</v>
      </c>
      <c r="C23" s="457">
        <v>38.46</v>
      </c>
      <c r="D23" s="355">
        <v>2.4100000000000037</v>
      </c>
      <c r="E23" s="457">
        <v>32.62</v>
      </c>
      <c r="F23" s="378">
        <v>0</v>
      </c>
      <c r="G23" s="457">
        <v>1360</v>
      </c>
      <c r="H23" s="378">
        <v>34.53954</v>
      </c>
      <c r="I23" s="458">
        <f t="shared" si="0"/>
        <v>0.4904599999999988</v>
      </c>
    </row>
    <row r="24" spans="1:9" s="456" customFormat="1" ht="15.75" customHeight="1">
      <c r="A24" s="353" t="s">
        <v>315</v>
      </c>
      <c r="B24" s="354" t="s">
        <v>896</v>
      </c>
      <c r="C24" s="457">
        <v>33.69</v>
      </c>
      <c r="D24" s="355">
        <v>4.7599999999999945</v>
      </c>
      <c r="E24" s="457">
        <v>28.58</v>
      </c>
      <c r="F24" s="378">
        <v>0</v>
      </c>
      <c r="G24" s="457">
        <v>1360</v>
      </c>
      <c r="H24" s="378">
        <v>25.68037</v>
      </c>
      <c r="I24" s="458">
        <f t="shared" si="0"/>
        <v>7.659629999999989</v>
      </c>
    </row>
    <row r="25" spans="1:9" s="456" customFormat="1" ht="15.75" customHeight="1">
      <c r="A25" s="353" t="s">
        <v>316</v>
      </c>
      <c r="B25" s="354" t="s">
        <v>897</v>
      </c>
      <c r="C25" s="355">
        <v>36.3</v>
      </c>
      <c r="D25" s="355">
        <v>4.140000000000001</v>
      </c>
      <c r="E25" s="457">
        <v>30.79</v>
      </c>
      <c r="F25" s="378">
        <v>0</v>
      </c>
      <c r="G25" s="457">
        <v>1360</v>
      </c>
      <c r="H25" s="378">
        <v>34.12462</v>
      </c>
      <c r="I25" s="458">
        <f t="shared" si="0"/>
        <v>0.8053799999999995</v>
      </c>
    </row>
    <row r="26" spans="1:9" s="456" customFormat="1" ht="15.75" customHeight="1">
      <c r="A26" s="353" t="s">
        <v>317</v>
      </c>
      <c r="B26" s="354" t="s">
        <v>898</v>
      </c>
      <c r="C26" s="457">
        <v>27.36</v>
      </c>
      <c r="D26" s="355">
        <v>0.3399999999999963</v>
      </c>
      <c r="E26" s="457">
        <v>23.21</v>
      </c>
      <c r="F26" s="378">
        <v>0</v>
      </c>
      <c r="G26" s="457">
        <v>1360</v>
      </c>
      <c r="H26" s="378">
        <v>22.08736</v>
      </c>
      <c r="I26" s="458">
        <f t="shared" si="0"/>
        <v>1.4626399999999968</v>
      </c>
    </row>
    <row r="27" spans="1:9" s="456" customFormat="1" ht="15.75" customHeight="1">
      <c r="A27" s="353" t="s">
        <v>899</v>
      </c>
      <c r="B27" s="354" t="s">
        <v>900</v>
      </c>
      <c r="C27" s="457">
        <v>60.58</v>
      </c>
      <c r="D27" s="355">
        <v>3.75</v>
      </c>
      <c r="E27" s="457">
        <v>51.39</v>
      </c>
      <c r="F27" s="378">
        <v>0</v>
      </c>
      <c r="G27" s="457">
        <v>1360</v>
      </c>
      <c r="H27" s="378">
        <v>48.16214</v>
      </c>
      <c r="I27" s="458">
        <f t="shared" si="0"/>
        <v>6.97786</v>
      </c>
    </row>
    <row r="28" spans="1:9" s="456" customFormat="1" ht="15.75" customHeight="1">
      <c r="A28" s="353" t="s">
        <v>901</v>
      </c>
      <c r="B28" s="354" t="s">
        <v>902</v>
      </c>
      <c r="C28" s="355">
        <v>39.91</v>
      </c>
      <c r="D28" s="355">
        <v>5.670000000000002</v>
      </c>
      <c r="E28" s="457">
        <v>33.85</v>
      </c>
      <c r="F28" s="378">
        <v>0</v>
      </c>
      <c r="G28" s="457">
        <v>1360</v>
      </c>
      <c r="H28" s="378">
        <v>39.08597</v>
      </c>
      <c r="I28" s="458">
        <f t="shared" si="0"/>
        <v>0.4340299999999999</v>
      </c>
    </row>
    <row r="29" spans="1:9" s="456" customFormat="1" ht="15.75" customHeight="1">
      <c r="A29" s="353" t="s">
        <v>903</v>
      </c>
      <c r="B29" s="354" t="s">
        <v>904</v>
      </c>
      <c r="C29" s="457">
        <v>61.47</v>
      </c>
      <c r="D29" s="355">
        <v>8.949999999999996</v>
      </c>
      <c r="E29" s="457">
        <v>52.14</v>
      </c>
      <c r="F29" s="378">
        <v>0</v>
      </c>
      <c r="G29" s="457">
        <v>1360</v>
      </c>
      <c r="H29" s="378">
        <v>57.64611</v>
      </c>
      <c r="I29" s="458">
        <f t="shared" si="0"/>
        <v>3.443889999999996</v>
      </c>
    </row>
    <row r="30" spans="1:9" ht="15" customHeight="1">
      <c r="A30" s="353" t="s">
        <v>905</v>
      </c>
      <c r="B30" s="354" t="s">
        <v>906</v>
      </c>
      <c r="C30" s="357">
        <v>45.22</v>
      </c>
      <c r="D30" s="357">
        <v>6.009999999999998</v>
      </c>
      <c r="E30" s="457">
        <v>38.36</v>
      </c>
      <c r="F30" s="378">
        <v>0</v>
      </c>
      <c r="G30" s="457">
        <v>1360</v>
      </c>
      <c r="H30" s="459">
        <v>43.89428</v>
      </c>
      <c r="I30" s="458">
        <f t="shared" si="0"/>
        <v>0.4757199999999955</v>
      </c>
    </row>
    <row r="31" spans="1:9" ht="12">
      <c r="A31" s="353" t="s">
        <v>907</v>
      </c>
      <c r="B31" s="354" t="s">
        <v>908</v>
      </c>
      <c r="C31" s="357">
        <v>55.03000000000001</v>
      </c>
      <c r="D31" s="357">
        <v>7.989999999999995</v>
      </c>
      <c r="E31" s="457">
        <v>46.68</v>
      </c>
      <c r="F31" s="378">
        <v>0</v>
      </c>
      <c r="G31" s="457">
        <v>1360</v>
      </c>
      <c r="H31" s="459">
        <v>50.58495</v>
      </c>
      <c r="I31" s="458">
        <f t="shared" si="0"/>
        <v>4.085049999999995</v>
      </c>
    </row>
    <row r="32" spans="1:9" ht="12" customHeight="1">
      <c r="A32" s="353" t="s">
        <v>909</v>
      </c>
      <c r="B32" s="354" t="s">
        <v>910</v>
      </c>
      <c r="C32" s="357">
        <v>49.269999999999996</v>
      </c>
      <c r="D32" s="357">
        <v>5.6000000000000085</v>
      </c>
      <c r="E32" s="457">
        <v>41.79</v>
      </c>
      <c r="F32" s="378">
        <v>0</v>
      </c>
      <c r="G32" s="457">
        <v>1360</v>
      </c>
      <c r="H32" s="459">
        <v>47.23555</v>
      </c>
      <c r="I32" s="458">
        <f t="shared" si="0"/>
        <v>0.1544500000000042</v>
      </c>
    </row>
    <row r="33" spans="1:9" ht="12">
      <c r="A33" s="353" t="s">
        <v>911</v>
      </c>
      <c r="B33" s="354" t="s">
        <v>912</v>
      </c>
      <c r="C33" s="357">
        <v>136.83999999999997</v>
      </c>
      <c r="D33" s="357">
        <v>11.47999999999999</v>
      </c>
      <c r="E33" s="457">
        <v>116.07</v>
      </c>
      <c r="F33" s="378">
        <v>0</v>
      </c>
      <c r="G33" s="457">
        <v>1360</v>
      </c>
      <c r="H33" s="459">
        <v>125.55011</v>
      </c>
      <c r="I33" s="458">
        <f t="shared" si="0"/>
        <v>1.9998899999999793</v>
      </c>
    </row>
    <row r="34" spans="1:9" ht="15.75" customHeight="1">
      <c r="A34" s="353" t="s">
        <v>913</v>
      </c>
      <c r="B34" s="354" t="s">
        <v>914</v>
      </c>
      <c r="C34" s="357">
        <v>29.78</v>
      </c>
      <c r="D34" s="357">
        <v>3.8000000000000007</v>
      </c>
      <c r="E34" s="457">
        <v>25.26</v>
      </c>
      <c r="F34" s="378">
        <v>0</v>
      </c>
      <c r="G34" s="457">
        <v>1360</v>
      </c>
      <c r="H34" s="459">
        <v>28.68048</v>
      </c>
      <c r="I34" s="458">
        <f t="shared" si="0"/>
        <v>0.37952000000000297</v>
      </c>
    </row>
    <row r="35" spans="1:9" ht="12.75" customHeight="1">
      <c r="A35" s="353" t="s">
        <v>915</v>
      </c>
      <c r="B35" s="354" t="s">
        <v>916</v>
      </c>
      <c r="C35" s="357">
        <v>40.459999999999994</v>
      </c>
      <c r="D35" s="357">
        <v>2.0799999999999983</v>
      </c>
      <c r="E35" s="457">
        <v>34.32</v>
      </c>
      <c r="F35" s="378">
        <v>0</v>
      </c>
      <c r="G35" s="457">
        <v>1360</v>
      </c>
      <c r="H35" s="459">
        <v>36.35913</v>
      </c>
      <c r="I35" s="458">
        <f t="shared" si="0"/>
        <v>0.040869999999998186</v>
      </c>
    </row>
    <row r="36" spans="1:9" ht="12.75" customHeight="1">
      <c r="A36" s="353" t="s">
        <v>917</v>
      </c>
      <c r="B36" s="354" t="s">
        <v>918</v>
      </c>
      <c r="C36" s="357">
        <v>81.46000000000001</v>
      </c>
      <c r="D36" s="357">
        <v>19.560000000000002</v>
      </c>
      <c r="E36" s="457">
        <v>69.1</v>
      </c>
      <c r="F36" s="378">
        <v>0</v>
      </c>
      <c r="G36" s="457">
        <v>1360</v>
      </c>
      <c r="H36" s="459">
        <v>77.00201</v>
      </c>
      <c r="I36" s="458">
        <f t="shared" si="0"/>
        <v>11.657989999999998</v>
      </c>
    </row>
    <row r="37" spans="1:9" ht="12">
      <c r="A37" s="353" t="s">
        <v>919</v>
      </c>
      <c r="B37" s="354" t="s">
        <v>920</v>
      </c>
      <c r="C37" s="357">
        <v>47.34</v>
      </c>
      <c r="D37" s="357">
        <v>13.750000000000007</v>
      </c>
      <c r="E37" s="457">
        <v>40.15</v>
      </c>
      <c r="F37" s="378">
        <v>0</v>
      </c>
      <c r="G37" s="457">
        <v>1360</v>
      </c>
      <c r="H37" s="459">
        <v>35.38874</v>
      </c>
      <c r="I37" s="458">
        <f t="shared" si="0"/>
        <v>18.511260000000007</v>
      </c>
    </row>
    <row r="38" spans="1:9" ht="12">
      <c r="A38" s="353" t="s">
        <v>921</v>
      </c>
      <c r="B38" s="354" t="s">
        <v>922</v>
      </c>
      <c r="C38" s="357">
        <v>33.67</v>
      </c>
      <c r="D38" s="357">
        <v>5.6299999999999955</v>
      </c>
      <c r="E38" s="457">
        <v>28.56</v>
      </c>
      <c r="F38" s="378">
        <v>0</v>
      </c>
      <c r="G38" s="457">
        <v>1360</v>
      </c>
      <c r="H38" s="459">
        <v>32.18943</v>
      </c>
      <c r="I38" s="458">
        <f t="shared" si="0"/>
        <v>2.000569999999996</v>
      </c>
    </row>
    <row r="39" spans="1:9" ht="12">
      <c r="A39" s="353" t="s">
        <v>923</v>
      </c>
      <c r="B39" s="360" t="s">
        <v>924</v>
      </c>
      <c r="C39" s="459">
        <v>0</v>
      </c>
      <c r="D39" s="459">
        <v>0</v>
      </c>
      <c r="E39" s="459">
        <v>0</v>
      </c>
      <c r="F39" s="459">
        <v>0</v>
      </c>
      <c r="G39" s="459">
        <v>0</v>
      </c>
      <c r="H39" s="459">
        <v>0</v>
      </c>
      <c r="I39" s="458">
        <f t="shared" si="0"/>
        <v>0</v>
      </c>
    </row>
    <row r="40" spans="1:9" ht="12">
      <c r="A40" s="353" t="s">
        <v>925</v>
      </c>
      <c r="B40" s="360" t="s">
        <v>926</v>
      </c>
      <c r="C40" s="459">
        <v>0</v>
      </c>
      <c r="D40" s="459">
        <v>0</v>
      </c>
      <c r="E40" s="459">
        <v>0</v>
      </c>
      <c r="F40" s="459">
        <v>0</v>
      </c>
      <c r="G40" s="459">
        <v>0</v>
      </c>
      <c r="H40" s="459">
        <v>0</v>
      </c>
      <c r="I40" s="458">
        <f t="shared" si="0"/>
        <v>0</v>
      </c>
    </row>
    <row r="41" spans="1:9" ht="12">
      <c r="A41" s="353" t="s">
        <v>927</v>
      </c>
      <c r="B41" s="360" t="s">
        <v>928</v>
      </c>
      <c r="C41" s="459">
        <v>0</v>
      </c>
      <c r="D41" s="459">
        <v>0</v>
      </c>
      <c r="E41" s="459">
        <v>0</v>
      </c>
      <c r="F41" s="459">
        <v>0</v>
      </c>
      <c r="G41" s="459">
        <v>0</v>
      </c>
      <c r="H41" s="459">
        <v>0</v>
      </c>
      <c r="I41" s="458">
        <f t="shared" si="0"/>
        <v>0</v>
      </c>
    </row>
    <row r="42" spans="1:9" ht="12">
      <c r="A42" s="353" t="s">
        <v>929</v>
      </c>
      <c r="B42" s="360" t="s">
        <v>930</v>
      </c>
      <c r="C42" s="459">
        <v>0</v>
      </c>
      <c r="D42" s="459">
        <v>0</v>
      </c>
      <c r="E42" s="459">
        <v>0</v>
      </c>
      <c r="F42" s="459">
        <v>0</v>
      </c>
      <c r="G42" s="459">
        <v>0</v>
      </c>
      <c r="H42" s="459">
        <v>0</v>
      </c>
      <c r="I42" s="458">
        <f t="shared" si="0"/>
        <v>0</v>
      </c>
    </row>
    <row r="43" spans="1:9" ht="24.75">
      <c r="A43" s="353" t="s">
        <v>931</v>
      </c>
      <c r="B43" s="360" t="s">
        <v>932</v>
      </c>
      <c r="C43" s="459">
        <v>0</v>
      </c>
      <c r="D43" s="459">
        <v>0</v>
      </c>
      <c r="E43" s="459">
        <v>0</v>
      </c>
      <c r="F43" s="459">
        <v>0</v>
      </c>
      <c r="G43" s="459">
        <v>0</v>
      </c>
      <c r="H43" s="459">
        <v>0</v>
      </c>
      <c r="I43" s="458">
        <f t="shared" si="0"/>
        <v>0</v>
      </c>
    </row>
    <row r="44" spans="1:9" ht="12">
      <c r="A44" s="353" t="s">
        <v>933</v>
      </c>
      <c r="B44" s="360" t="s">
        <v>934</v>
      </c>
      <c r="C44" s="459">
        <v>0</v>
      </c>
      <c r="D44" s="459">
        <v>0</v>
      </c>
      <c r="E44" s="459">
        <v>0</v>
      </c>
      <c r="F44" s="459">
        <v>0</v>
      </c>
      <c r="G44" s="459">
        <v>0</v>
      </c>
      <c r="H44" s="459">
        <v>0</v>
      </c>
      <c r="I44" s="458">
        <f t="shared" si="0"/>
        <v>0</v>
      </c>
    </row>
    <row r="45" spans="1:9" ht="12.75">
      <c r="A45" s="249" t="s">
        <v>18</v>
      </c>
      <c r="B45" s="385"/>
      <c r="C45" s="249">
        <f aca="true" t="shared" si="1" ref="C45:I45">SUM(C12:C44)</f>
        <v>1376.0900000000001</v>
      </c>
      <c r="D45" s="249">
        <f t="shared" si="1"/>
        <v>178.53999999999996</v>
      </c>
      <c r="E45" s="249">
        <f t="shared" si="1"/>
        <v>1167.2299999999998</v>
      </c>
      <c r="F45" s="460">
        <f t="shared" si="1"/>
        <v>0</v>
      </c>
      <c r="G45" s="249">
        <f t="shared" si="1"/>
        <v>36720</v>
      </c>
      <c r="H45" s="460">
        <f t="shared" si="1"/>
        <v>1248.2672300000002</v>
      </c>
      <c r="I45" s="460">
        <f t="shared" si="1"/>
        <v>97.50276999999996</v>
      </c>
    </row>
    <row r="46" spans="5:9" ht="12.75">
      <c r="E46" s="429"/>
      <c r="F46" s="429"/>
      <c r="G46" s="429"/>
      <c r="H46" s="421"/>
      <c r="I46" s="461"/>
    </row>
    <row r="47" spans="5:9" ht="12.75">
      <c r="E47" s="428"/>
      <c r="F47" s="428"/>
      <c r="G47" s="428"/>
      <c r="H47" s="429"/>
      <c r="I47" s="421"/>
    </row>
    <row r="48" spans="1:8" ht="12.75">
      <c r="A48" s="370"/>
      <c r="B48" s="370"/>
      <c r="C48" s="338"/>
      <c r="D48" s="338"/>
      <c r="E48" s="338"/>
      <c r="F48" s="338"/>
      <c r="G48" s="371" t="s">
        <v>13</v>
      </c>
      <c r="H48" s="396"/>
    </row>
    <row r="49" spans="1:8" ht="12.75">
      <c r="A49" s="370" t="s">
        <v>12</v>
      </c>
      <c r="B49" s="338"/>
      <c r="C49" s="341"/>
      <c r="D49" s="789" t="s">
        <v>13</v>
      </c>
      <c r="E49" s="789"/>
      <c r="F49" s="342"/>
      <c r="G49" s="372" t="s">
        <v>14</v>
      </c>
      <c r="H49" s="372"/>
    </row>
    <row r="50" spans="1:8" ht="12.75" customHeight="1">
      <c r="A50" s="370"/>
      <c r="B50" s="370"/>
      <c r="C50" s="790" t="s">
        <v>882</v>
      </c>
      <c r="D50" s="790"/>
      <c r="E50" s="790"/>
      <c r="F50" s="790"/>
      <c r="G50" s="372" t="s">
        <v>883</v>
      </c>
      <c r="H50" s="372"/>
    </row>
    <row r="51" spans="1:8" ht="12.75" customHeight="1">
      <c r="A51" s="338"/>
      <c r="B51" s="338"/>
      <c r="C51" s="338"/>
      <c r="D51" s="338"/>
      <c r="E51" s="338"/>
      <c r="F51" s="338"/>
      <c r="G51" s="373" t="s">
        <v>83</v>
      </c>
      <c r="H51" s="374"/>
    </row>
  </sheetData>
  <sheetProtection/>
  <mergeCells count="6">
    <mergeCell ref="C3:F3"/>
    <mergeCell ref="D9:I9"/>
    <mergeCell ref="A5:I5"/>
    <mergeCell ref="A8:B8"/>
    <mergeCell ref="D49:E49"/>
    <mergeCell ref="C50:F5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115" zoomScaleSheetLayoutView="115" zoomScalePageLayoutView="0" workbookViewId="0" topLeftCell="A17">
      <selection activeCell="G27" sqref="G27"/>
    </sheetView>
  </sheetViews>
  <sheetFormatPr defaultColWidth="9.140625" defaultRowHeight="12.75"/>
  <cols>
    <col min="1" max="1" width="4.421875" style="15" customWidth="1"/>
    <col min="2" max="2" width="37.28125" style="15" customWidth="1"/>
    <col min="3" max="3" width="12.28125" style="15" customWidth="1"/>
    <col min="4" max="5" width="15.140625" style="15" customWidth="1"/>
    <col min="6" max="6" width="13.8515625" style="15" customWidth="1"/>
    <col min="7" max="7" width="12.57421875" style="15" customWidth="1"/>
    <col min="8" max="8" width="23.7109375" style="15" customWidth="1"/>
    <col min="9" max="16384" width="9.140625" style="15" customWidth="1"/>
  </cols>
  <sheetData>
    <row r="1" spans="4:14" ht="15">
      <c r="D1" s="32"/>
      <c r="E1" s="32"/>
      <c r="F1" s="32"/>
      <c r="H1" s="36" t="s">
        <v>66</v>
      </c>
      <c r="I1" s="32"/>
      <c r="M1" s="37"/>
      <c r="N1" s="37"/>
    </row>
    <row r="2" spans="1:14" ht="15">
      <c r="A2" s="800" t="s">
        <v>0</v>
      </c>
      <c r="B2" s="800"/>
      <c r="C2" s="800"/>
      <c r="D2" s="800"/>
      <c r="E2" s="800"/>
      <c r="F2" s="800"/>
      <c r="G2" s="800"/>
      <c r="H2" s="800"/>
      <c r="I2" s="39"/>
      <c r="J2" s="39"/>
      <c r="K2" s="39"/>
      <c r="L2" s="39"/>
      <c r="M2" s="39"/>
      <c r="N2" s="39"/>
    </row>
    <row r="3" spans="1:14" ht="19.5">
      <c r="A3" s="722" t="s">
        <v>700</v>
      </c>
      <c r="B3" s="722"/>
      <c r="C3" s="722"/>
      <c r="D3" s="722"/>
      <c r="E3" s="722"/>
      <c r="F3" s="722"/>
      <c r="G3" s="722"/>
      <c r="H3" s="722"/>
      <c r="I3" s="38"/>
      <c r="J3" s="38"/>
      <c r="K3" s="38"/>
      <c r="L3" s="38"/>
      <c r="M3" s="38"/>
      <c r="N3" s="38"/>
    </row>
    <row r="4" ht="10.5" customHeight="1"/>
    <row r="5" spans="1:8" ht="19.5" customHeight="1">
      <c r="A5" s="723" t="s">
        <v>762</v>
      </c>
      <c r="B5" s="800"/>
      <c r="C5" s="800"/>
      <c r="D5" s="800"/>
      <c r="E5" s="800"/>
      <c r="F5" s="800"/>
      <c r="G5" s="800"/>
      <c r="H5" s="800"/>
    </row>
    <row r="7" spans="1:10" s="13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9" s="13" customFormat="1" ht="15">
      <c r="A8" s="724" t="s">
        <v>936</v>
      </c>
      <c r="B8" s="724"/>
      <c r="C8" s="15"/>
      <c r="D8" s="15"/>
      <c r="E8" s="15"/>
      <c r="F8" s="15"/>
      <c r="G8" s="15"/>
      <c r="H8" s="30" t="s">
        <v>26</v>
      </c>
      <c r="I8" s="15"/>
    </row>
    <row r="9" spans="1:20" s="13" customFormat="1" ht="15">
      <c r="A9" s="14"/>
      <c r="B9" s="15"/>
      <c r="C9" s="15"/>
      <c r="D9" s="95"/>
      <c r="E9" s="95"/>
      <c r="G9" s="95" t="s">
        <v>776</v>
      </c>
      <c r="H9" s="95"/>
      <c r="J9" s="95"/>
      <c r="K9" s="95"/>
      <c r="L9" s="95"/>
      <c r="S9" s="115"/>
      <c r="T9" s="113"/>
    </row>
    <row r="10" spans="1:8" s="33" customFormat="1" ht="55.5" customHeight="1">
      <c r="A10" s="35"/>
      <c r="B10" s="5" t="s">
        <v>27</v>
      </c>
      <c r="C10" s="5" t="s">
        <v>763</v>
      </c>
      <c r="D10" s="5" t="s">
        <v>787</v>
      </c>
      <c r="E10" s="5" t="s">
        <v>222</v>
      </c>
      <c r="F10" s="5" t="s">
        <v>223</v>
      </c>
      <c r="G10" s="5" t="s">
        <v>72</v>
      </c>
      <c r="H10" s="5" t="s">
        <v>794</v>
      </c>
    </row>
    <row r="11" spans="1:8" s="33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27" t="s">
        <v>28</v>
      </c>
      <c r="B12" s="27" t="s">
        <v>29</v>
      </c>
      <c r="C12" s="689">
        <v>491.15</v>
      </c>
      <c r="D12" s="689">
        <v>273.04</v>
      </c>
      <c r="E12" s="689">
        <v>289.015</v>
      </c>
      <c r="F12" s="689">
        <v>0</v>
      </c>
      <c r="G12" s="861">
        <v>443.1</v>
      </c>
      <c r="H12" s="689">
        <f>D12+E12-G12</f>
        <v>118.95500000000004</v>
      </c>
    </row>
    <row r="13" spans="1:8" ht="20.25" customHeight="1">
      <c r="A13" s="19"/>
      <c r="B13" s="19" t="s">
        <v>30</v>
      </c>
      <c r="C13" s="689"/>
      <c r="D13" s="689"/>
      <c r="E13" s="689"/>
      <c r="F13" s="689"/>
      <c r="G13" s="862"/>
      <c r="H13" s="689"/>
    </row>
    <row r="14" spans="1:8" ht="17.25" customHeight="1">
      <c r="A14" s="19"/>
      <c r="B14" s="19" t="s">
        <v>187</v>
      </c>
      <c r="C14" s="689"/>
      <c r="D14" s="689"/>
      <c r="E14" s="689"/>
      <c r="F14" s="689"/>
      <c r="G14" s="862"/>
      <c r="H14" s="689"/>
    </row>
    <row r="15" spans="1:8" s="33" customFormat="1" ht="33.75" customHeight="1">
      <c r="A15" s="34"/>
      <c r="B15" s="34" t="s">
        <v>188</v>
      </c>
      <c r="C15" s="689"/>
      <c r="D15" s="689"/>
      <c r="E15" s="689"/>
      <c r="F15" s="689"/>
      <c r="G15" s="863"/>
      <c r="H15" s="689"/>
    </row>
    <row r="16" spans="1:8" s="33" customFormat="1" ht="12.75">
      <c r="A16" s="34"/>
      <c r="B16" s="35" t="s">
        <v>31</v>
      </c>
      <c r="C16" s="495">
        <f aca="true" t="shared" si="0" ref="C16:H16">C12</f>
        <v>491.15</v>
      </c>
      <c r="D16" s="495">
        <f t="shared" si="0"/>
        <v>273.04</v>
      </c>
      <c r="E16" s="495">
        <f t="shared" si="0"/>
        <v>289.015</v>
      </c>
      <c r="F16" s="495">
        <f t="shared" si="0"/>
        <v>0</v>
      </c>
      <c r="G16" s="495">
        <f t="shared" si="0"/>
        <v>443.1</v>
      </c>
      <c r="H16" s="495">
        <f t="shared" si="0"/>
        <v>118.95500000000004</v>
      </c>
    </row>
    <row r="17" spans="1:8" s="33" customFormat="1" ht="40.5" customHeight="1">
      <c r="A17" s="35" t="s">
        <v>32</v>
      </c>
      <c r="B17" s="35" t="s">
        <v>221</v>
      </c>
      <c r="C17" s="860">
        <v>491.15</v>
      </c>
      <c r="D17" s="860">
        <v>131.23</v>
      </c>
      <c r="E17" s="860">
        <v>289.015</v>
      </c>
      <c r="F17" s="860">
        <v>0</v>
      </c>
      <c r="G17" s="864">
        <v>304.22</v>
      </c>
      <c r="H17" s="860">
        <f>D17+E17-G17</f>
        <v>116.02499999999998</v>
      </c>
    </row>
    <row r="18" spans="1:8" ht="28.5" customHeight="1">
      <c r="A18" s="19"/>
      <c r="B18" s="142" t="s">
        <v>190</v>
      </c>
      <c r="C18" s="860"/>
      <c r="D18" s="860"/>
      <c r="E18" s="860"/>
      <c r="F18" s="860"/>
      <c r="G18" s="865"/>
      <c r="H18" s="860"/>
    </row>
    <row r="19" spans="1:8" ht="19.5" customHeight="1">
      <c r="A19" s="19"/>
      <c r="B19" s="34" t="s">
        <v>33</v>
      </c>
      <c r="C19" s="860"/>
      <c r="D19" s="860"/>
      <c r="E19" s="860"/>
      <c r="F19" s="860"/>
      <c r="G19" s="865"/>
      <c r="H19" s="860"/>
    </row>
    <row r="20" spans="1:8" ht="21.75" customHeight="1">
      <c r="A20" s="19"/>
      <c r="B20" s="34" t="s">
        <v>191</v>
      </c>
      <c r="C20" s="860"/>
      <c r="D20" s="860"/>
      <c r="E20" s="860"/>
      <c r="F20" s="860"/>
      <c r="G20" s="865"/>
      <c r="H20" s="860"/>
    </row>
    <row r="21" spans="1:8" s="33" customFormat="1" ht="27.75" customHeight="1">
      <c r="A21" s="34"/>
      <c r="B21" s="34" t="s">
        <v>34</v>
      </c>
      <c r="C21" s="860"/>
      <c r="D21" s="860"/>
      <c r="E21" s="860"/>
      <c r="F21" s="860"/>
      <c r="G21" s="865"/>
      <c r="H21" s="860"/>
    </row>
    <row r="22" spans="1:8" s="33" customFormat="1" ht="19.5" customHeight="1">
      <c r="A22" s="34"/>
      <c r="B22" s="34" t="s">
        <v>189</v>
      </c>
      <c r="C22" s="860"/>
      <c r="D22" s="860"/>
      <c r="E22" s="860"/>
      <c r="F22" s="860"/>
      <c r="G22" s="865"/>
      <c r="H22" s="860"/>
    </row>
    <row r="23" spans="1:8" s="33" customFormat="1" ht="27.75" customHeight="1">
      <c r="A23" s="34"/>
      <c r="B23" s="34" t="s">
        <v>192</v>
      </c>
      <c r="C23" s="860"/>
      <c r="D23" s="860"/>
      <c r="E23" s="860"/>
      <c r="F23" s="860"/>
      <c r="G23" s="865"/>
      <c r="H23" s="860"/>
    </row>
    <row r="24" spans="1:8" s="33" customFormat="1" ht="18.75" customHeight="1">
      <c r="A24" s="35"/>
      <c r="B24" s="34" t="s">
        <v>193</v>
      </c>
      <c r="C24" s="860"/>
      <c r="D24" s="860"/>
      <c r="E24" s="860"/>
      <c r="F24" s="860"/>
      <c r="G24" s="866"/>
      <c r="H24" s="860"/>
    </row>
    <row r="25" spans="1:8" s="33" customFormat="1" ht="19.5" customHeight="1">
      <c r="A25" s="35"/>
      <c r="B25" s="35" t="s">
        <v>31</v>
      </c>
      <c r="C25" s="495">
        <f aca="true" t="shared" si="1" ref="C25:H25">C17</f>
        <v>491.15</v>
      </c>
      <c r="D25" s="495">
        <f t="shared" si="1"/>
        <v>131.23</v>
      </c>
      <c r="E25" s="495">
        <f t="shared" si="1"/>
        <v>289.015</v>
      </c>
      <c r="F25" s="495">
        <f t="shared" si="1"/>
        <v>0</v>
      </c>
      <c r="G25" s="495">
        <f t="shared" si="1"/>
        <v>304.22</v>
      </c>
      <c r="H25" s="495">
        <f t="shared" si="1"/>
        <v>116.02499999999998</v>
      </c>
    </row>
    <row r="26" spans="1:8" ht="12.75">
      <c r="A26" s="19"/>
      <c r="B26" s="27" t="s">
        <v>35</v>
      </c>
      <c r="C26" s="655">
        <f aca="true" t="shared" si="2" ref="C26:H26">C16+C25</f>
        <v>982.3</v>
      </c>
      <c r="D26" s="643">
        <f t="shared" si="2"/>
        <v>404.27</v>
      </c>
      <c r="E26" s="643">
        <f t="shared" si="2"/>
        <v>578.03</v>
      </c>
      <c r="F26" s="643">
        <f t="shared" si="2"/>
        <v>0</v>
      </c>
      <c r="G26" s="643">
        <f t="shared" si="2"/>
        <v>747.32</v>
      </c>
      <c r="H26" s="643">
        <f t="shared" si="2"/>
        <v>234.98000000000002</v>
      </c>
    </row>
    <row r="27" s="33" customFormat="1" ht="15.75" customHeight="1">
      <c r="G27" s="33">
        <f>G26/C26</f>
        <v>0.7607859106179375</v>
      </c>
    </row>
    <row r="28" s="33" customFormat="1" ht="15.75" customHeight="1">
      <c r="C28" s="442"/>
    </row>
    <row r="29" spans="1:8" ht="12.75" customHeight="1">
      <c r="A29" s="303"/>
      <c r="B29" s="303"/>
      <c r="C29"/>
      <c r="D29"/>
      <c r="E29"/>
      <c r="F29"/>
      <c r="G29" s="867" t="s">
        <v>13</v>
      </c>
      <c r="H29" s="867"/>
    </row>
    <row r="30" spans="1:8" ht="13.5" customHeight="1">
      <c r="A30" s="303" t="s">
        <v>12</v>
      </c>
      <c r="B30"/>
      <c r="C30" s="1"/>
      <c r="D30" s="685" t="s">
        <v>13</v>
      </c>
      <c r="E30" s="685"/>
      <c r="F30" s="14"/>
      <c r="G30" s="376" t="s">
        <v>14</v>
      </c>
      <c r="H30" s="376"/>
    </row>
    <row r="31" spans="1:8" ht="12" customHeight="1">
      <c r="A31" s="303"/>
      <c r="B31" s="303"/>
      <c r="C31" s="686" t="s">
        <v>882</v>
      </c>
      <c r="D31" s="686"/>
      <c r="E31" s="686"/>
      <c r="F31" s="686"/>
      <c r="G31" s="376" t="s">
        <v>883</v>
      </c>
      <c r="H31" s="376"/>
    </row>
    <row r="32" spans="1:10" ht="12.75">
      <c r="A32"/>
      <c r="B32"/>
      <c r="C32"/>
      <c r="D32"/>
      <c r="E32"/>
      <c r="F32"/>
      <c r="G32" s="304" t="s">
        <v>83</v>
      </c>
      <c r="H32" s="305"/>
      <c r="I32" s="32"/>
      <c r="J32" s="32"/>
    </row>
  </sheetData>
  <sheetProtection/>
  <mergeCells count="19">
    <mergeCell ref="G12:G15"/>
    <mergeCell ref="G17:G24"/>
    <mergeCell ref="D30:E30"/>
    <mergeCell ref="D17:D24"/>
    <mergeCell ref="E17:E24"/>
    <mergeCell ref="F17:F24"/>
    <mergeCell ref="G29:H29"/>
    <mergeCell ref="E12:E15"/>
    <mergeCell ref="H17:H24"/>
    <mergeCell ref="C31:F31"/>
    <mergeCell ref="A2:H2"/>
    <mergeCell ref="A3:H3"/>
    <mergeCell ref="C12:C15"/>
    <mergeCell ref="D12:D15"/>
    <mergeCell ref="F12:F15"/>
    <mergeCell ref="H12:H15"/>
    <mergeCell ref="A5:H5"/>
    <mergeCell ref="A8:B8"/>
    <mergeCell ref="C17:C2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85" zoomScaleSheetLayoutView="85" zoomScalePageLayoutView="0" workbookViewId="0" topLeftCell="A25">
      <selection activeCell="I54" sqref="I54"/>
    </sheetView>
  </sheetViews>
  <sheetFormatPr defaultColWidth="9.140625" defaultRowHeight="12.75"/>
  <cols>
    <col min="1" max="1" width="9.140625" style="15" customWidth="1"/>
    <col min="2" max="2" width="24.140625" style="15" customWidth="1"/>
    <col min="3" max="3" width="28.421875" style="15" customWidth="1"/>
    <col min="4" max="4" width="27.7109375" style="15" customWidth="1"/>
    <col min="5" max="5" width="33.8515625" style="15" customWidth="1"/>
    <col min="6" max="16384" width="9.140625" style="15" customWidth="1"/>
  </cols>
  <sheetData>
    <row r="1" spans="5:6" ht="15">
      <c r="E1" s="36" t="s">
        <v>508</v>
      </c>
      <c r="F1" s="37"/>
    </row>
    <row r="2" spans="4:6" ht="15">
      <c r="D2" s="39" t="s">
        <v>0</v>
      </c>
      <c r="E2" s="39"/>
      <c r="F2" s="39"/>
    </row>
    <row r="3" spans="2:6" ht="19.5">
      <c r="B3" s="148"/>
      <c r="C3" s="722" t="s">
        <v>700</v>
      </c>
      <c r="D3" s="722"/>
      <c r="E3" s="722"/>
      <c r="F3" s="38"/>
    </row>
    <row r="4" ht="10.5" customHeight="1"/>
    <row r="5" spans="1:5" ht="30.75" customHeight="1">
      <c r="A5" s="868" t="s">
        <v>764</v>
      </c>
      <c r="B5" s="868"/>
      <c r="C5" s="868"/>
      <c r="D5" s="868"/>
      <c r="E5" s="868"/>
    </row>
    <row r="7" ht="0.75" customHeight="1"/>
    <row r="8" spans="1:2" ht="12.75">
      <c r="A8" s="724" t="s">
        <v>936</v>
      </c>
      <c r="B8" s="724"/>
    </row>
    <row r="9" spans="4:18" ht="12.75">
      <c r="D9" s="796" t="s">
        <v>780</v>
      </c>
      <c r="E9" s="796"/>
      <c r="Q9" s="19"/>
      <c r="R9" s="21"/>
    </row>
    <row r="10" spans="1:18" ht="26.25" customHeight="1">
      <c r="A10" s="698" t="s">
        <v>2</v>
      </c>
      <c r="B10" s="698" t="s">
        <v>3</v>
      </c>
      <c r="C10" s="869" t="s">
        <v>504</v>
      </c>
      <c r="D10" s="870"/>
      <c r="E10" s="871"/>
      <c r="Q10" s="21"/>
      <c r="R10" s="21"/>
    </row>
    <row r="11" spans="1:5" ht="56.25" customHeight="1">
      <c r="A11" s="698"/>
      <c r="B11" s="698"/>
      <c r="C11" s="5" t="s">
        <v>506</v>
      </c>
      <c r="D11" s="5" t="s">
        <v>507</v>
      </c>
      <c r="E11" s="5" t="s">
        <v>505</v>
      </c>
    </row>
    <row r="12" spans="1:5" s="107" customFormat="1" ht="15.75" customHeight="1">
      <c r="A12" s="62">
        <v>1</v>
      </c>
      <c r="B12" s="61">
        <v>2</v>
      </c>
      <c r="C12" s="62">
        <v>3</v>
      </c>
      <c r="D12" s="61">
        <v>4</v>
      </c>
      <c r="E12" s="62">
        <v>5</v>
      </c>
    </row>
    <row r="13" spans="1:5" s="107" customFormat="1" ht="12.75">
      <c r="A13" s="353" t="s">
        <v>258</v>
      </c>
      <c r="B13" s="354" t="s">
        <v>884</v>
      </c>
      <c r="C13" s="574">
        <v>2</v>
      </c>
      <c r="D13" s="17">
        <v>3</v>
      </c>
      <c r="E13" s="574">
        <v>1189</v>
      </c>
    </row>
    <row r="14" spans="1:5" s="107" customFormat="1" ht="12.75">
      <c r="A14" s="353" t="s">
        <v>259</v>
      </c>
      <c r="B14" s="354" t="s">
        <v>885</v>
      </c>
      <c r="C14" s="574">
        <v>1</v>
      </c>
      <c r="D14" s="17">
        <v>15</v>
      </c>
      <c r="E14" s="574">
        <v>749</v>
      </c>
    </row>
    <row r="15" spans="1:5" s="107" customFormat="1" ht="12.75">
      <c r="A15" s="353" t="s">
        <v>260</v>
      </c>
      <c r="B15" s="354" t="s">
        <v>886</v>
      </c>
      <c r="C15" s="457">
        <v>1</v>
      </c>
      <c r="D15" s="17">
        <v>9</v>
      </c>
      <c r="E15" s="574">
        <v>920</v>
      </c>
    </row>
    <row r="16" spans="1:5" s="107" customFormat="1" ht="12.75">
      <c r="A16" s="353" t="s">
        <v>261</v>
      </c>
      <c r="B16" s="354" t="s">
        <v>887</v>
      </c>
      <c r="C16" s="457">
        <v>0</v>
      </c>
      <c r="D16" s="17">
        <v>1</v>
      </c>
      <c r="E16" s="574">
        <v>586</v>
      </c>
    </row>
    <row r="17" spans="1:5" s="107" customFormat="1" ht="12.75">
      <c r="A17" s="353" t="s">
        <v>262</v>
      </c>
      <c r="B17" s="354" t="s">
        <v>888</v>
      </c>
      <c r="C17" s="457">
        <v>0</v>
      </c>
      <c r="D17" s="17">
        <v>13</v>
      </c>
      <c r="E17" s="574">
        <v>15</v>
      </c>
    </row>
    <row r="18" spans="1:5" s="107" customFormat="1" ht="12.75">
      <c r="A18" s="353" t="s">
        <v>263</v>
      </c>
      <c r="B18" s="354" t="s">
        <v>889</v>
      </c>
      <c r="C18" s="457">
        <v>1</v>
      </c>
      <c r="D18" s="17">
        <v>2</v>
      </c>
      <c r="E18" s="574">
        <v>1434</v>
      </c>
    </row>
    <row r="19" spans="1:5" s="107" customFormat="1" ht="12.75">
      <c r="A19" s="353" t="s">
        <v>264</v>
      </c>
      <c r="B19" s="354" t="s">
        <v>890</v>
      </c>
      <c r="C19" s="457">
        <v>0</v>
      </c>
      <c r="D19" s="355">
        <v>12</v>
      </c>
      <c r="E19" s="574">
        <v>350</v>
      </c>
    </row>
    <row r="20" spans="1:5" s="107" customFormat="1" ht="12.75">
      <c r="A20" s="353" t="s">
        <v>265</v>
      </c>
      <c r="B20" s="354" t="s">
        <v>891</v>
      </c>
      <c r="C20" s="457">
        <v>2</v>
      </c>
      <c r="D20" s="17">
        <v>8</v>
      </c>
      <c r="E20" s="574">
        <v>150</v>
      </c>
    </row>
    <row r="21" spans="1:5" s="107" customFormat="1" ht="12.75">
      <c r="A21" s="353" t="s">
        <v>284</v>
      </c>
      <c r="B21" s="354" t="s">
        <v>892</v>
      </c>
      <c r="C21" s="457">
        <v>3</v>
      </c>
      <c r="D21" s="17">
        <v>12</v>
      </c>
      <c r="E21" s="574">
        <v>5448</v>
      </c>
    </row>
    <row r="22" spans="1:5" s="107" customFormat="1" ht="12.75">
      <c r="A22" s="353" t="s">
        <v>285</v>
      </c>
      <c r="B22" s="354" t="s">
        <v>893</v>
      </c>
      <c r="C22" s="457">
        <v>1</v>
      </c>
      <c r="D22" s="17">
        <v>12</v>
      </c>
      <c r="E22" s="574">
        <v>86</v>
      </c>
    </row>
    <row r="23" spans="1:5" s="107" customFormat="1" ht="12.75">
      <c r="A23" s="353" t="s">
        <v>286</v>
      </c>
      <c r="B23" s="354" t="s">
        <v>894</v>
      </c>
      <c r="C23" s="457">
        <v>1</v>
      </c>
      <c r="D23" s="17">
        <v>12</v>
      </c>
      <c r="E23" s="574">
        <v>1241</v>
      </c>
    </row>
    <row r="24" spans="1:5" s="107" customFormat="1" ht="12.75">
      <c r="A24" s="353" t="s">
        <v>314</v>
      </c>
      <c r="B24" s="354" t="s">
        <v>895</v>
      </c>
      <c r="C24" s="457">
        <v>1</v>
      </c>
      <c r="D24" s="17">
        <v>12</v>
      </c>
      <c r="E24" s="574">
        <v>1928</v>
      </c>
    </row>
    <row r="25" spans="1:5" s="107" customFormat="1" ht="12.75">
      <c r="A25" s="353" t="s">
        <v>315</v>
      </c>
      <c r="B25" s="354" t="s">
        <v>896</v>
      </c>
      <c r="C25" s="457">
        <v>1</v>
      </c>
      <c r="D25" s="17">
        <v>12</v>
      </c>
      <c r="E25" s="574">
        <v>120</v>
      </c>
    </row>
    <row r="26" spans="1:5" s="107" customFormat="1" ht="12.75">
      <c r="A26" s="353" t="s">
        <v>316</v>
      </c>
      <c r="B26" s="354" t="s">
        <v>897</v>
      </c>
      <c r="C26" s="457">
        <v>1</v>
      </c>
      <c r="D26" s="17">
        <v>3</v>
      </c>
      <c r="E26" s="574">
        <v>1222</v>
      </c>
    </row>
    <row r="27" spans="1:5" s="107" customFormat="1" ht="12.75">
      <c r="A27" s="353" t="s">
        <v>317</v>
      </c>
      <c r="B27" s="354" t="s">
        <v>898</v>
      </c>
      <c r="C27" s="457">
        <v>2</v>
      </c>
      <c r="D27" s="17">
        <v>6</v>
      </c>
      <c r="E27" s="574">
        <v>615</v>
      </c>
    </row>
    <row r="28" spans="1:5" s="107" customFormat="1" ht="12.75">
      <c r="A28" s="353" t="s">
        <v>899</v>
      </c>
      <c r="B28" s="354" t="s">
        <v>900</v>
      </c>
      <c r="C28" s="457">
        <v>1</v>
      </c>
      <c r="D28" s="17">
        <v>9</v>
      </c>
      <c r="E28" s="574">
        <v>2623</v>
      </c>
    </row>
    <row r="29" spans="1:5" s="107" customFormat="1" ht="12.75">
      <c r="A29" s="353" t="s">
        <v>901</v>
      </c>
      <c r="B29" s="354" t="s">
        <v>902</v>
      </c>
      <c r="C29" s="457">
        <v>0</v>
      </c>
      <c r="D29" s="355">
        <v>6</v>
      </c>
      <c r="E29" s="574">
        <v>160</v>
      </c>
    </row>
    <row r="30" spans="1:5" s="107" customFormat="1" ht="12.75">
      <c r="A30" s="353" t="s">
        <v>903</v>
      </c>
      <c r="B30" s="354" t="s">
        <v>904</v>
      </c>
      <c r="C30" s="457">
        <v>0</v>
      </c>
      <c r="D30" s="17">
        <v>12</v>
      </c>
      <c r="E30" s="574">
        <v>2170</v>
      </c>
    </row>
    <row r="31" spans="1:5" ht="12">
      <c r="A31" s="353" t="s">
        <v>905</v>
      </c>
      <c r="B31" s="354" t="s">
        <v>906</v>
      </c>
      <c r="C31" s="357">
        <v>0</v>
      </c>
      <c r="D31" s="18">
        <v>4</v>
      </c>
      <c r="E31" s="18">
        <v>93</v>
      </c>
    </row>
    <row r="32" spans="1:5" ht="12">
      <c r="A32" s="353" t="s">
        <v>907</v>
      </c>
      <c r="B32" s="354" t="s">
        <v>908</v>
      </c>
      <c r="C32" s="357">
        <v>3</v>
      </c>
      <c r="D32" s="18">
        <v>2</v>
      </c>
      <c r="E32" s="18">
        <v>2633</v>
      </c>
    </row>
    <row r="33" spans="1:5" ht="12">
      <c r="A33" s="353" t="s">
        <v>909</v>
      </c>
      <c r="B33" s="354" t="s">
        <v>910</v>
      </c>
      <c r="C33" s="357">
        <v>0</v>
      </c>
      <c r="D33" s="18">
        <v>10</v>
      </c>
      <c r="E33" s="18">
        <v>44</v>
      </c>
    </row>
    <row r="34" spans="1:5" ht="12">
      <c r="A34" s="353" t="s">
        <v>911</v>
      </c>
      <c r="B34" s="354" t="s">
        <v>912</v>
      </c>
      <c r="C34" s="357">
        <v>1</v>
      </c>
      <c r="D34" s="18">
        <v>12</v>
      </c>
      <c r="E34" s="18">
        <v>2225</v>
      </c>
    </row>
    <row r="35" spans="1:5" ht="12">
      <c r="A35" s="353" t="s">
        <v>913</v>
      </c>
      <c r="B35" s="354" t="s">
        <v>914</v>
      </c>
      <c r="C35" s="534">
        <v>1</v>
      </c>
      <c r="D35" s="18">
        <v>11</v>
      </c>
      <c r="E35" s="18">
        <v>1382</v>
      </c>
    </row>
    <row r="36" spans="1:5" ht="12">
      <c r="A36" s="353" t="s">
        <v>915</v>
      </c>
      <c r="B36" s="354" t="s">
        <v>916</v>
      </c>
      <c r="C36" s="357">
        <v>1</v>
      </c>
      <c r="D36" s="18">
        <v>6</v>
      </c>
      <c r="E36" s="18">
        <v>3522</v>
      </c>
    </row>
    <row r="37" spans="1:5" ht="12">
      <c r="A37" s="353" t="s">
        <v>917</v>
      </c>
      <c r="B37" s="354" t="s">
        <v>918</v>
      </c>
      <c r="C37" s="357">
        <v>2</v>
      </c>
      <c r="D37" s="18">
        <v>9</v>
      </c>
      <c r="E37" s="18">
        <v>1200</v>
      </c>
    </row>
    <row r="38" spans="1:5" ht="12">
      <c r="A38" s="353" t="s">
        <v>919</v>
      </c>
      <c r="B38" s="354" t="s">
        <v>920</v>
      </c>
      <c r="C38" s="357">
        <v>1</v>
      </c>
      <c r="D38" s="18">
        <v>12</v>
      </c>
      <c r="E38" s="18">
        <v>74</v>
      </c>
    </row>
    <row r="39" spans="1:5" ht="12">
      <c r="A39" s="353" t="s">
        <v>921</v>
      </c>
      <c r="B39" s="354" t="s">
        <v>922</v>
      </c>
      <c r="C39" s="357">
        <v>0</v>
      </c>
      <c r="D39" s="18">
        <v>15</v>
      </c>
      <c r="E39" s="18">
        <v>87</v>
      </c>
    </row>
    <row r="40" spans="1:5" ht="12">
      <c r="A40" s="353" t="s">
        <v>923</v>
      </c>
      <c r="B40" s="360" t="s">
        <v>924</v>
      </c>
      <c r="C40" s="357">
        <v>2</v>
      </c>
      <c r="D40" s="18">
        <v>9</v>
      </c>
      <c r="E40" s="18">
        <v>850</v>
      </c>
    </row>
    <row r="41" spans="1:5" ht="12">
      <c r="A41" s="353" t="s">
        <v>925</v>
      </c>
      <c r="B41" s="360" t="s">
        <v>926</v>
      </c>
      <c r="C41" s="357">
        <v>0</v>
      </c>
      <c r="D41" s="18">
        <v>4</v>
      </c>
      <c r="E41" s="18">
        <v>1438</v>
      </c>
    </row>
    <row r="42" spans="1:5" ht="12">
      <c r="A42" s="353" t="s">
        <v>927</v>
      </c>
      <c r="B42" s="360" t="s">
        <v>928</v>
      </c>
      <c r="C42" s="357">
        <v>0</v>
      </c>
      <c r="D42" s="18">
        <v>12</v>
      </c>
      <c r="E42" s="18">
        <v>985</v>
      </c>
    </row>
    <row r="43" spans="1:5" ht="12">
      <c r="A43" s="353" t="s">
        <v>929</v>
      </c>
      <c r="B43" s="360" t="s">
        <v>930</v>
      </c>
      <c r="C43" s="357">
        <v>1</v>
      </c>
      <c r="D43" s="18">
        <v>2</v>
      </c>
      <c r="E43" s="18">
        <v>541</v>
      </c>
    </row>
    <row r="44" spans="1:5" ht="12">
      <c r="A44" s="353" t="s">
        <v>931</v>
      </c>
      <c r="B44" s="360" t="s">
        <v>932</v>
      </c>
      <c r="C44" s="357">
        <v>2</v>
      </c>
      <c r="D44" s="18">
        <v>8</v>
      </c>
      <c r="E44" s="18">
        <v>65</v>
      </c>
    </row>
    <row r="45" spans="1:5" ht="12">
      <c r="A45" s="353" t="s">
        <v>933</v>
      </c>
      <c r="B45" s="360" t="s">
        <v>934</v>
      </c>
      <c r="C45" s="18">
        <v>1</v>
      </c>
      <c r="D45" s="18">
        <v>6</v>
      </c>
      <c r="E45" s="18">
        <v>780</v>
      </c>
    </row>
    <row r="46" spans="1:5" ht="12.75">
      <c r="A46" s="3" t="s">
        <v>18</v>
      </c>
      <c r="B46" s="19"/>
      <c r="C46" s="3">
        <f>SUM(C13:C45)</f>
        <v>33</v>
      </c>
      <c r="D46" s="3">
        <f>SUM(D13:D45)</f>
        <v>281</v>
      </c>
      <c r="E46" s="3">
        <f>SUM(E13:E45)</f>
        <v>36925</v>
      </c>
    </row>
    <row r="47" ht="12.75">
      <c r="E47" s="28"/>
    </row>
    <row r="48" ht="12.75">
      <c r="E48" s="11"/>
    </row>
    <row r="49" spans="1:5" s="14" customFormat="1" ht="12.75">
      <c r="A49" s="303"/>
      <c r="B49" s="303"/>
      <c r="E49" s="382" t="s">
        <v>13</v>
      </c>
    </row>
    <row r="50" spans="1:5" s="14" customFormat="1" ht="12.75" customHeight="1">
      <c r="A50" s="303" t="s">
        <v>12</v>
      </c>
      <c r="C50" s="79" t="s">
        <v>937</v>
      </c>
      <c r="E50" s="390" t="s">
        <v>14</v>
      </c>
    </row>
    <row r="51" spans="1:5" s="14" customFormat="1" ht="12.75" customHeight="1">
      <c r="A51" s="303"/>
      <c r="B51" s="303"/>
      <c r="C51" s="391" t="s">
        <v>882</v>
      </c>
      <c r="D51" s="391"/>
      <c r="E51" s="390" t="s">
        <v>883</v>
      </c>
    </row>
    <row r="52" s="14" customFormat="1" ht="12.75">
      <c r="E52" s="389" t="s">
        <v>83</v>
      </c>
    </row>
  </sheetData>
  <sheetProtection/>
  <mergeCells count="7">
    <mergeCell ref="C3:E3"/>
    <mergeCell ref="A5:E5"/>
    <mergeCell ref="C10:E10"/>
    <mergeCell ref="D9:E9"/>
    <mergeCell ref="B10:B11"/>
    <mergeCell ref="A10:A11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H26" sqref="H26"/>
    </sheetView>
  </sheetViews>
  <sheetFormatPr defaultColWidth="9.140625" defaultRowHeight="12.75"/>
  <sheetData>
    <row r="2" ht="12.75">
      <c r="B2" s="14"/>
    </row>
    <row r="4" spans="2:8" ht="12.75" customHeight="1">
      <c r="B4" s="684"/>
      <c r="C4" s="684"/>
      <c r="D4" s="684"/>
      <c r="E4" s="684"/>
      <c r="F4" s="684"/>
      <c r="G4" s="684"/>
      <c r="H4" s="684"/>
    </row>
    <row r="5" spans="2:8" ht="12.75" customHeight="1">
      <c r="B5" s="684"/>
      <c r="C5" s="684"/>
      <c r="D5" s="684"/>
      <c r="E5" s="684"/>
      <c r="F5" s="684"/>
      <c r="G5" s="684"/>
      <c r="H5" s="684"/>
    </row>
    <row r="6" spans="2:8" ht="12.75" customHeight="1">
      <c r="B6" s="684"/>
      <c r="C6" s="684"/>
      <c r="D6" s="684"/>
      <c r="E6" s="684"/>
      <c r="F6" s="684"/>
      <c r="G6" s="684"/>
      <c r="H6" s="684"/>
    </row>
    <row r="7" spans="2:8" ht="12.75" customHeight="1">
      <c r="B7" s="684"/>
      <c r="C7" s="684"/>
      <c r="D7" s="684"/>
      <c r="E7" s="684"/>
      <c r="F7" s="684"/>
      <c r="G7" s="684"/>
      <c r="H7" s="684"/>
    </row>
    <row r="8" spans="2:8" ht="12.75" customHeight="1">
      <c r="B8" s="684"/>
      <c r="C8" s="684"/>
      <c r="D8" s="684"/>
      <c r="E8" s="684"/>
      <c r="F8" s="684"/>
      <c r="G8" s="684"/>
      <c r="H8" s="684"/>
    </row>
    <row r="9" spans="2:8" ht="12.75" customHeight="1">
      <c r="B9" s="684"/>
      <c r="C9" s="684"/>
      <c r="D9" s="684"/>
      <c r="E9" s="684"/>
      <c r="F9" s="684"/>
      <c r="G9" s="684"/>
      <c r="H9" s="684"/>
    </row>
    <row r="10" spans="2:8" ht="12.75" customHeight="1">
      <c r="B10" s="684"/>
      <c r="C10" s="684"/>
      <c r="D10" s="684"/>
      <c r="E10" s="684"/>
      <c r="F10" s="684"/>
      <c r="G10" s="684"/>
      <c r="H10" s="684"/>
    </row>
    <row r="11" spans="2:8" ht="12.75" customHeight="1">
      <c r="B11" s="684"/>
      <c r="C11" s="684"/>
      <c r="D11" s="684"/>
      <c r="E11" s="684"/>
      <c r="F11" s="684"/>
      <c r="G11" s="684"/>
      <c r="H11" s="684"/>
    </row>
    <row r="12" spans="2:8" ht="12.75" customHeight="1">
      <c r="B12" s="684"/>
      <c r="C12" s="684"/>
      <c r="D12" s="684"/>
      <c r="E12" s="684"/>
      <c r="F12" s="684"/>
      <c r="G12" s="684"/>
      <c r="H12" s="684"/>
    </row>
    <row r="13" spans="2:8" ht="12.75" customHeight="1">
      <c r="B13" s="684"/>
      <c r="C13" s="684"/>
      <c r="D13" s="684"/>
      <c r="E13" s="684"/>
      <c r="F13" s="684"/>
      <c r="G13" s="684"/>
      <c r="H13" s="684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SheetLayoutView="100" zoomScalePageLayoutView="0" workbookViewId="0" topLeftCell="A27">
      <selection activeCell="D45" sqref="D45"/>
    </sheetView>
  </sheetViews>
  <sheetFormatPr defaultColWidth="9.140625" defaultRowHeight="12.75"/>
  <cols>
    <col min="1" max="1" width="8.28125" style="0" customWidth="1"/>
    <col min="2" max="2" width="17.2812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5">
      <c r="H1" s="876" t="s">
        <v>669</v>
      </c>
      <c r="I1" s="876"/>
    </row>
    <row r="2" spans="3:10" ht="15">
      <c r="C2" s="785" t="s">
        <v>0</v>
      </c>
      <c r="D2" s="785"/>
      <c r="E2" s="785"/>
      <c r="F2" s="785"/>
      <c r="G2" s="785"/>
      <c r="H2" s="248"/>
      <c r="I2" s="223"/>
      <c r="J2" s="223"/>
    </row>
    <row r="3" spans="2:10" ht="20.25">
      <c r="B3" s="786" t="s">
        <v>700</v>
      </c>
      <c r="C3" s="786"/>
      <c r="D3" s="786"/>
      <c r="E3" s="786"/>
      <c r="F3" s="786"/>
      <c r="G3" s="786"/>
      <c r="H3" s="224"/>
      <c r="I3" s="224"/>
      <c r="J3" s="224"/>
    </row>
    <row r="4" spans="3:10" ht="20.25">
      <c r="C4" s="190"/>
      <c r="D4" s="190"/>
      <c r="E4" s="190"/>
      <c r="F4" s="190"/>
      <c r="G4" s="190"/>
      <c r="H4" s="190"/>
      <c r="I4" s="224"/>
      <c r="J4" s="224"/>
    </row>
    <row r="5" spans="3:8" ht="20.25" customHeight="1">
      <c r="C5" s="877" t="s">
        <v>765</v>
      </c>
      <c r="D5" s="877"/>
      <c r="E5" s="877"/>
      <c r="F5" s="877"/>
      <c r="G5" s="877"/>
      <c r="H5" s="877"/>
    </row>
    <row r="6" spans="1:9" ht="20.25" customHeight="1">
      <c r="A6" s="724" t="s">
        <v>936</v>
      </c>
      <c r="B6" s="724"/>
      <c r="C6" s="228"/>
      <c r="D6" s="228"/>
      <c r="E6" s="228"/>
      <c r="F6" s="228"/>
      <c r="G6" s="228"/>
      <c r="H6" s="878"/>
      <c r="I6" s="878"/>
    </row>
    <row r="7" spans="1:9" ht="15" customHeight="1">
      <c r="A7" s="872" t="s">
        <v>73</v>
      </c>
      <c r="B7" s="872" t="s">
        <v>36</v>
      </c>
      <c r="C7" s="872" t="s">
        <v>410</v>
      </c>
      <c r="D7" s="872" t="s">
        <v>389</v>
      </c>
      <c r="E7" s="872" t="s">
        <v>388</v>
      </c>
      <c r="F7" s="872"/>
      <c r="G7" s="872"/>
      <c r="H7" s="872" t="s">
        <v>881</v>
      </c>
      <c r="I7" s="873" t="s">
        <v>414</v>
      </c>
    </row>
    <row r="8" spans="1:9" ht="12.75" customHeight="1">
      <c r="A8" s="872"/>
      <c r="B8" s="872"/>
      <c r="C8" s="872"/>
      <c r="D8" s="872"/>
      <c r="E8" s="872" t="s">
        <v>411</v>
      </c>
      <c r="F8" s="873" t="s">
        <v>412</v>
      </c>
      <c r="G8" s="872" t="s">
        <v>413</v>
      </c>
      <c r="H8" s="872"/>
      <c r="I8" s="874"/>
    </row>
    <row r="9" spans="1:9" ht="20.25" customHeight="1">
      <c r="A9" s="872"/>
      <c r="B9" s="872"/>
      <c r="C9" s="872"/>
      <c r="D9" s="872"/>
      <c r="E9" s="872"/>
      <c r="F9" s="874"/>
      <c r="G9" s="872"/>
      <c r="H9" s="872"/>
      <c r="I9" s="874"/>
    </row>
    <row r="10" spans="1:9" ht="63.75" customHeight="1">
      <c r="A10" s="872"/>
      <c r="B10" s="872"/>
      <c r="C10" s="872"/>
      <c r="D10" s="872"/>
      <c r="E10" s="872"/>
      <c r="F10" s="875"/>
      <c r="G10" s="872"/>
      <c r="H10" s="872"/>
      <c r="I10" s="875"/>
    </row>
    <row r="11" spans="1:9" ht="14.25">
      <c r="A11" s="230">
        <v>1</v>
      </c>
      <c r="B11" s="230">
        <v>2</v>
      </c>
      <c r="C11" s="231">
        <v>3</v>
      </c>
      <c r="D11" s="230">
        <v>4</v>
      </c>
      <c r="E11" s="230">
        <v>5</v>
      </c>
      <c r="F11" s="231">
        <v>6</v>
      </c>
      <c r="G11" s="230">
        <v>7</v>
      </c>
      <c r="H11" s="230">
        <v>8</v>
      </c>
      <c r="I11" s="231">
        <v>9</v>
      </c>
    </row>
    <row r="12" spans="1:9" ht="14.25">
      <c r="A12" s="353" t="s">
        <v>258</v>
      </c>
      <c r="B12" s="354" t="s">
        <v>884</v>
      </c>
      <c r="C12" s="793" t="s">
        <v>1002</v>
      </c>
      <c r="D12" s="608">
        <v>1794</v>
      </c>
      <c r="E12" s="608" t="s">
        <v>1003</v>
      </c>
      <c r="F12" s="606" t="s">
        <v>7</v>
      </c>
      <c r="G12" s="606" t="s">
        <v>7</v>
      </c>
      <c r="H12" s="861" t="s">
        <v>1004</v>
      </c>
      <c r="I12" s="609">
        <v>1.6146</v>
      </c>
    </row>
    <row r="13" spans="1:9" ht="14.25">
      <c r="A13" s="353" t="s">
        <v>259</v>
      </c>
      <c r="B13" s="354" t="s">
        <v>885</v>
      </c>
      <c r="C13" s="794"/>
      <c r="D13" s="608">
        <v>2252</v>
      </c>
      <c r="E13" s="608" t="s">
        <v>1003</v>
      </c>
      <c r="F13" s="606" t="s">
        <v>7</v>
      </c>
      <c r="G13" s="606" t="s">
        <v>7</v>
      </c>
      <c r="H13" s="862"/>
      <c r="I13" s="609">
        <v>2.0268</v>
      </c>
    </row>
    <row r="14" spans="1:9" ht="14.25">
      <c r="A14" s="353" t="s">
        <v>260</v>
      </c>
      <c r="B14" s="354" t="s">
        <v>886</v>
      </c>
      <c r="C14" s="794"/>
      <c r="D14" s="608">
        <v>991</v>
      </c>
      <c r="E14" s="608" t="s">
        <v>1003</v>
      </c>
      <c r="F14" s="606" t="s">
        <v>7</v>
      </c>
      <c r="G14" s="606" t="s">
        <v>7</v>
      </c>
      <c r="H14" s="862"/>
      <c r="I14" s="609">
        <v>0.8919</v>
      </c>
    </row>
    <row r="15" spans="1:9" ht="14.25">
      <c r="A15" s="353" t="s">
        <v>261</v>
      </c>
      <c r="B15" s="354" t="s">
        <v>887</v>
      </c>
      <c r="C15" s="794"/>
      <c r="D15" s="608">
        <v>2339</v>
      </c>
      <c r="E15" s="608" t="s">
        <v>1003</v>
      </c>
      <c r="F15" s="606" t="s">
        <v>7</v>
      </c>
      <c r="G15" s="606" t="s">
        <v>7</v>
      </c>
      <c r="H15" s="862"/>
      <c r="I15" s="609">
        <v>2.1050999999999997</v>
      </c>
    </row>
    <row r="16" spans="1:9" ht="14.25">
      <c r="A16" s="353" t="s">
        <v>262</v>
      </c>
      <c r="B16" s="354" t="s">
        <v>888</v>
      </c>
      <c r="C16" s="794"/>
      <c r="D16" s="608">
        <v>919</v>
      </c>
      <c r="E16" s="608" t="s">
        <v>1003</v>
      </c>
      <c r="F16" s="606" t="s">
        <v>7</v>
      </c>
      <c r="G16" s="606" t="s">
        <v>7</v>
      </c>
      <c r="H16" s="862"/>
      <c r="I16" s="609">
        <v>0.8271</v>
      </c>
    </row>
    <row r="17" spans="1:9" ht="14.25">
      <c r="A17" s="353" t="s">
        <v>263</v>
      </c>
      <c r="B17" s="354" t="s">
        <v>889</v>
      </c>
      <c r="C17" s="794"/>
      <c r="D17" s="608">
        <v>1204</v>
      </c>
      <c r="E17" s="608" t="s">
        <v>1003</v>
      </c>
      <c r="F17" s="606" t="s">
        <v>7</v>
      </c>
      <c r="G17" s="606" t="s">
        <v>7</v>
      </c>
      <c r="H17" s="862"/>
      <c r="I17" s="609">
        <v>1.0836</v>
      </c>
    </row>
    <row r="18" spans="1:9" ht="14.25">
      <c r="A18" s="353" t="s">
        <v>264</v>
      </c>
      <c r="B18" s="354" t="s">
        <v>890</v>
      </c>
      <c r="C18" s="794"/>
      <c r="D18" s="608">
        <v>1454</v>
      </c>
      <c r="E18" s="608" t="s">
        <v>1003</v>
      </c>
      <c r="F18" s="606" t="s">
        <v>7</v>
      </c>
      <c r="G18" s="606" t="s">
        <v>7</v>
      </c>
      <c r="H18" s="862"/>
      <c r="I18" s="609">
        <v>1.3086</v>
      </c>
    </row>
    <row r="19" spans="1:9" ht="14.25">
      <c r="A19" s="353" t="s">
        <v>265</v>
      </c>
      <c r="B19" s="354" t="s">
        <v>891</v>
      </c>
      <c r="C19" s="794"/>
      <c r="D19" s="608">
        <v>2164</v>
      </c>
      <c r="E19" s="608" t="s">
        <v>1003</v>
      </c>
      <c r="F19" s="606" t="s">
        <v>7</v>
      </c>
      <c r="G19" s="606" t="s">
        <v>7</v>
      </c>
      <c r="H19" s="862"/>
      <c r="I19" s="609">
        <v>1.9476</v>
      </c>
    </row>
    <row r="20" spans="1:9" ht="14.25">
      <c r="A20" s="353" t="s">
        <v>284</v>
      </c>
      <c r="B20" s="354" t="s">
        <v>892</v>
      </c>
      <c r="C20" s="794"/>
      <c r="D20" s="608">
        <v>1610</v>
      </c>
      <c r="E20" s="608" t="s">
        <v>1003</v>
      </c>
      <c r="F20" s="606" t="s">
        <v>7</v>
      </c>
      <c r="G20" s="606" t="s">
        <v>7</v>
      </c>
      <c r="H20" s="862"/>
      <c r="I20" s="609">
        <v>1.449</v>
      </c>
    </row>
    <row r="21" spans="1:9" ht="14.25">
      <c r="A21" s="353" t="s">
        <v>285</v>
      </c>
      <c r="B21" s="354" t="s">
        <v>893</v>
      </c>
      <c r="C21" s="794"/>
      <c r="D21" s="608">
        <v>892</v>
      </c>
      <c r="E21" s="608" t="s">
        <v>1003</v>
      </c>
      <c r="F21" s="606" t="s">
        <v>7</v>
      </c>
      <c r="G21" s="606" t="s">
        <v>7</v>
      </c>
      <c r="H21" s="862"/>
      <c r="I21" s="609">
        <v>0.8028</v>
      </c>
    </row>
    <row r="22" spans="1:9" ht="14.25">
      <c r="A22" s="353" t="s">
        <v>286</v>
      </c>
      <c r="B22" s="354" t="s">
        <v>894</v>
      </c>
      <c r="C22" s="794"/>
      <c r="D22" s="608">
        <v>1680</v>
      </c>
      <c r="E22" s="608" t="s">
        <v>1003</v>
      </c>
      <c r="F22" s="606" t="s">
        <v>7</v>
      </c>
      <c r="G22" s="606" t="s">
        <v>7</v>
      </c>
      <c r="H22" s="862"/>
      <c r="I22" s="609">
        <v>1.512</v>
      </c>
    </row>
    <row r="23" spans="1:9" ht="14.25">
      <c r="A23" s="353" t="s">
        <v>314</v>
      </c>
      <c r="B23" s="354" t="s">
        <v>895</v>
      </c>
      <c r="C23" s="794"/>
      <c r="D23" s="608">
        <v>1487</v>
      </c>
      <c r="E23" s="608" t="s">
        <v>1003</v>
      </c>
      <c r="F23" s="606" t="s">
        <v>7</v>
      </c>
      <c r="G23" s="606" t="s">
        <v>7</v>
      </c>
      <c r="H23" s="862"/>
      <c r="I23" s="609">
        <v>1.3383</v>
      </c>
    </row>
    <row r="24" spans="1:9" ht="14.25">
      <c r="A24" s="353" t="s">
        <v>315</v>
      </c>
      <c r="B24" s="354" t="s">
        <v>896</v>
      </c>
      <c r="C24" s="794"/>
      <c r="D24" s="608">
        <v>1522</v>
      </c>
      <c r="E24" s="608" t="s">
        <v>1003</v>
      </c>
      <c r="F24" s="606" t="s">
        <v>7</v>
      </c>
      <c r="G24" s="606" t="s">
        <v>7</v>
      </c>
      <c r="H24" s="862"/>
      <c r="I24" s="609">
        <v>1.3698</v>
      </c>
    </row>
    <row r="25" spans="1:9" ht="14.25">
      <c r="A25" s="353" t="s">
        <v>316</v>
      </c>
      <c r="B25" s="354" t="s">
        <v>897</v>
      </c>
      <c r="C25" s="794"/>
      <c r="D25" s="608">
        <v>1486</v>
      </c>
      <c r="E25" s="608" t="s">
        <v>1003</v>
      </c>
      <c r="F25" s="606" t="s">
        <v>7</v>
      </c>
      <c r="G25" s="606" t="s">
        <v>7</v>
      </c>
      <c r="H25" s="862"/>
      <c r="I25" s="609">
        <v>1.3374</v>
      </c>
    </row>
    <row r="26" spans="1:9" ht="14.25">
      <c r="A26" s="353" t="s">
        <v>317</v>
      </c>
      <c r="B26" s="354" t="s">
        <v>898</v>
      </c>
      <c r="C26" s="794"/>
      <c r="D26" s="608">
        <v>552</v>
      </c>
      <c r="E26" s="608" t="s">
        <v>1003</v>
      </c>
      <c r="F26" s="606" t="s">
        <v>7</v>
      </c>
      <c r="G26" s="606" t="s">
        <v>7</v>
      </c>
      <c r="H26" s="862"/>
      <c r="I26" s="609">
        <v>0.49679999999999996</v>
      </c>
    </row>
    <row r="27" spans="1:9" ht="14.25">
      <c r="A27" s="353" t="s">
        <v>899</v>
      </c>
      <c r="B27" s="354" t="s">
        <v>900</v>
      </c>
      <c r="C27" s="794"/>
      <c r="D27" s="608">
        <v>2086</v>
      </c>
      <c r="E27" s="608" t="s">
        <v>1003</v>
      </c>
      <c r="F27" s="606" t="s">
        <v>7</v>
      </c>
      <c r="G27" s="606" t="s">
        <v>7</v>
      </c>
      <c r="H27" s="862"/>
      <c r="I27" s="609">
        <v>1.8774</v>
      </c>
    </row>
    <row r="28" spans="1:9" ht="14.25">
      <c r="A28" s="353" t="s">
        <v>901</v>
      </c>
      <c r="B28" s="354" t="s">
        <v>902</v>
      </c>
      <c r="C28" s="794"/>
      <c r="D28" s="608">
        <v>1295</v>
      </c>
      <c r="E28" s="608" t="s">
        <v>1003</v>
      </c>
      <c r="F28" s="606" t="s">
        <v>7</v>
      </c>
      <c r="G28" s="606" t="s">
        <v>7</v>
      </c>
      <c r="H28" s="862"/>
      <c r="I28" s="609">
        <v>1.1655</v>
      </c>
    </row>
    <row r="29" spans="1:9" ht="14.25">
      <c r="A29" s="353" t="s">
        <v>903</v>
      </c>
      <c r="B29" s="354" t="s">
        <v>904</v>
      </c>
      <c r="C29" s="794"/>
      <c r="D29" s="608">
        <v>1914</v>
      </c>
      <c r="E29" s="608" t="s">
        <v>1003</v>
      </c>
      <c r="F29" s="606" t="s">
        <v>7</v>
      </c>
      <c r="G29" s="606" t="s">
        <v>7</v>
      </c>
      <c r="H29" s="862"/>
      <c r="I29" s="610">
        <v>1.7226</v>
      </c>
    </row>
    <row r="30" spans="1:9" ht="14.25">
      <c r="A30" s="353" t="s">
        <v>905</v>
      </c>
      <c r="B30" s="354" t="s">
        <v>906</v>
      </c>
      <c r="C30" s="794"/>
      <c r="D30" s="608">
        <v>1696</v>
      </c>
      <c r="E30" s="608" t="s">
        <v>1003</v>
      </c>
      <c r="F30" s="606" t="s">
        <v>7</v>
      </c>
      <c r="G30" s="606" t="s">
        <v>7</v>
      </c>
      <c r="H30" s="862"/>
      <c r="I30" s="610">
        <v>1.5264</v>
      </c>
    </row>
    <row r="31" spans="1:9" ht="14.25">
      <c r="A31" s="353" t="s">
        <v>907</v>
      </c>
      <c r="B31" s="354" t="s">
        <v>908</v>
      </c>
      <c r="C31" s="794"/>
      <c r="D31" s="608">
        <v>2181</v>
      </c>
      <c r="E31" s="608" t="s">
        <v>1003</v>
      </c>
      <c r="F31" s="606" t="s">
        <v>7</v>
      </c>
      <c r="G31" s="606" t="s">
        <v>7</v>
      </c>
      <c r="H31" s="862"/>
      <c r="I31" s="610">
        <v>1.9628999999999999</v>
      </c>
    </row>
    <row r="32" spans="1:9" ht="14.25">
      <c r="A32" s="353" t="s">
        <v>909</v>
      </c>
      <c r="B32" s="354" t="s">
        <v>910</v>
      </c>
      <c r="C32" s="794"/>
      <c r="D32" s="608">
        <v>1434</v>
      </c>
      <c r="E32" s="608" t="s">
        <v>1003</v>
      </c>
      <c r="F32" s="606" t="s">
        <v>7</v>
      </c>
      <c r="G32" s="606" t="s">
        <v>7</v>
      </c>
      <c r="H32" s="862"/>
      <c r="I32" s="610">
        <v>1.2906</v>
      </c>
    </row>
    <row r="33" spans="1:9" ht="14.25">
      <c r="A33" s="353" t="s">
        <v>911</v>
      </c>
      <c r="B33" s="354" t="s">
        <v>912</v>
      </c>
      <c r="C33" s="794"/>
      <c r="D33" s="608">
        <v>2149</v>
      </c>
      <c r="E33" s="608" t="s">
        <v>1003</v>
      </c>
      <c r="F33" s="606" t="s">
        <v>7</v>
      </c>
      <c r="G33" s="606" t="s">
        <v>7</v>
      </c>
      <c r="H33" s="862"/>
      <c r="I33" s="610">
        <v>1.9341</v>
      </c>
    </row>
    <row r="34" spans="1:9" ht="14.25">
      <c r="A34" s="353" t="s">
        <v>913</v>
      </c>
      <c r="B34" s="354" t="s">
        <v>914</v>
      </c>
      <c r="C34" s="794"/>
      <c r="D34" s="608">
        <v>1178</v>
      </c>
      <c r="E34" s="608" t="s">
        <v>1003</v>
      </c>
      <c r="F34" s="606" t="s">
        <v>7</v>
      </c>
      <c r="G34" s="606" t="s">
        <v>7</v>
      </c>
      <c r="H34" s="862"/>
      <c r="I34" s="610">
        <v>1.0602</v>
      </c>
    </row>
    <row r="35" spans="1:9" ht="14.25">
      <c r="A35" s="353" t="s">
        <v>915</v>
      </c>
      <c r="B35" s="354" t="s">
        <v>916</v>
      </c>
      <c r="C35" s="794"/>
      <c r="D35" s="608">
        <v>1380</v>
      </c>
      <c r="E35" s="608" t="s">
        <v>1003</v>
      </c>
      <c r="F35" s="606" t="s">
        <v>7</v>
      </c>
      <c r="G35" s="606" t="s">
        <v>7</v>
      </c>
      <c r="H35" s="862"/>
      <c r="I35" s="610">
        <v>1.242</v>
      </c>
    </row>
    <row r="36" spans="1:9" ht="14.25">
      <c r="A36" s="353" t="s">
        <v>917</v>
      </c>
      <c r="B36" s="354" t="s">
        <v>918</v>
      </c>
      <c r="C36" s="794"/>
      <c r="D36" s="608">
        <v>1066</v>
      </c>
      <c r="E36" s="608" t="s">
        <v>1003</v>
      </c>
      <c r="F36" s="606" t="s">
        <v>7</v>
      </c>
      <c r="G36" s="606" t="s">
        <v>7</v>
      </c>
      <c r="H36" s="862"/>
      <c r="I36" s="610">
        <v>0.9593999999999999</v>
      </c>
    </row>
    <row r="37" spans="1:9" ht="14.25">
      <c r="A37" s="353" t="s">
        <v>919</v>
      </c>
      <c r="B37" s="354" t="s">
        <v>920</v>
      </c>
      <c r="C37" s="794"/>
      <c r="D37" s="606">
        <v>1247</v>
      </c>
      <c r="E37" s="608" t="s">
        <v>1003</v>
      </c>
      <c r="F37" s="606" t="s">
        <v>7</v>
      </c>
      <c r="G37" s="606" t="s">
        <v>7</v>
      </c>
      <c r="H37" s="862"/>
      <c r="I37" s="411">
        <v>1.1223</v>
      </c>
    </row>
    <row r="38" spans="1:9" ht="14.25">
      <c r="A38" s="353" t="s">
        <v>921</v>
      </c>
      <c r="B38" s="354" t="s">
        <v>922</v>
      </c>
      <c r="C38" s="794"/>
      <c r="D38" s="607">
        <v>1326</v>
      </c>
      <c r="E38" s="608" t="s">
        <v>1003</v>
      </c>
      <c r="F38" s="606" t="s">
        <v>7</v>
      </c>
      <c r="G38" s="606" t="s">
        <v>7</v>
      </c>
      <c r="H38" s="862"/>
      <c r="I38" s="411">
        <v>1.1934</v>
      </c>
    </row>
    <row r="39" spans="1:9" ht="14.25">
      <c r="A39" s="353" t="s">
        <v>923</v>
      </c>
      <c r="B39" s="360" t="s">
        <v>924</v>
      </c>
      <c r="C39" s="794"/>
      <c r="D39" s="607">
        <v>984</v>
      </c>
      <c r="E39" s="608" t="s">
        <v>1003</v>
      </c>
      <c r="F39" s="606" t="s">
        <v>7</v>
      </c>
      <c r="G39" s="606" t="s">
        <v>7</v>
      </c>
      <c r="H39" s="862"/>
      <c r="I39" s="411">
        <v>0.8855999999999999</v>
      </c>
    </row>
    <row r="40" spans="1:9" ht="14.25">
      <c r="A40" s="353" t="s">
        <v>925</v>
      </c>
      <c r="B40" s="360" t="s">
        <v>926</v>
      </c>
      <c r="C40" s="794"/>
      <c r="D40" s="607">
        <v>775</v>
      </c>
      <c r="E40" s="608" t="s">
        <v>1003</v>
      </c>
      <c r="F40" s="606" t="s">
        <v>7</v>
      </c>
      <c r="G40" s="606" t="s">
        <v>7</v>
      </c>
      <c r="H40" s="862"/>
      <c r="I40" s="411">
        <v>0.6975</v>
      </c>
    </row>
    <row r="41" spans="1:9" ht="14.25">
      <c r="A41" s="353" t="s">
        <v>927</v>
      </c>
      <c r="B41" s="360" t="s">
        <v>928</v>
      </c>
      <c r="C41" s="794"/>
      <c r="D41" s="18">
        <v>932</v>
      </c>
      <c r="E41" s="608" t="s">
        <v>1003</v>
      </c>
      <c r="F41" s="606" t="s">
        <v>7</v>
      </c>
      <c r="G41" s="606" t="s">
        <v>7</v>
      </c>
      <c r="H41" s="862"/>
      <c r="I41" s="411">
        <v>0.8388</v>
      </c>
    </row>
    <row r="42" spans="1:9" ht="14.25">
      <c r="A42" s="353" t="s">
        <v>929</v>
      </c>
      <c r="B42" s="360" t="s">
        <v>930</v>
      </c>
      <c r="C42" s="794"/>
      <c r="D42" s="18">
        <v>590</v>
      </c>
      <c r="E42" s="608" t="s">
        <v>1003</v>
      </c>
      <c r="F42" s="606" t="s">
        <v>7</v>
      </c>
      <c r="G42" s="606" t="s">
        <v>7</v>
      </c>
      <c r="H42" s="862"/>
      <c r="I42" s="411">
        <v>0.531</v>
      </c>
    </row>
    <row r="43" spans="1:9" ht="24.75">
      <c r="A43" s="353" t="s">
        <v>931</v>
      </c>
      <c r="B43" s="360" t="s">
        <v>932</v>
      </c>
      <c r="C43" s="794"/>
      <c r="D43" s="18">
        <v>428</v>
      </c>
      <c r="E43" s="608" t="s">
        <v>1003</v>
      </c>
      <c r="F43" s="606" t="s">
        <v>7</v>
      </c>
      <c r="G43" s="606" t="s">
        <v>7</v>
      </c>
      <c r="H43" s="862"/>
      <c r="I43" s="411">
        <v>0.3852</v>
      </c>
    </row>
    <row r="44" spans="1:9" ht="14.25">
      <c r="A44" s="353" t="s">
        <v>933</v>
      </c>
      <c r="B44" s="360" t="s">
        <v>934</v>
      </c>
      <c r="C44" s="795"/>
      <c r="D44" s="18">
        <v>746</v>
      </c>
      <c r="E44" s="608" t="s">
        <v>1003</v>
      </c>
      <c r="F44" s="606" t="s">
        <v>7</v>
      </c>
      <c r="G44" s="606" t="s">
        <v>7</v>
      </c>
      <c r="H44" s="863"/>
      <c r="I44" s="411">
        <v>0.6714</v>
      </c>
    </row>
    <row r="45" spans="1:9" ht="12.75">
      <c r="A45" s="27" t="s">
        <v>18</v>
      </c>
      <c r="B45" s="9"/>
      <c r="C45" s="9"/>
      <c r="D45" s="3">
        <f>SUM(D12:D44)</f>
        <v>45753</v>
      </c>
      <c r="E45" s="3"/>
      <c r="F45" s="3"/>
      <c r="G45" s="3"/>
      <c r="H45" s="3"/>
      <c r="I45" s="504">
        <f>SUM(I12:I44)</f>
        <v>41.177699999999994</v>
      </c>
    </row>
    <row r="47" spans="1:8" ht="15" customHeight="1">
      <c r="A47" s="303"/>
      <c r="B47" s="303"/>
      <c r="H47" s="375" t="s">
        <v>13</v>
      </c>
    </row>
    <row r="48" spans="1:8" ht="15" customHeight="1">
      <c r="A48" s="303" t="s">
        <v>12</v>
      </c>
      <c r="C48" s="80" t="s">
        <v>13</v>
      </c>
      <c r="E48" s="80"/>
      <c r="F48" s="14"/>
      <c r="H48" s="392" t="s">
        <v>14</v>
      </c>
    </row>
    <row r="49" spans="1:8" ht="12.75" customHeight="1">
      <c r="A49" s="303"/>
      <c r="B49" s="303"/>
      <c r="C49" s="391" t="s">
        <v>882</v>
      </c>
      <c r="D49" s="391"/>
      <c r="E49" s="391"/>
      <c r="F49" s="391"/>
      <c r="H49" s="376" t="s">
        <v>883</v>
      </c>
    </row>
    <row r="50" ht="12.75">
      <c r="H50" s="304" t="s">
        <v>83</v>
      </c>
    </row>
  </sheetData>
  <sheetProtection/>
  <mergeCells count="18">
    <mergeCell ref="A6:B6"/>
    <mergeCell ref="H1:I1"/>
    <mergeCell ref="C5:H5"/>
    <mergeCell ref="D7:D10"/>
    <mergeCell ref="H6:I6"/>
    <mergeCell ref="C2:G2"/>
    <mergeCell ref="B3:G3"/>
    <mergeCell ref="I7:I10"/>
    <mergeCell ref="E8:E10"/>
    <mergeCell ref="A7:A10"/>
    <mergeCell ref="C12:C44"/>
    <mergeCell ref="H12:H44"/>
    <mergeCell ref="G8:G10"/>
    <mergeCell ref="H7:H10"/>
    <mergeCell ref="B7:B10"/>
    <mergeCell ref="C7:C10"/>
    <mergeCell ref="E7:G7"/>
    <mergeCell ref="F8:F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="120" zoomScaleSheetLayoutView="120" zoomScalePageLayoutView="0" workbookViewId="0" topLeftCell="A7">
      <selection activeCell="G15" sqref="G15"/>
    </sheetView>
  </sheetViews>
  <sheetFormatPr defaultColWidth="9.140625" defaultRowHeight="12.75"/>
  <cols>
    <col min="2" max="2" width="10.140625" style="0" customWidth="1"/>
    <col min="3" max="3" width="10.5742187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5">
      <c r="A1" s="785" t="s">
        <v>0</v>
      </c>
      <c r="B1" s="785"/>
      <c r="C1" s="785"/>
      <c r="D1" s="785"/>
      <c r="E1" s="785"/>
      <c r="F1" s="785"/>
      <c r="G1" s="785"/>
      <c r="H1" s="785"/>
      <c r="I1" s="223"/>
      <c r="J1" s="293" t="s">
        <v>549</v>
      </c>
    </row>
    <row r="2" spans="1:10" ht="20.25">
      <c r="A2" s="786" t="s">
        <v>700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9" ht="13.5">
      <c r="A3" s="191"/>
      <c r="B3" s="191"/>
      <c r="C3" s="191"/>
      <c r="D3" s="191"/>
      <c r="E3" s="191"/>
      <c r="F3" s="191"/>
      <c r="G3" s="191"/>
      <c r="H3" s="191"/>
      <c r="I3" s="191"/>
    </row>
    <row r="4" spans="1:9" ht="15">
      <c r="A4" s="785" t="s">
        <v>548</v>
      </c>
      <c r="B4" s="785"/>
      <c r="C4" s="785"/>
      <c r="D4" s="785"/>
      <c r="E4" s="785"/>
      <c r="F4" s="785"/>
      <c r="G4" s="785"/>
      <c r="H4" s="785"/>
      <c r="I4" s="785"/>
    </row>
    <row r="5" spans="1:10" ht="13.5">
      <c r="A5" s="724" t="s">
        <v>936</v>
      </c>
      <c r="B5" s="724"/>
      <c r="C5" s="192"/>
      <c r="D5" s="192"/>
      <c r="E5" s="192"/>
      <c r="F5" s="192"/>
      <c r="G5" s="192"/>
      <c r="H5" s="192"/>
      <c r="I5" s="882" t="s">
        <v>779</v>
      </c>
      <c r="J5" s="882"/>
    </row>
    <row r="6" spans="1:10" ht="25.5" customHeight="1">
      <c r="A6" s="885" t="s">
        <v>2</v>
      </c>
      <c r="B6" s="885" t="s">
        <v>390</v>
      </c>
      <c r="C6" s="698" t="s">
        <v>391</v>
      </c>
      <c r="D6" s="698"/>
      <c r="E6" s="698"/>
      <c r="F6" s="879" t="s">
        <v>394</v>
      </c>
      <c r="G6" s="880"/>
      <c r="H6" s="880"/>
      <c r="I6" s="881"/>
      <c r="J6" s="883" t="s">
        <v>398</v>
      </c>
    </row>
    <row r="7" spans="1:10" ht="63" customHeight="1">
      <c r="A7" s="885"/>
      <c r="B7" s="885"/>
      <c r="C7" s="5" t="s">
        <v>101</v>
      </c>
      <c r="D7" s="5" t="s">
        <v>392</v>
      </c>
      <c r="E7" s="5" t="s">
        <v>393</v>
      </c>
      <c r="F7" s="226" t="s">
        <v>395</v>
      </c>
      <c r="G7" s="226" t="s">
        <v>396</v>
      </c>
      <c r="H7" s="226" t="s">
        <v>397</v>
      </c>
      <c r="I7" s="226" t="s">
        <v>46</v>
      </c>
      <c r="J7" s="884"/>
    </row>
    <row r="8" spans="1:10" ht="13.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265</v>
      </c>
      <c r="G8" s="195" t="s">
        <v>284</v>
      </c>
      <c r="H8" s="195" t="s">
        <v>285</v>
      </c>
      <c r="I8" s="195" t="s">
        <v>286</v>
      </c>
      <c r="J8" s="195" t="s">
        <v>314</v>
      </c>
    </row>
    <row r="9" spans="1:10" ht="37.5">
      <c r="A9" s="509" t="s">
        <v>258</v>
      </c>
      <c r="B9" s="509" t="s">
        <v>258</v>
      </c>
      <c r="C9" s="509" t="s">
        <v>953</v>
      </c>
      <c r="D9" s="509" t="s">
        <v>953</v>
      </c>
      <c r="E9" s="509" t="s">
        <v>953</v>
      </c>
      <c r="F9" s="509">
        <v>0</v>
      </c>
      <c r="G9" s="510">
        <v>1</v>
      </c>
      <c r="H9" s="509">
        <v>0</v>
      </c>
      <c r="I9" s="509">
        <v>0</v>
      </c>
      <c r="J9" s="509">
        <v>0</v>
      </c>
    </row>
    <row r="10" spans="1:10" ht="24.75">
      <c r="A10" s="509" t="s">
        <v>259</v>
      </c>
      <c r="B10" s="509">
        <v>1</v>
      </c>
      <c r="C10" s="495" t="s">
        <v>954</v>
      </c>
      <c r="D10" s="495" t="s">
        <v>954</v>
      </c>
      <c r="E10" s="495" t="s">
        <v>954</v>
      </c>
      <c r="F10" s="509">
        <v>0</v>
      </c>
      <c r="G10" s="510">
        <v>1</v>
      </c>
      <c r="H10" s="509">
        <v>0</v>
      </c>
      <c r="I10" s="509">
        <v>0</v>
      </c>
      <c r="J10" s="509">
        <v>0</v>
      </c>
    </row>
    <row r="11" spans="1:10" ht="24.75">
      <c r="A11" s="509" t="s">
        <v>260</v>
      </c>
      <c r="B11" s="509">
        <v>1</v>
      </c>
      <c r="C11" s="495" t="s">
        <v>955</v>
      </c>
      <c r="D11" s="509">
        <v>0</v>
      </c>
      <c r="E11" s="509">
        <v>0</v>
      </c>
      <c r="F11" s="509">
        <v>0</v>
      </c>
      <c r="G11" s="510">
        <v>1</v>
      </c>
      <c r="H11" s="509">
        <v>0</v>
      </c>
      <c r="I11" s="509">
        <v>0</v>
      </c>
      <c r="J11" s="509">
        <v>0</v>
      </c>
    </row>
    <row r="12" spans="1:13" ht="24.75">
      <c r="A12" s="511">
        <v>4</v>
      </c>
      <c r="B12" s="511">
        <v>1</v>
      </c>
      <c r="C12" s="509" t="s">
        <v>956</v>
      </c>
      <c r="D12" s="511">
        <v>0</v>
      </c>
      <c r="E12" s="511">
        <v>0</v>
      </c>
      <c r="F12" s="509">
        <v>0</v>
      </c>
      <c r="G12" s="474">
        <v>1</v>
      </c>
      <c r="H12" s="509">
        <v>0</v>
      </c>
      <c r="I12" s="509">
        <v>0</v>
      </c>
      <c r="J12" s="509">
        <v>0</v>
      </c>
      <c r="M12" s="15" t="s">
        <v>399</v>
      </c>
    </row>
    <row r="13" spans="1:10" ht="12.75">
      <c r="A13" s="27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6" spans="1:10" ht="12.75" customHeight="1">
      <c r="A16" s="303"/>
      <c r="B16" s="303"/>
      <c r="H16" s="382"/>
      <c r="I16" s="867" t="s">
        <v>13</v>
      </c>
      <c r="J16" s="867"/>
    </row>
    <row r="17" spans="1:10" ht="12.75" customHeight="1">
      <c r="A17" s="303" t="s">
        <v>12</v>
      </c>
      <c r="C17" s="1"/>
      <c r="D17" s="685" t="s">
        <v>13</v>
      </c>
      <c r="E17" s="685"/>
      <c r="F17" s="14"/>
      <c r="H17" s="376"/>
      <c r="I17" s="867" t="s">
        <v>14</v>
      </c>
      <c r="J17" s="867"/>
    </row>
    <row r="18" spans="1:10" ht="12.75" customHeight="1">
      <c r="A18" s="303"/>
      <c r="B18" s="303"/>
      <c r="C18" s="686" t="s">
        <v>882</v>
      </c>
      <c r="D18" s="686"/>
      <c r="E18" s="686"/>
      <c r="F18" s="686"/>
      <c r="H18" s="376"/>
      <c r="I18" s="867" t="s">
        <v>883</v>
      </c>
      <c r="J18" s="867"/>
    </row>
    <row r="19" spans="8:9" ht="12.75">
      <c r="H19" s="305"/>
      <c r="I19" s="304" t="s">
        <v>83</v>
      </c>
    </row>
  </sheetData>
  <sheetProtection/>
  <mergeCells count="15">
    <mergeCell ref="A5:B5"/>
    <mergeCell ref="A6:A7"/>
    <mergeCell ref="D17:E17"/>
    <mergeCell ref="B6:B7"/>
    <mergeCell ref="C6:E6"/>
    <mergeCell ref="F6:I6"/>
    <mergeCell ref="I18:J18"/>
    <mergeCell ref="I5:J5"/>
    <mergeCell ref="J6:J7"/>
    <mergeCell ref="C18:F18"/>
    <mergeCell ref="A1:H1"/>
    <mergeCell ref="I16:J16"/>
    <mergeCell ref="I17:J17"/>
    <mergeCell ref="A2:J2"/>
    <mergeCell ref="A4:I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5.28125" style="198" customWidth="1"/>
    <col min="2" max="2" width="8.57421875" style="198" customWidth="1"/>
    <col min="3" max="3" width="32.140625" style="198" customWidth="1"/>
    <col min="4" max="4" width="15.140625" style="198" customWidth="1"/>
    <col min="5" max="6" width="11.7109375" style="198" customWidth="1"/>
    <col min="7" max="7" width="13.7109375" style="198" customWidth="1"/>
    <col min="8" max="8" width="20.140625" style="198" customWidth="1"/>
    <col min="9" max="16384" width="9.140625" style="198" customWidth="1"/>
  </cols>
  <sheetData>
    <row r="1" spans="1:8" ht="12.75">
      <c r="A1" s="198" t="s">
        <v>11</v>
      </c>
      <c r="H1" s="214" t="s">
        <v>551</v>
      </c>
    </row>
    <row r="2" spans="1:8" s="202" customFormat="1" ht="15">
      <c r="A2" s="819" t="s">
        <v>0</v>
      </c>
      <c r="B2" s="819"/>
      <c r="C2" s="819"/>
      <c r="D2" s="819"/>
      <c r="E2" s="819"/>
      <c r="F2" s="819"/>
      <c r="G2" s="819"/>
      <c r="H2" s="819"/>
    </row>
    <row r="3" spans="1:8" s="202" customFormat="1" ht="20.25" customHeight="1">
      <c r="A3" s="820" t="s">
        <v>700</v>
      </c>
      <c r="B3" s="820"/>
      <c r="C3" s="820"/>
      <c r="D3" s="820"/>
      <c r="E3" s="820"/>
      <c r="F3" s="820"/>
      <c r="G3" s="820"/>
      <c r="H3" s="820"/>
    </row>
    <row r="5" spans="1:8" s="202" customFormat="1" ht="15">
      <c r="A5" s="895" t="s">
        <v>550</v>
      </c>
      <c r="B5" s="895"/>
      <c r="C5" s="895"/>
      <c r="D5" s="895"/>
      <c r="E5" s="895"/>
      <c r="F5" s="895"/>
      <c r="G5" s="895"/>
      <c r="H5" s="896"/>
    </row>
    <row r="7" spans="1:7" ht="12.75">
      <c r="A7" s="724" t="s">
        <v>936</v>
      </c>
      <c r="B7" s="724"/>
      <c r="C7" s="204"/>
      <c r="D7" s="205"/>
      <c r="E7" s="205"/>
      <c r="F7" s="205"/>
      <c r="G7" s="205"/>
    </row>
    <row r="9" spans="1:7" ht="13.5" customHeight="1">
      <c r="A9" s="215"/>
      <c r="B9" s="215"/>
      <c r="C9" s="215"/>
      <c r="D9" s="215"/>
      <c r="E9" s="215"/>
      <c r="F9" s="215"/>
      <c r="G9" s="215"/>
    </row>
    <row r="10" spans="1:8" s="206" customFormat="1" ht="12.75">
      <c r="A10" s="198"/>
      <c r="B10" s="198"/>
      <c r="C10" s="198"/>
      <c r="D10" s="198"/>
      <c r="E10" s="198"/>
      <c r="F10" s="198"/>
      <c r="G10" s="198"/>
      <c r="H10" s="119"/>
    </row>
    <row r="11" spans="1:8" s="206" customFormat="1" ht="39.75" customHeight="1">
      <c r="A11" s="207"/>
      <c r="B11" s="887" t="s">
        <v>278</v>
      </c>
      <c r="C11" s="887" t="s">
        <v>279</v>
      </c>
      <c r="D11" s="889" t="s">
        <v>280</v>
      </c>
      <c r="E11" s="890"/>
      <c r="F11" s="890"/>
      <c r="G11" s="891"/>
      <c r="H11" s="887" t="s">
        <v>77</v>
      </c>
    </row>
    <row r="12" spans="1:8" s="206" customFormat="1" ht="25.5">
      <c r="A12" s="208"/>
      <c r="B12" s="888"/>
      <c r="C12" s="888"/>
      <c r="D12" s="216" t="s">
        <v>281</v>
      </c>
      <c r="E12" s="216" t="s">
        <v>282</v>
      </c>
      <c r="F12" s="216" t="s">
        <v>283</v>
      </c>
      <c r="G12" s="216" t="s">
        <v>18</v>
      </c>
      <c r="H12" s="888"/>
    </row>
    <row r="13" spans="1:8" s="206" customFormat="1" ht="13.5">
      <c r="A13" s="208"/>
      <c r="B13" s="217" t="s">
        <v>258</v>
      </c>
      <c r="C13" s="217" t="s">
        <v>259</v>
      </c>
      <c r="D13" s="217" t="s">
        <v>260</v>
      </c>
      <c r="E13" s="217" t="s">
        <v>261</v>
      </c>
      <c r="F13" s="217" t="s">
        <v>262</v>
      </c>
      <c r="G13" s="217" t="s">
        <v>263</v>
      </c>
      <c r="H13" s="217" t="s">
        <v>264</v>
      </c>
    </row>
    <row r="14" spans="2:8" s="218" customFormat="1" ht="15" customHeight="1">
      <c r="B14" s="219" t="s">
        <v>28</v>
      </c>
      <c r="C14" s="892" t="s">
        <v>287</v>
      </c>
      <c r="D14" s="893"/>
      <c r="E14" s="893"/>
      <c r="F14" s="893"/>
      <c r="G14" s="893"/>
      <c r="H14" s="894"/>
    </row>
    <row r="15" spans="2:8" s="221" customFormat="1" ht="12.75">
      <c r="B15" s="220"/>
      <c r="C15" s="220" t="s">
        <v>957</v>
      </c>
      <c r="D15" s="219">
        <v>1</v>
      </c>
      <c r="E15" s="219" t="s">
        <v>7</v>
      </c>
      <c r="F15" s="219" t="s">
        <v>7</v>
      </c>
      <c r="G15" s="219">
        <v>1</v>
      </c>
      <c r="H15" s="220"/>
    </row>
    <row r="16" spans="1:8" ht="13.5">
      <c r="A16" s="211"/>
      <c r="B16" s="137"/>
      <c r="C16" s="222" t="s">
        <v>958</v>
      </c>
      <c r="D16" s="152">
        <v>1</v>
      </c>
      <c r="E16" s="152" t="s">
        <v>7</v>
      </c>
      <c r="F16" s="152" t="s">
        <v>7</v>
      </c>
      <c r="G16" s="152">
        <v>1</v>
      </c>
      <c r="H16" s="137"/>
    </row>
    <row r="17" spans="2:8" ht="12.75">
      <c r="B17" s="210"/>
      <c r="C17" s="222" t="s">
        <v>959</v>
      </c>
      <c r="D17" s="152">
        <v>1</v>
      </c>
      <c r="E17" s="512" t="s">
        <v>7</v>
      </c>
      <c r="F17" s="512" t="s">
        <v>7</v>
      </c>
      <c r="G17" s="512">
        <v>1</v>
      </c>
      <c r="H17" s="137"/>
    </row>
    <row r="18" spans="2:8" s="133" customFormat="1" ht="12.75">
      <c r="B18" s="137"/>
      <c r="C18" s="222" t="s">
        <v>960</v>
      </c>
      <c r="D18" s="152" t="s">
        <v>7</v>
      </c>
      <c r="E18" s="152">
        <v>33</v>
      </c>
      <c r="F18" s="152" t="s">
        <v>7</v>
      </c>
      <c r="G18" s="152">
        <v>33</v>
      </c>
      <c r="H18" s="136"/>
    </row>
    <row r="19" spans="2:8" s="133" customFormat="1" ht="12.75">
      <c r="B19" s="137"/>
      <c r="C19" s="222" t="s">
        <v>961</v>
      </c>
      <c r="D19" s="152" t="s">
        <v>7</v>
      </c>
      <c r="E19" s="152" t="s">
        <v>7</v>
      </c>
      <c r="F19" s="152">
        <v>145</v>
      </c>
      <c r="G19" s="152">
        <v>145</v>
      </c>
      <c r="H19" s="136"/>
    </row>
    <row r="20" spans="2:8" s="133" customFormat="1" ht="12.75">
      <c r="B20" s="137"/>
      <c r="C20" s="222"/>
      <c r="D20" s="152" t="s">
        <v>7</v>
      </c>
      <c r="E20" s="152" t="s">
        <v>7</v>
      </c>
      <c r="F20" s="152" t="s">
        <v>7</v>
      </c>
      <c r="G20" s="152" t="s">
        <v>7</v>
      </c>
      <c r="H20" s="136"/>
    </row>
    <row r="21" spans="2:8" s="133" customFormat="1" ht="21.75" customHeight="1">
      <c r="B21" s="219" t="s">
        <v>32</v>
      </c>
      <c r="C21" s="892" t="s">
        <v>461</v>
      </c>
      <c r="D21" s="893"/>
      <c r="E21" s="893"/>
      <c r="F21" s="893"/>
      <c r="G21" s="893"/>
      <c r="H21" s="894"/>
    </row>
    <row r="22" spans="1:8" s="133" customFormat="1" ht="12.75">
      <c r="A22" s="213" t="s">
        <v>277</v>
      </c>
      <c r="B22" s="212"/>
      <c r="C22" s="220" t="s">
        <v>962</v>
      </c>
      <c r="D22" s="135">
        <v>1</v>
      </c>
      <c r="E22" s="513" t="s">
        <v>7</v>
      </c>
      <c r="F22" s="513" t="s">
        <v>7</v>
      </c>
      <c r="G22" s="513">
        <f>SUM(D22:F22)</f>
        <v>1</v>
      </c>
      <c r="H22" s="136"/>
    </row>
    <row r="23" spans="2:8" ht="12.75">
      <c r="B23" s="137"/>
      <c r="C23" s="222" t="s">
        <v>963</v>
      </c>
      <c r="D23" s="152">
        <v>1</v>
      </c>
      <c r="E23" s="514" t="s">
        <v>7</v>
      </c>
      <c r="F23" s="514" t="s">
        <v>7</v>
      </c>
      <c r="G23" s="513">
        <f aca="true" t="shared" si="0" ref="G23:G28">SUM(D23:F23)</f>
        <v>1</v>
      </c>
      <c r="H23" s="137"/>
    </row>
    <row r="24" spans="2:8" ht="12.75">
      <c r="B24" s="137"/>
      <c r="C24" s="222" t="s">
        <v>964</v>
      </c>
      <c r="D24" s="152">
        <v>1</v>
      </c>
      <c r="E24" s="514" t="s">
        <v>7</v>
      </c>
      <c r="F24" s="514" t="s">
        <v>7</v>
      </c>
      <c r="G24" s="513">
        <f t="shared" si="0"/>
        <v>1</v>
      </c>
      <c r="H24" s="137"/>
    </row>
    <row r="25" spans="2:8" ht="12.75">
      <c r="B25" s="137"/>
      <c r="C25" s="222" t="s">
        <v>965</v>
      </c>
      <c r="D25" s="152" t="s">
        <v>7</v>
      </c>
      <c r="E25" s="514">
        <v>15</v>
      </c>
      <c r="F25" s="514" t="s">
        <v>7</v>
      </c>
      <c r="G25" s="513">
        <f t="shared" si="0"/>
        <v>15</v>
      </c>
      <c r="H25" s="137"/>
    </row>
    <row r="26" spans="2:8" ht="12.75">
      <c r="B26" s="137"/>
      <c r="C26" s="222" t="s">
        <v>966</v>
      </c>
      <c r="D26" s="152" t="s">
        <v>7</v>
      </c>
      <c r="E26" s="514">
        <v>8</v>
      </c>
      <c r="F26" s="514" t="s">
        <v>7</v>
      </c>
      <c r="G26" s="513">
        <f t="shared" si="0"/>
        <v>8</v>
      </c>
      <c r="H26" s="137"/>
    </row>
    <row r="27" spans="2:8" ht="12.75">
      <c r="B27" s="137"/>
      <c r="C27" s="137" t="s">
        <v>967</v>
      </c>
      <c r="D27" s="152" t="s">
        <v>7</v>
      </c>
      <c r="E27" s="514">
        <v>12</v>
      </c>
      <c r="F27" s="514" t="s">
        <v>7</v>
      </c>
      <c r="G27" s="513">
        <f t="shared" si="0"/>
        <v>12</v>
      </c>
      <c r="H27" s="137"/>
    </row>
    <row r="28" spans="2:8" ht="12.75">
      <c r="B28" s="137"/>
      <c r="C28" s="137" t="s">
        <v>968</v>
      </c>
      <c r="D28" s="152">
        <v>4</v>
      </c>
      <c r="E28" s="152">
        <v>4</v>
      </c>
      <c r="F28" s="152" t="s">
        <v>7</v>
      </c>
      <c r="G28" s="513">
        <f t="shared" si="0"/>
        <v>8</v>
      </c>
      <c r="H28" s="137"/>
    </row>
    <row r="29" spans="2:8" ht="12.75">
      <c r="B29" s="206"/>
      <c r="C29" s="206"/>
      <c r="D29" s="515"/>
      <c r="E29" s="515"/>
      <c r="F29" s="515"/>
      <c r="G29" s="515"/>
      <c r="H29" s="206"/>
    </row>
    <row r="30" spans="4:7" ht="12.75" customHeight="1">
      <c r="D30" s="886"/>
      <c r="E30" s="886"/>
      <c r="F30" s="886"/>
      <c r="G30" s="886"/>
    </row>
    <row r="31" spans="1:8" ht="12.75" customHeight="1">
      <c r="A31" s="303"/>
      <c r="B31" s="303"/>
      <c r="C31"/>
      <c r="D31"/>
      <c r="E31" s="382" t="s">
        <v>13</v>
      </c>
      <c r="F31"/>
      <c r="G31" s="15"/>
      <c r="H31" s="382"/>
    </row>
    <row r="32" spans="1:8" ht="12.75" customHeight="1">
      <c r="A32" s="303" t="s">
        <v>12</v>
      </c>
      <c r="B32"/>
      <c r="C32" s="79" t="s">
        <v>937</v>
      </c>
      <c r="D32" s="15"/>
      <c r="E32" s="390" t="s">
        <v>14</v>
      </c>
      <c r="F32" s="14"/>
      <c r="G32" s="15"/>
      <c r="H32" s="376"/>
    </row>
    <row r="33" spans="1:8" ht="12.75">
      <c r="A33" s="303"/>
      <c r="B33" s="303"/>
      <c r="C33" s="391" t="s">
        <v>882</v>
      </c>
      <c r="D33" s="391"/>
      <c r="E33" s="390" t="s">
        <v>883</v>
      </c>
      <c r="F33" s="391"/>
      <c r="G33" s="15"/>
      <c r="H33" s="376"/>
    </row>
    <row r="34" spans="1:8" ht="12.75">
      <c r="A34"/>
      <c r="B34"/>
      <c r="C34"/>
      <c r="D34"/>
      <c r="E34" s="389" t="s">
        <v>83</v>
      </c>
      <c r="F34"/>
      <c r="G34" s="15"/>
      <c r="H34" s="305"/>
    </row>
  </sheetData>
  <sheetProtection/>
  <mergeCells count="11">
    <mergeCell ref="A2:H2"/>
    <mergeCell ref="A3:H3"/>
    <mergeCell ref="A5:H5"/>
    <mergeCell ref="A7:B7"/>
    <mergeCell ref="D30:G30"/>
    <mergeCell ref="B11:B12"/>
    <mergeCell ref="C11:C12"/>
    <mergeCell ref="D11:G11"/>
    <mergeCell ref="H11:H12"/>
    <mergeCell ref="C14:H14"/>
    <mergeCell ref="C21:H2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0"/>
  <sheetViews>
    <sheetView view="pageBreakPreview" zoomScaleSheetLayoutView="100" zoomScalePageLayoutView="0" workbookViewId="0" topLeftCell="C30">
      <selection activeCell="K42" sqref="K4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338" customWidth="1"/>
    <col min="7" max="7" width="23.57421875" style="0" customWidth="1"/>
    <col min="8" max="8" width="17.421875" style="0" customWidth="1"/>
  </cols>
  <sheetData>
    <row r="1" spans="1:8" ht="15">
      <c r="A1" s="785" t="s">
        <v>0</v>
      </c>
      <c r="B1" s="785"/>
      <c r="C1" s="785"/>
      <c r="D1" s="785"/>
      <c r="E1" s="785"/>
      <c r="F1" s="785"/>
      <c r="H1" s="189" t="s">
        <v>642</v>
      </c>
    </row>
    <row r="2" spans="1:7" ht="20.25">
      <c r="A2" s="786" t="s">
        <v>700</v>
      </c>
      <c r="B2" s="786"/>
      <c r="C2" s="786"/>
      <c r="D2" s="786"/>
      <c r="E2" s="786"/>
      <c r="F2" s="786"/>
      <c r="G2" s="786"/>
    </row>
    <row r="3" spans="1:2" ht="13.5">
      <c r="A3" s="191"/>
      <c r="B3" s="191"/>
    </row>
    <row r="4" spans="1:7" ht="18" customHeight="1">
      <c r="A4" s="787" t="s">
        <v>643</v>
      </c>
      <c r="B4" s="787"/>
      <c r="C4" s="787"/>
      <c r="D4" s="787"/>
      <c r="E4" s="787"/>
      <c r="F4" s="787"/>
      <c r="G4" s="787"/>
    </row>
    <row r="5" spans="1:2" ht="12.75">
      <c r="A5" s="724" t="s">
        <v>936</v>
      </c>
      <c r="B5" s="724"/>
    </row>
    <row r="6" spans="1:8" ht="13.5">
      <c r="A6" s="192"/>
      <c r="B6" s="192"/>
      <c r="F6" s="788" t="s">
        <v>779</v>
      </c>
      <c r="G6" s="788"/>
      <c r="H6" s="788"/>
    </row>
    <row r="7" spans="1:8" ht="59.25" customHeight="1">
      <c r="A7" s="193" t="s">
        <v>2</v>
      </c>
      <c r="B7" s="298" t="s">
        <v>3</v>
      </c>
      <c r="C7" s="302" t="s">
        <v>644</v>
      </c>
      <c r="D7" s="302" t="s">
        <v>645</v>
      </c>
      <c r="E7" s="302" t="s">
        <v>646</v>
      </c>
      <c r="F7" s="591" t="s">
        <v>647</v>
      </c>
      <c r="G7" s="333" t="s">
        <v>702</v>
      </c>
      <c r="H7" s="285" t="s">
        <v>870</v>
      </c>
    </row>
    <row r="8" spans="1:8" s="189" customFormat="1" ht="14.2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592" t="s">
        <v>263</v>
      </c>
      <c r="G8" s="334" t="s">
        <v>264</v>
      </c>
      <c r="H8" s="230">
        <v>8</v>
      </c>
    </row>
    <row r="9" spans="1:8" s="189" customFormat="1" ht="14.25">
      <c r="A9" s="353" t="s">
        <v>258</v>
      </c>
      <c r="B9" s="354" t="s">
        <v>884</v>
      </c>
      <c r="C9" s="575">
        <v>2139</v>
      </c>
      <c r="D9" s="575">
        <v>2139</v>
      </c>
      <c r="E9" s="575">
        <v>1887</v>
      </c>
      <c r="F9" s="593">
        <v>0</v>
      </c>
      <c r="G9" s="680">
        <f>D9-E9-F9</f>
        <v>252</v>
      </c>
      <c r="H9" s="594" t="s">
        <v>991</v>
      </c>
    </row>
    <row r="10" spans="1:9" s="189" customFormat="1" ht="14.25">
      <c r="A10" s="353" t="s">
        <v>259</v>
      </c>
      <c r="B10" s="354" t="s">
        <v>885</v>
      </c>
      <c r="C10" s="575">
        <v>2889</v>
      </c>
      <c r="D10" s="575">
        <v>2889</v>
      </c>
      <c r="E10" s="575">
        <v>2559</v>
      </c>
      <c r="F10" s="593">
        <v>0</v>
      </c>
      <c r="G10" s="680">
        <f aca="true" t="shared" si="0" ref="G10:G41">D10-E10-F10</f>
        <v>330</v>
      </c>
      <c r="H10" s="594" t="s">
        <v>7</v>
      </c>
      <c r="I10" s="657"/>
    </row>
    <row r="11" spans="1:8" s="189" customFormat="1" ht="14.25">
      <c r="A11" s="353" t="s">
        <v>260</v>
      </c>
      <c r="B11" s="354" t="s">
        <v>886</v>
      </c>
      <c r="C11" s="575">
        <v>1315</v>
      </c>
      <c r="D11" s="575">
        <v>1315</v>
      </c>
      <c r="E11" s="575">
        <v>1073</v>
      </c>
      <c r="F11" s="593">
        <v>0</v>
      </c>
      <c r="G11" s="680">
        <f t="shared" si="0"/>
        <v>242</v>
      </c>
      <c r="H11" s="594" t="s">
        <v>7</v>
      </c>
    </row>
    <row r="12" spans="1:8" s="189" customFormat="1" ht="14.25">
      <c r="A12" s="353" t="s">
        <v>261</v>
      </c>
      <c r="B12" s="354" t="s">
        <v>887</v>
      </c>
      <c r="C12" s="575">
        <v>2699</v>
      </c>
      <c r="D12" s="575">
        <v>2699</v>
      </c>
      <c r="E12" s="575">
        <v>2476</v>
      </c>
      <c r="F12" s="593">
        <v>0</v>
      </c>
      <c r="G12" s="680">
        <f t="shared" si="0"/>
        <v>223</v>
      </c>
      <c r="H12" s="594" t="s">
        <v>7</v>
      </c>
    </row>
    <row r="13" spans="1:8" s="189" customFormat="1" ht="14.25">
      <c r="A13" s="353" t="s">
        <v>262</v>
      </c>
      <c r="B13" s="354" t="s">
        <v>888</v>
      </c>
      <c r="C13" s="575">
        <v>1174</v>
      </c>
      <c r="D13" s="575">
        <v>1174</v>
      </c>
      <c r="E13" s="575">
        <v>972</v>
      </c>
      <c r="F13" s="593">
        <v>0</v>
      </c>
      <c r="G13" s="590">
        <f t="shared" si="0"/>
        <v>202</v>
      </c>
      <c r="H13" s="594" t="s">
        <v>7</v>
      </c>
    </row>
    <row r="14" spans="1:8" s="189" customFormat="1" ht="14.25">
      <c r="A14" s="353" t="s">
        <v>263</v>
      </c>
      <c r="B14" s="354" t="s">
        <v>889</v>
      </c>
      <c r="C14" s="575">
        <v>1457</v>
      </c>
      <c r="D14" s="575">
        <v>1457</v>
      </c>
      <c r="E14" s="575">
        <v>1311</v>
      </c>
      <c r="F14" s="593">
        <v>0</v>
      </c>
      <c r="G14" s="590">
        <f t="shared" si="0"/>
        <v>146</v>
      </c>
      <c r="H14" s="594" t="s">
        <v>7</v>
      </c>
    </row>
    <row r="15" spans="1:8" s="189" customFormat="1" ht="14.25">
      <c r="A15" s="353" t="s">
        <v>264</v>
      </c>
      <c r="B15" s="354" t="s">
        <v>890</v>
      </c>
      <c r="C15" s="575">
        <v>1962</v>
      </c>
      <c r="D15" s="575">
        <v>1962</v>
      </c>
      <c r="E15" s="575">
        <v>1558</v>
      </c>
      <c r="F15" s="593">
        <v>0</v>
      </c>
      <c r="G15" s="590">
        <f t="shared" si="0"/>
        <v>404</v>
      </c>
      <c r="H15" s="594" t="s">
        <v>7</v>
      </c>
    </row>
    <row r="16" spans="1:8" s="189" customFormat="1" ht="14.25">
      <c r="A16" s="353" t="s">
        <v>265</v>
      </c>
      <c r="B16" s="354" t="s">
        <v>891</v>
      </c>
      <c r="C16" s="575">
        <v>2924</v>
      </c>
      <c r="D16" s="575">
        <v>2924</v>
      </c>
      <c r="E16" s="575">
        <v>2307</v>
      </c>
      <c r="F16" s="593">
        <v>0</v>
      </c>
      <c r="G16" s="590">
        <f t="shared" si="0"/>
        <v>617</v>
      </c>
      <c r="H16" s="594" t="s">
        <v>7</v>
      </c>
    </row>
    <row r="17" spans="1:8" s="189" customFormat="1" ht="14.25">
      <c r="A17" s="353" t="s">
        <v>284</v>
      </c>
      <c r="B17" s="354" t="s">
        <v>892</v>
      </c>
      <c r="C17" s="575">
        <v>1957</v>
      </c>
      <c r="D17" s="575">
        <v>1957</v>
      </c>
      <c r="E17" s="575">
        <v>1913</v>
      </c>
      <c r="F17" s="593">
        <v>0</v>
      </c>
      <c r="G17" s="590">
        <f t="shared" si="0"/>
        <v>44</v>
      </c>
      <c r="H17" s="594" t="s">
        <v>7</v>
      </c>
    </row>
    <row r="18" spans="1:8" s="189" customFormat="1" ht="14.25">
      <c r="A18" s="353" t="s">
        <v>285</v>
      </c>
      <c r="B18" s="354" t="s">
        <v>893</v>
      </c>
      <c r="C18" s="575">
        <v>978</v>
      </c>
      <c r="D18" s="575">
        <v>978</v>
      </c>
      <c r="E18" s="575">
        <v>962</v>
      </c>
      <c r="F18" s="593">
        <v>0</v>
      </c>
      <c r="G18" s="590">
        <f t="shared" si="0"/>
        <v>16</v>
      </c>
      <c r="H18" s="594" t="s">
        <v>7</v>
      </c>
    </row>
    <row r="19" spans="1:8" s="189" customFormat="1" ht="14.25">
      <c r="A19" s="353" t="s">
        <v>286</v>
      </c>
      <c r="B19" s="354" t="s">
        <v>894</v>
      </c>
      <c r="C19" s="575">
        <v>2082</v>
      </c>
      <c r="D19" s="575">
        <v>2082</v>
      </c>
      <c r="E19" s="575">
        <v>1814</v>
      </c>
      <c r="F19" s="593">
        <v>0</v>
      </c>
      <c r="G19" s="590">
        <f t="shared" si="0"/>
        <v>268</v>
      </c>
      <c r="H19" s="594" t="s">
        <v>7</v>
      </c>
    </row>
    <row r="20" spans="1:8" s="189" customFormat="1" ht="14.25">
      <c r="A20" s="353" t="s">
        <v>314</v>
      </c>
      <c r="B20" s="354" t="s">
        <v>895</v>
      </c>
      <c r="C20" s="575">
        <v>1799</v>
      </c>
      <c r="D20" s="575">
        <v>1799</v>
      </c>
      <c r="E20" s="575">
        <v>1675</v>
      </c>
      <c r="F20" s="593">
        <v>0</v>
      </c>
      <c r="G20" s="590">
        <f t="shared" si="0"/>
        <v>124</v>
      </c>
      <c r="H20" s="594" t="s">
        <v>7</v>
      </c>
    </row>
    <row r="21" spans="1:8" s="189" customFormat="1" ht="14.25">
      <c r="A21" s="353" t="s">
        <v>315</v>
      </c>
      <c r="B21" s="354" t="s">
        <v>896</v>
      </c>
      <c r="C21" s="575">
        <v>2066</v>
      </c>
      <c r="D21" s="575">
        <v>2066</v>
      </c>
      <c r="E21" s="575">
        <v>1583</v>
      </c>
      <c r="F21" s="593">
        <v>0</v>
      </c>
      <c r="G21" s="590">
        <f t="shared" si="0"/>
        <v>483</v>
      </c>
      <c r="H21" s="594" t="s">
        <v>7</v>
      </c>
    </row>
    <row r="22" spans="1:8" s="189" customFormat="1" ht="14.25">
      <c r="A22" s="353" t="s">
        <v>316</v>
      </c>
      <c r="B22" s="354" t="s">
        <v>897</v>
      </c>
      <c r="C22" s="575">
        <v>1717</v>
      </c>
      <c r="D22" s="575">
        <v>1717</v>
      </c>
      <c r="E22" s="575">
        <v>1588</v>
      </c>
      <c r="F22" s="593">
        <v>0</v>
      </c>
      <c r="G22" s="590">
        <f t="shared" si="0"/>
        <v>129</v>
      </c>
      <c r="H22" s="594" t="s">
        <v>7</v>
      </c>
    </row>
    <row r="23" spans="1:8" s="189" customFormat="1" ht="31.5">
      <c r="A23" s="353" t="s">
        <v>317</v>
      </c>
      <c r="B23" s="354" t="s">
        <v>898</v>
      </c>
      <c r="C23" s="575">
        <v>785</v>
      </c>
      <c r="D23" s="575">
        <v>785</v>
      </c>
      <c r="E23" s="575">
        <v>723</v>
      </c>
      <c r="F23" s="593">
        <v>0</v>
      </c>
      <c r="G23" s="590">
        <f t="shared" si="0"/>
        <v>62</v>
      </c>
      <c r="H23" s="594" t="s">
        <v>998</v>
      </c>
    </row>
    <row r="24" spans="1:8" s="189" customFormat="1" ht="14.25">
      <c r="A24" s="353" t="s">
        <v>899</v>
      </c>
      <c r="B24" s="354" t="s">
        <v>900</v>
      </c>
      <c r="C24" s="575">
        <v>2731</v>
      </c>
      <c r="D24" s="575">
        <v>2731</v>
      </c>
      <c r="E24" s="575">
        <v>2398</v>
      </c>
      <c r="F24" s="593">
        <v>0</v>
      </c>
      <c r="G24" s="590">
        <f t="shared" si="0"/>
        <v>333</v>
      </c>
      <c r="H24" s="594" t="s">
        <v>7</v>
      </c>
    </row>
    <row r="25" spans="1:8" s="189" customFormat="1" ht="14.25">
      <c r="A25" s="353" t="s">
        <v>901</v>
      </c>
      <c r="B25" s="354" t="s">
        <v>902</v>
      </c>
      <c r="C25" s="575">
        <v>1462</v>
      </c>
      <c r="D25" s="575">
        <v>1462</v>
      </c>
      <c r="E25" s="575">
        <v>1377</v>
      </c>
      <c r="F25" s="593">
        <v>0</v>
      </c>
      <c r="G25" s="590">
        <f t="shared" si="0"/>
        <v>85</v>
      </c>
      <c r="H25" s="594" t="s">
        <v>7</v>
      </c>
    </row>
    <row r="26" spans="1:8" s="189" customFormat="1" ht="14.25">
      <c r="A26" s="353" t="s">
        <v>903</v>
      </c>
      <c r="B26" s="354" t="s">
        <v>904</v>
      </c>
      <c r="C26" s="575">
        <v>2241</v>
      </c>
      <c r="D26" s="575">
        <v>2241</v>
      </c>
      <c r="E26" s="575">
        <v>1978</v>
      </c>
      <c r="F26" s="593">
        <v>0</v>
      </c>
      <c r="G26" s="590">
        <f t="shared" si="0"/>
        <v>263</v>
      </c>
      <c r="H26" s="594" t="s">
        <v>7</v>
      </c>
    </row>
    <row r="27" spans="1:8" s="189" customFormat="1" ht="14.25">
      <c r="A27" s="353" t="s">
        <v>905</v>
      </c>
      <c r="B27" s="354" t="s">
        <v>906</v>
      </c>
      <c r="C27" s="575">
        <v>2330</v>
      </c>
      <c r="D27" s="575">
        <v>2330</v>
      </c>
      <c r="E27" s="575">
        <v>1821</v>
      </c>
      <c r="F27" s="593">
        <v>0</v>
      </c>
      <c r="G27" s="590">
        <f t="shared" si="0"/>
        <v>509</v>
      </c>
      <c r="H27" s="594" t="s">
        <v>999</v>
      </c>
    </row>
    <row r="28" spans="1:8" s="189" customFormat="1" ht="14.25">
      <c r="A28" s="353" t="s">
        <v>907</v>
      </c>
      <c r="B28" s="354" t="s">
        <v>908</v>
      </c>
      <c r="C28" s="575">
        <v>2964</v>
      </c>
      <c r="D28" s="575">
        <v>2964</v>
      </c>
      <c r="E28" s="575">
        <v>2472</v>
      </c>
      <c r="F28" s="593">
        <v>0</v>
      </c>
      <c r="G28" s="590">
        <f t="shared" si="0"/>
        <v>492</v>
      </c>
      <c r="H28" s="594" t="s">
        <v>7</v>
      </c>
    </row>
    <row r="29" spans="1:8" s="189" customFormat="1" ht="14.25">
      <c r="A29" s="353" t="s">
        <v>909</v>
      </c>
      <c r="B29" s="354" t="s">
        <v>910</v>
      </c>
      <c r="C29" s="575">
        <v>1695</v>
      </c>
      <c r="D29" s="575">
        <v>1695</v>
      </c>
      <c r="E29" s="575">
        <v>1518</v>
      </c>
      <c r="F29" s="593">
        <v>0</v>
      </c>
      <c r="G29" s="590">
        <f t="shared" si="0"/>
        <v>177</v>
      </c>
      <c r="H29" s="594" t="s">
        <v>7</v>
      </c>
    </row>
    <row r="30" spans="1:8" s="189" customFormat="1" ht="14.25">
      <c r="A30" s="353" t="s">
        <v>911</v>
      </c>
      <c r="B30" s="354" t="s">
        <v>912</v>
      </c>
      <c r="C30" s="575">
        <v>2770</v>
      </c>
      <c r="D30" s="575">
        <v>2770</v>
      </c>
      <c r="E30" s="575">
        <v>2422</v>
      </c>
      <c r="F30" s="355">
        <v>0</v>
      </c>
      <c r="G30" s="590">
        <f t="shared" si="0"/>
        <v>348</v>
      </c>
      <c r="H30" s="594" t="s">
        <v>7</v>
      </c>
    </row>
    <row r="31" spans="1:8" s="189" customFormat="1" ht="21">
      <c r="A31" s="353" t="s">
        <v>913</v>
      </c>
      <c r="B31" s="354" t="s">
        <v>914</v>
      </c>
      <c r="C31" s="575">
        <v>1450</v>
      </c>
      <c r="D31" s="575">
        <v>1450</v>
      </c>
      <c r="E31" s="575">
        <v>1301</v>
      </c>
      <c r="F31" s="593">
        <v>0</v>
      </c>
      <c r="G31" s="590">
        <f t="shared" si="0"/>
        <v>149</v>
      </c>
      <c r="H31" s="594" t="s">
        <v>1000</v>
      </c>
    </row>
    <row r="32" spans="1:8" s="189" customFormat="1" ht="14.25">
      <c r="A32" s="353" t="s">
        <v>915</v>
      </c>
      <c r="B32" s="354" t="s">
        <v>916</v>
      </c>
      <c r="C32" s="575">
        <v>1566</v>
      </c>
      <c r="D32" s="575">
        <v>1566</v>
      </c>
      <c r="E32" s="575">
        <v>1557</v>
      </c>
      <c r="F32" s="593">
        <v>0</v>
      </c>
      <c r="G32" s="590">
        <f t="shared" si="0"/>
        <v>9</v>
      </c>
      <c r="H32" s="594" t="s">
        <v>7</v>
      </c>
    </row>
    <row r="33" spans="1:8" s="189" customFormat="1" ht="14.25">
      <c r="A33" s="353" t="s">
        <v>917</v>
      </c>
      <c r="B33" s="354" t="s">
        <v>918</v>
      </c>
      <c r="C33" s="575">
        <v>1447</v>
      </c>
      <c r="D33" s="575">
        <v>1447</v>
      </c>
      <c r="E33" s="575">
        <v>1218</v>
      </c>
      <c r="F33" s="593">
        <v>0</v>
      </c>
      <c r="G33" s="590">
        <f t="shared" si="0"/>
        <v>229</v>
      </c>
      <c r="H33" s="594" t="s">
        <v>7</v>
      </c>
    </row>
    <row r="34" spans="1:8" s="189" customFormat="1" ht="14.25">
      <c r="A34" s="353" t="s">
        <v>919</v>
      </c>
      <c r="B34" s="354" t="s">
        <v>920</v>
      </c>
      <c r="C34" s="575">
        <v>1500</v>
      </c>
      <c r="D34" s="575">
        <v>1500</v>
      </c>
      <c r="E34" s="575">
        <v>1468</v>
      </c>
      <c r="F34" s="593">
        <v>0</v>
      </c>
      <c r="G34" s="590">
        <f t="shared" si="0"/>
        <v>32</v>
      </c>
      <c r="H34" s="594" t="s">
        <v>7</v>
      </c>
    </row>
    <row r="35" spans="1:8" ht="20.25">
      <c r="A35" s="353" t="s">
        <v>921</v>
      </c>
      <c r="B35" s="354" t="s">
        <v>922</v>
      </c>
      <c r="C35" s="272">
        <v>1590</v>
      </c>
      <c r="D35" s="272">
        <v>1590</v>
      </c>
      <c r="E35" s="575">
        <v>1424</v>
      </c>
      <c r="F35" s="593">
        <v>0</v>
      </c>
      <c r="G35" s="590">
        <f t="shared" si="0"/>
        <v>166</v>
      </c>
      <c r="H35" s="595" t="s">
        <v>1001</v>
      </c>
    </row>
    <row r="36" spans="1:8" ht="12">
      <c r="A36" s="353" t="s">
        <v>923</v>
      </c>
      <c r="B36" s="360" t="s">
        <v>924</v>
      </c>
      <c r="C36" s="272">
        <v>1308</v>
      </c>
      <c r="D36" s="272">
        <v>1308</v>
      </c>
      <c r="E36" s="575">
        <v>1139</v>
      </c>
      <c r="F36" s="593">
        <v>0</v>
      </c>
      <c r="G36" s="590">
        <f t="shared" si="0"/>
        <v>169</v>
      </c>
      <c r="H36" s="595" t="s">
        <v>7</v>
      </c>
    </row>
    <row r="37" spans="1:8" ht="12">
      <c r="A37" s="353" t="s">
        <v>925</v>
      </c>
      <c r="B37" s="360" t="s">
        <v>926</v>
      </c>
      <c r="C37" s="272">
        <v>842</v>
      </c>
      <c r="D37" s="272">
        <v>842</v>
      </c>
      <c r="E37" s="575">
        <v>824</v>
      </c>
      <c r="F37" s="593">
        <v>0</v>
      </c>
      <c r="G37" s="590">
        <f t="shared" si="0"/>
        <v>18</v>
      </c>
      <c r="H37" s="595" t="s">
        <v>7</v>
      </c>
    </row>
    <row r="38" spans="1:8" ht="12">
      <c r="A38" s="353" t="s">
        <v>927</v>
      </c>
      <c r="B38" s="360" t="s">
        <v>928</v>
      </c>
      <c r="C38" s="272">
        <v>1099</v>
      </c>
      <c r="D38" s="272">
        <v>1099</v>
      </c>
      <c r="E38" s="575">
        <v>1007</v>
      </c>
      <c r="F38" s="593">
        <v>0</v>
      </c>
      <c r="G38" s="590">
        <f t="shared" si="0"/>
        <v>92</v>
      </c>
      <c r="H38" s="595" t="s">
        <v>7</v>
      </c>
    </row>
    <row r="39" spans="1:8" ht="12">
      <c r="A39" s="353" t="s">
        <v>929</v>
      </c>
      <c r="B39" s="360" t="s">
        <v>930</v>
      </c>
      <c r="C39" s="272">
        <v>700</v>
      </c>
      <c r="D39" s="272">
        <v>700</v>
      </c>
      <c r="E39" s="575">
        <v>611</v>
      </c>
      <c r="F39" s="593">
        <v>0</v>
      </c>
      <c r="G39" s="590">
        <f t="shared" si="0"/>
        <v>89</v>
      </c>
      <c r="H39" s="595" t="s">
        <v>7</v>
      </c>
    </row>
    <row r="40" spans="1:8" ht="24.75">
      <c r="A40" s="353" t="s">
        <v>931</v>
      </c>
      <c r="B40" s="360" t="s">
        <v>932</v>
      </c>
      <c r="C40" s="272">
        <v>614</v>
      </c>
      <c r="D40" s="272">
        <v>614</v>
      </c>
      <c r="E40" s="575">
        <v>445</v>
      </c>
      <c r="F40" s="593">
        <v>0</v>
      </c>
      <c r="G40" s="590">
        <f t="shared" si="0"/>
        <v>169</v>
      </c>
      <c r="H40" s="595" t="s">
        <v>7</v>
      </c>
    </row>
    <row r="41" spans="1:8" ht="24.75">
      <c r="A41" s="353" t="s">
        <v>933</v>
      </c>
      <c r="B41" s="360" t="s">
        <v>934</v>
      </c>
      <c r="C41" s="272">
        <v>827</v>
      </c>
      <c r="D41" s="272">
        <v>827</v>
      </c>
      <c r="E41" s="575">
        <v>783</v>
      </c>
      <c r="F41" s="593">
        <v>0</v>
      </c>
      <c r="G41" s="590">
        <f t="shared" si="0"/>
        <v>44</v>
      </c>
      <c r="H41" s="595" t="s">
        <v>7</v>
      </c>
    </row>
    <row r="42" spans="1:12" ht="12.75">
      <c r="A42" s="27" t="s">
        <v>18</v>
      </c>
      <c r="B42" s="9"/>
      <c r="C42" s="3">
        <f>SUM(C9:C41)</f>
        <v>57079</v>
      </c>
      <c r="D42" s="3">
        <f>SUM(D9:D41)</f>
        <v>57079</v>
      </c>
      <c r="E42" s="3">
        <f>SUM(E9:E41)</f>
        <v>50164</v>
      </c>
      <c r="F42" s="249">
        <f>SUM(F9:F41)</f>
        <v>0</v>
      </c>
      <c r="G42" s="249">
        <f>SUM(G9:G41)</f>
        <v>6915</v>
      </c>
      <c r="H42" s="18"/>
      <c r="J42">
        <f>G42*5000/100000</f>
        <v>345.75</v>
      </c>
      <c r="K42">
        <f>J42*90/100</f>
        <v>311.175</v>
      </c>
      <c r="L42">
        <f>J42*10/100</f>
        <v>34.575</v>
      </c>
    </row>
    <row r="43" ht="12.75">
      <c r="A43" s="197"/>
    </row>
    <row r="44" ht="12">
      <c r="E44">
        <f>E42/D42*100</f>
        <v>87.88521172410168</v>
      </c>
    </row>
    <row r="46" spans="1:8" ht="12.75" customHeight="1">
      <c r="A46" s="303"/>
      <c r="B46" s="303"/>
      <c r="F46" s="867" t="s">
        <v>13</v>
      </c>
      <c r="G46" s="867"/>
      <c r="H46" s="382"/>
    </row>
    <row r="47" spans="1:8" ht="12.75" customHeight="1">
      <c r="A47" s="303" t="s">
        <v>12</v>
      </c>
      <c r="C47" s="685" t="s">
        <v>13</v>
      </c>
      <c r="D47" s="685"/>
      <c r="E47" s="80"/>
      <c r="F47" s="867" t="s">
        <v>14</v>
      </c>
      <c r="G47" s="867"/>
      <c r="H47" s="376"/>
    </row>
    <row r="48" spans="1:8" ht="12.75" customHeight="1">
      <c r="A48" s="303"/>
      <c r="B48" s="303"/>
      <c r="C48" s="686" t="s">
        <v>882</v>
      </c>
      <c r="D48" s="686"/>
      <c r="E48" s="391"/>
      <c r="F48" s="867" t="s">
        <v>883</v>
      </c>
      <c r="G48" s="867"/>
      <c r="H48" s="376"/>
    </row>
    <row r="49" spans="6:8" ht="12.75">
      <c r="F49" s="373" t="s">
        <v>83</v>
      </c>
      <c r="H49" s="305"/>
    </row>
    <row r="50" spans="1:13" ht="12.75">
      <c r="A50" s="303"/>
      <c r="B50" s="303"/>
      <c r="C50" s="303"/>
      <c r="D50" s="303"/>
      <c r="E50" s="303"/>
      <c r="F50" s="370"/>
      <c r="G50" s="303"/>
      <c r="H50" s="303"/>
      <c r="I50" s="303"/>
      <c r="J50" s="303"/>
      <c r="K50" s="303"/>
      <c r="L50" s="303"/>
      <c r="M50" s="303"/>
    </row>
  </sheetData>
  <sheetProtection/>
  <mergeCells count="10">
    <mergeCell ref="C48:D48"/>
    <mergeCell ref="F48:G48"/>
    <mergeCell ref="A1:F1"/>
    <mergeCell ref="A2:G2"/>
    <mergeCell ref="A4:G4"/>
    <mergeCell ref="F46:G46"/>
    <mergeCell ref="F47:G47"/>
    <mergeCell ref="F6:H6"/>
    <mergeCell ref="A5:B5"/>
    <mergeCell ref="C47:D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SheetLayoutView="100" zoomScalePageLayoutView="0" workbookViewId="0" topLeftCell="A1">
      <selection activeCell="E45" sqref="E45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17.421875" style="0" customWidth="1"/>
  </cols>
  <sheetData>
    <row r="1" spans="1:8" ht="15">
      <c r="A1" s="785" t="s">
        <v>0</v>
      </c>
      <c r="B1" s="785"/>
      <c r="C1" s="785"/>
      <c r="D1" s="785"/>
      <c r="E1" s="785"/>
      <c r="F1" s="785"/>
      <c r="H1" s="189" t="s">
        <v>871</v>
      </c>
    </row>
    <row r="2" spans="1:7" ht="20.25">
      <c r="A2" s="786" t="s">
        <v>700</v>
      </c>
      <c r="B2" s="786"/>
      <c r="C2" s="786"/>
      <c r="D2" s="786"/>
      <c r="E2" s="786"/>
      <c r="F2" s="786"/>
      <c r="G2" s="786"/>
    </row>
    <row r="3" spans="1:2" ht="13.5">
      <c r="A3" s="191"/>
      <c r="B3" s="191"/>
    </row>
    <row r="4" spans="1:7" ht="18" customHeight="1">
      <c r="A4" s="787" t="s">
        <v>872</v>
      </c>
      <c r="B4" s="787"/>
      <c r="C4" s="787"/>
      <c r="D4" s="787"/>
      <c r="E4" s="787"/>
      <c r="F4" s="787"/>
      <c r="G4" s="787"/>
    </row>
    <row r="5" spans="1:2" ht="12.75">
      <c r="A5" s="724" t="s">
        <v>936</v>
      </c>
      <c r="B5" s="724"/>
    </row>
    <row r="6" spans="1:8" ht="13.5">
      <c r="A6" s="192"/>
      <c r="B6" s="192"/>
      <c r="F6" s="788" t="s">
        <v>779</v>
      </c>
      <c r="G6" s="788"/>
      <c r="H6" s="788"/>
    </row>
    <row r="7" spans="1:8" ht="59.25" customHeight="1">
      <c r="A7" s="298" t="s">
        <v>2</v>
      </c>
      <c r="B7" s="298" t="s">
        <v>3</v>
      </c>
      <c r="C7" s="302" t="s">
        <v>873</v>
      </c>
      <c r="D7" s="302" t="s">
        <v>874</v>
      </c>
      <c r="E7" s="302" t="s">
        <v>875</v>
      </c>
      <c r="F7" s="302" t="s">
        <v>876</v>
      </c>
      <c r="G7" s="333" t="s">
        <v>877</v>
      </c>
      <c r="H7" s="285" t="s">
        <v>878</v>
      </c>
    </row>
    <row r="8" spans="1:8" s="189" customFormat="1" ht="14.2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263</v>
      </c>
      <c r="G8" s="334" t="s">
        <v>264</v>
      </c>
      <c r="H8" s="230">
        <v>8</v>
      </c>
    </row>
    <row r="9" spans="1:8" s="189" customFormat="1" ht="17.25" customHeight="1">
      <c r="A9" s="353" t="s">
        <v>258</v>
      </c>
      <c r="B9" s="354" t="s">
        <v>884</v>
      </c>
      <c r="C9" s="288">
        <v>4610</v>
      </c>
      <c r="D9" s="288">
        <v>2099</v>
      </c>
      <c r="E9" s="288">
        <v>2</v>
      </c>
      <c r="F9" s="897" t="s">
        <v>969</v>
      </c>
      <c r="G9" s="900" t="s">
        <v>970</v>
      </c>
      <c r="H9" s="903" t="s">
        <v>1007</v>
      </c>
    </row>
    <row r="10" spans="1:8" s="189" customFormat="1" ht="14.25">
      <c r="A10" s="353" t="s">
        <v>259</v>
      </c>
      <c r="B10" s="354" t="s">
        <v>885</v>
      </c>
      <c r="C10" s="288">
        <v>6267</v>
      </c>
      <c r="D10" s="288">
        <v>2757</v>
      </c>
      <c r="E10" s="288">
        <v>5</v>
      </c>
      <c r="F10" s="898"/>
      <c r="G10" s="901"/>
      <c r="H10" s="904"/>
    </row>
    <row r="11" spans="1:8" s="189" customFormat="1" ht="14.25">
      <c r="A11" s="353" t="s">
        <v>260</v>
      </c>
      <c r="B11" s="354" t="s">
        <v>886</v>
      </c>
      <c r="C11" s="288">
        <v>3060</v>
      </c>
      <c r="D11" s="288">
        <v>1508</v>
      </c>
      <c r="E11" s="288">
        <v>7</v>
      </c>
      <c r="F11" s="898"/>
      <c r="G11" s="901"/>
      <c r="H11" s="904"/>
    </row>
    <row r="12" spans="1:8" s="189" customFormat="1" ht="14.25">
      <c r="A12" s="353" t="s">
        <v>261</v>
      </c>
      <c r="B12" s="354" t="s">
        <v>887</v>
      </c>
      <c r="C12" s="288">
        <v>5485</v>
      </c>
      <c r="D12" s="288">
        <v>2280</v>
      </c>
      <c r="E12" s="288">
        <v>5</v>
      </c>
      <c r="F12" s="898"/>
      <c r="G12" s="901"/>
      <c r="H12" s="904"/>
    </row>
    <row r="13" spans="1:8" s="189" customFormat="1" ht="14.25">
      <c r="A13" s="353" t="s">
        <v>262</v>
      </c>
      <c r="B13" s="354" t="s">
        <v>888</v>
      </c>
      <c r="C13" s="288">
        <v>2650</v>
      </c>
      <c r="D13" s="288">
        <v>1302</v>
      </c>
      <c r="E13" s="288">
        <v>2</v>
      </c>
      <c r="F13" s="898"/>
      <c r="G13" s="901"/>
      <c r="H13" s="904"/>
    </row>
    <row r="14" spans="1:8" s="189" customFormat="1" ht="14.25">
      <c r="A14" s="353" t="s">
        <v>263</v>
      </c>
      <c r="B14" s="354" t="s">
        <v>889</v>
      </c>
      <c r="C14" s="288">
        <v>3008</v>
      </c>
      <c r="D14" s="288">
        <v>1129</v>
      </c>
      <c r="E14" s="288">
        <v>7</v>
      </c>
      <c r="F14" s="898"/>
      <c r="G14" s="901"/>
      <c r="H14" s="904"/>
    </row>
    <row r="15" spans="1:8" s="189" customFormat="1" ht="14.25">
      <c r="A15" s="353" t="s">
        <v>264</v>
      </c>
      <c r="B15" s="354" t="s">
        <v>890</v>
      </c>
      <c r="C15" s="288">
        <v>3617</v>
      </c>
      <c r="D15" s="288">
        <v>1446</v>
      </c>
      <c r="E15" s="288">
        <v>7</v>
      </c>
      <c r="F15" s="898"/>
      <c r="G15" s="901"/>
      <c r="H15" s="904"/>
    </row>
    <row r="16" spans="1:8" s="189" customFormat="1" ht="14.25">
      <c r="A16" s="353" t="s">
        <v>265</v>
      </c>
      <c r="B16" s="354" t="s">
        <v>891</v>
      </c>
      <c r="C16" s="288">
        <v>6517</v>
      </c>
      <c r="D16" s="288">
        <v>5740</v>
      </c>
      <c r="E16" s="288">
        <v>0</v>
      </c>
      <c r="F16" s="898"/>
      <c r="G16" s="901"/>
      <c r="H16" s="904"/>
    </row>
    <row r="17" spans="1:8" s="189" customFormat="1" ht="14.25">
      <c r="A17" s="353" t="s">
        <v>284</v>
      </c>
      <c r="B17" s="354" t="s">
        <v>892</v>
      </c>
      <c r="C17" s="288">
        <v>3911</v>
      </c>
      <c r="D17" s="288">
        <v>1518</v>
      </c>
      <c r="E17" s="288">
        <v>2</v>
      </c>
      <c r="F17" s="898"/>
      <c r="G17" s="901"/>
      <c r="H17" s="904"/>
    </row>
    <row r="18" spans="1:8" s="189" customFormat="1" ht="14.25">
      <c r="A18" s="353" t="s">
        <v>285</v>
      </c>
      <c r="B18" s="354" t="s">
        <v>893</v>
      </c>
      <c r="C18" s="288">
        <v>1252</v>
      </c>
      <c r="D18" s="288">
        <v>1022</v>
      </c>
      <c r="E18" s="288">
        <v>0</v>
      </c>
      <c r="F18" s="898"/>
      <c r="G18" s="901"/>
      <c r="H18" s="904"/>
    </row>
    <row r="19" spans="1:8" s="189" customFormat="1" ht="14.25">
      <c r="A19" s="353" t="s">
        <v>286</v>
      </c>
      <c r="B19" s="354" t="s">
        <v>894</v>
      </c>
      <c r="C19" s="288">
        <v>4687</v>
      </c>
      <c r="D19" s="288">
        <v>4337</v>
      </c>
      <c r="E19" s="288">
        <v>7</v>
      </c>
      <c r="F19" s="898"/>
      <c r="G19" s="901"/>
      <c r="H19" s="904"/>
    </row>
    <row r="20" spans="1:8" s="189" customFormat="1" ht="14.25">
      <c r="A20" s="353" t="s">
        <v>314</v>
      </c>
      <c r="B20" s="354" t="s">
        <v>895</v>
      </c>
      <c r="C20" s="288">
        <v>3706</v>
      </c>
      <c r="D20" s="288">
        <v>3313</v>
      </c>
      <c r="E20" s="288">
        <v>5</v>
      </c>
      <c r="F20" s="898"/>
      <c r="G20" s="901"/>
      <c r="H20" s="904"/>
    </row>
    <row r="21" spans="1:8" s="189" customFormat="1" ht="14.25">
      <c r="A21" s="353" t="s">
        <v>315</v>
      </c>
      <c r="B21" s="354" t="s">
        <v>896</v>
      </c>
      <c r="C21" s="288">
        <v>3410</v>
      </c>
      <c r="D21" s="288">
        <v>979</v>
      </c>
      <c r="E21" s="288">
        <v>2</v>
      </c>
      <c r="F21" s="898"/>
      <c r="G21" s="901"/>
      <c r="H21" s="904"/>
    </row>
    <row r="22" spans="1:8" s="189" customFormat="1" ht="14.25">
      <c r="A22" s="353" t="s">
        <v>316</v>
      </c>
      <c r="B22" s="354" t="s">
        <v>897</v>
      </c>
      <c r="C22" s="288">
        <v>3034</v>
      </c>
      <c r="D22" s="288">
        <v>376</v>
      </c>
      <c r="E22" s="288">
        <v>5</v>
      </c>
      <c r="F22" s="898"/>
      <c r="G22" s="901"/>
      <c r="H22" s="904"/>
    </row>
    <row r="23" spans="1:8" s="189" customFormat="1" ht="14.25">
      <c r="A23" s="353" t="s">
        <v>317</v>
      </c>
      <c r="B23" s="354" t="s">
        <v>898</v>
      </c>
      <c r="C23" s="288">
        <v>1587</v>
      </c>
      <c r="D23" s="288">
        <v>0</v>
      </c>
      <c r="E23" s="288">
        <v>37</v>
      </c>
      <c r="F23" s="898"/>
      <c r="G23" s="901"/>
      <c r="H23" s="904"/>
    </row>
    <row r="24" spans="1:8" s="189" customFormat="1" ht="14.25">
      <c r="A24" s="353" t="s">
        <v>899</v>
      </c>
      <c r="B24" s="354" t="s">
        <v>900</v>
      </c>
      <c r="C24" s="288">
        <v>5101</v>
      </c>
      <c r="D24" s="288">
        <v>1077</v>
      </c>
      <c r="E24" s="288">
        <v>7</v>
      </c>
      <c r="F24" s="898"/>
      <c r="G24" s="901"/>
      <c r="H24" s="904"/>
    </row>
    <row r="25" spans="1:8" s="189" customFormat="1" ht="14.25">
      <c r="A25" s="353" t="s">
        <v>901</v>
      </c>
      <c r="B25" s="354" t="s">
        <v>902</v>
      </c>
      <c r="C25" s="288">
        <v>2868</v>
      </c>
      <c r="D25" s="288">
        <v>126</v>
      </c>
      <c r="E25" s="288">
        <v>0</v>
      </c>
      <c r="F25" s="898"/>
      <c r="G25" s="901"/>
      <c r="H25" s="904"/>
    </row>
    <row r="26" spans="1:8" s="189" customFormat="1" ht="14.25">
      <c r="A26" s="353" t="s">
        <v>903</v>
      </c>
      <c r="B26" s="354" t="s">
        <v>904</v>
      </c>
      <c r="C26" s="288">
        <v>5060</v>
      </c>
      <c r="D26" s="288">
        <v>4676</v>
      </c>
      <c r="E26" s="288">
        <v>7</v>
      </c>
      <c r="F26" s="898"/>
      <c r="G26" s="901"/>
      <c r="H26" s="904"/>
    </row>
    <row r="27" spans="1:8" s="189" customFormat="1" ht="14.25">
      <c r="A27" s="353" t="s">
        <v>905</v>
      </c>
      <c r="B27" s="354" t="s">
        <v>906</v>
      </c>
      <c r="C27" s="288">
        <v>5059</v>
      </c>
      <c r="D27" s="288">
        <v>2373</v>
      </c>
      <c r="E27" s="288">
        <v>7</v>
      </c>
      <c r="F27" s="898"/>
      <c r="G27" s="901"/>
      <c r="H27" s="904"/>
    </row>
    <row r="28" spans="1:8" s="189" customFormat="1" ht="14.25">
      <c r="A28" s="353" t="s">
        <v>907</v>
      </c>
      <c r="B28" s="354" t="s">
        <v>908</v>
      </c>
      <c r="C28" s="288">
        <v>6042</v>
      </c>
      <c r="D28" s="288">
        <v>2347</v>
      </c>
      <c r="E28" s="288">
        <v>7</v>
      </c>
      <c r="F28" s="898"/>
      <c r="G28" s="901"/>
      <c r="H28" s="904"/>
    </row>
    <row r="29" spans="1:8" s="189" customFormat="1" ht="14.25">
      <c r="A29" s="353" t="s">
        <v>909</v>
      </c>
      <c r="B29" s="354" t="s">
        <v>910</v>
      </c>
      <c r="C29" s="288">
        <v>3985</v>
      </c>
      <c r="D29" s="288">
        <v>1971</v>
      </c>
      <c r="E29" s="288">
        <v>5</v>
      </c>
      <c r="F29" s="898"/>
      <c r="G29" s="901"/>
      <c r="H29" s="904"/>
    </row>
    <row r="30" spans="1:8" s="189" customFormat="1" ht="14.25">
      <c r="A30" s="353" t="s">
        <v>911</v>
      </c>
      <c r="B30" s="354" t="s">
        <v>912</v>
      </c>
      <c r="C30" s="288">
        <v>6979</v>
      </c>
      <c r="D30" s="288">
        <v>2384</v>
      </c>
      <c r="E30" s="288">
        <v>35</v>
      </c>
      <c r="F30" s="898"/>
      <c r="G30" s="901"/>
      <c r="H30" s="904"/>
    </row>
    <row r="31" spans="1:8" s="189" customFormat="1" ht="14.25">
      <c r="A31" s="353" t="s">
        <v>913</v>
      </c>
      <c r="B31" s="354" t="s">
        <v>914</v>
      </c>
      <c r="C31" s="288">
        <v>2889</v>
      </c>
      <c r="D31" s="288">
        <v>1095</v>
      </c>
      <c r="E31" s="288">
        <v>32</v>
      </c>
      <c r="F31" s="898"/>
      <c r="G31" s="901"/>
      <c r="H31" s="904"/>
    </row>
    <row r="32" spans="1:8" s="189" customFormat="1" ht="14.25">
      <c r="A32" s="353" t="s">
        <v>915</v>
      </c>
      <c r="B32" s="354" t="s">
        <v>916</v>
      </c>
      <c r="C32" s="288">
        <v>2806</v>
      </c>
      <c r="D32" s="288">
        <v>0</v>
      </c>
      <c r="E32" s="288">
        <v>5</v>
      </c>
      <c r="F32" s="898"/>
      <c r="G32" s="901"/>
      <c r="H32" s="904"/>
    </row>
    <row r="33" spans="1:8" s="189" customFormat="1" ht="14.25">
      <c r="A33" s="353" t="s">
        <v>917</v>
      </c>
      <c r="B33" s="354" t="s">
        <v>918</v>
      </c>
      <c r="C33" s="288">
        <v>3311</v>
      </c>
      <c r="D33" s="288">
        <v>142</v>
      </c>
      <c r="E33" s="288">
        <v>5</v>
      </c>
      <c r="F33" s="898"/>
      <c r="G33" s="901"/>
      <c r="H33" s="904"/>
    </row>
    <row r="34" spans="1:8" ht="13.5">
      <c r="A34" s="353" t="s">
        <v>919</v>
      </c>
      <c r="B34" s="354" t="s">
        <v>920</v>
      </c>
      <c r="C34" s="272">
        <v>3498</v>
      </c>
      <c r="D34" s="272">
        <v>1648</v>
      </c>
      <c r="E34" s="288">
        <v>7</v>
      </c>
      <c r="F34" s="898"/>
      <c r="G34" s="901"/>
      <c r="H34" s="904"/>
    </row>
    <row r="35" spans="1:8" ht="13.5">
      <c r="A35" s="353" t="s">
        <v>921</v>
      </c>
      <c r="B35" s="354" t="s">
        <v>922</v>
      </c>
      <c r="C35" s="272">
        <v>3277</v>
      </c>
      <c r="D35" s="272">
        <v>3054</v>
      </c>
      <c r="E35" s="288">
        <v>0</v>
      </c>
      <c r="F35" s="898"/>
      <c r="G35" s="901"/>
      <c r="H35" s="904"/>
    </row>
    <row r="36" spans="1:8" ht="13.5">
      <c r="A36" s="353" t="s">
        <v>923</v>
      </c>
      <c r="B36" s="360" t="s">
        <v>924</v>
      </c>
      <c r="C36" s="272">
        <v>2896</v>
      </c>
      <c r="D36" s="272">
        <v>2896</v>
      </c>
      <c r="E36" s="288">
        <v>0</v>
      </c>
      <c r="F36" s="898"/>
      <c r="G36" s="901"/>
      <c r="H36" s="904"/>
    </row>
    <row r="37" spans="1:8" ht="13.5">
      <c r="A37" s="353" t="s">
        <v>925</v>
      </c>
      <c r="B37" s="360" t="s">
        <v>926</v>
      </c>
      <c r="C37" s="272">
        <v>1725</v>
      </c>
      <c r="D37" s="272">
        <v>1725</v>
      </c>
      <c r="E37" s="288">
        <v>0</v>
      </c>
      <c r="F37" s="898"/>
      <c r="G37" s="901"/>
      <c r="H37" s="904"/>
    </row>
    <row r="38" spans="1:8" ht="13.5">
      <c r="A38" s="353" t="s">
        <v>927</v>
      </c>
      <c r="B38" s="360" t="s">
        <v>928</v>
      </c>
      <c r="C38" s="272">
        <v>2578</v>
      </c>
      <c r="D38" s="272">
        <v>2578</v>
      </c>
      <c r="E38" s="288">
        <v>0</v>
      </c>
      <c r="F38" s="898"/>
      <c r="G38" s="901"/>
      <c r="H38" s="904"/>
    </row>
    <row r="39" spans="1:8" ht="13.5">
      <c r="A39" s="353" t="s">
        <v>929</v>
      </c>
      <c r="B39" s="360" t="s">
        <v>930</v>
      </c>
      <c r="C39" s="272">
        <v>1161</v>
      </c>
      <c r="D39" s="272">
        <v>1153</v>
      </c>
      <c r="E39" s="288">
        <v>0</v>
      </c>
      <c r="F39" s="898"/>
      <c r="G39" s="901"/>
      <c r="H39" s="904"/>
    </row>
    <row r="40" spans="1:8" ht="24.75">
      <c r="A40" s="353" t="s">
        <v>931</v>
      </c>
      <c r="B40" s="360" t="s">
        <v>932</v>
      </c>
      <c r="C40" s="272">
        <v>1328</v>
      </c>
      <c r="D40" s="272">
        <v>1328</v>
      </c>
      <c r="E40" s="288">
        <v>0</v>
      </c>
      <c r="F40" s="898"/>
      <c r="G40" s="901"/>
      <c r="H40" s="904"/>
    </row>
    <row r="41" spans="1:8" ht="24.75">
      <c r="A41" s="353" t="s">
        <v>933</v>
      </c>
      <c r="B41" s="360" t="s">
        <v>934</v>
      </c>
      <c r="C41" s="272">
        <v>1634</v>
      </c>
      <c r="D41" s="272">
        <v>1634</v>
      </c>
      <c r="E41" s="288">
        <v>0</v>
      </c>
      <c r="F41" s="899"/>
      <c r="G41" s="902"/>
      <c r="H41" s="905"/>
    </row>
    <row r="42" spans="1:8" ht="12.75">
      <c r="A42" s="27" t="s">
        <v>18</v>
      </c>
      <c r="B42" s="9"/>
      <c r="C42" s="3">
        <f>SUM(C9:C41)</f>
        <v>118998</v>
      </c>
      <c r="D42" s="3">
        <f>SUM(D9:D41)</f>
        <v>62013</v>
      </c>
      <c r="E42" s="3">
        <f>SUM(E9:E41)</f>
        <v>210</v>
      </c>
      <c r="F42" s="9"/>
      <c r="G42" s="65"/>
      <c r="H42" s="9"/>
    </row>
    <row r="43" ht="12.75">
      <c r="A43" s="197"/>
    </row>
    <row r="46" spans="1:8" ht="12.75" customHeight="1">
      <c r="A46" s="303"/>
      <c r="B46" s="303"/>
      <c r="F46" s="867" t="s">
        <v>13</v>
      </c>
      <c r="G46" s="867"/>
      <c r="H46" s="382"/>
    </row>
    <row r="47" spans="1:8" ht="12.75" customHeight="1">
      <c r="A47" s="303" t="s">
        <v>12</v>
      </c>
      <c r="C47" s="685" t="s">
        <v>13</v>
      </c>
      <c r="D47" s="685"/>
      <c r="E47" s="80"/>
      <c r="F47" s="867" t="s">
        <v>14</v>
      </c>
      <c r="G47" s="867"/>
      <c r="H47" s="376"/>
    </row>
    <row r="48" spans="1:8" ht="12.75" customHeight="1">
      <c r="A48" s="303"/>
      <c r="B48" s="303"/>
      <c r="C48" s="686" t="s">
        <v>882</v>
      </c>
      <c r="D48" s="686"/>
      <c r="E48" s="391"/>
      <c r="F48" s="867" t="s">
        <v>883</v>
      </c>
      <c r="G48" s="867"/>
      <c r="H48" s="376"/>
    </row>
    <row r="49" spans="6:8" ht="12.75">
      <c r="F49" s="304" t="s">
        <v>83</v>
      </c>
      <c r="H49" s="305"/>
    </row>
    <row r="50" spans="1:13" ht="12.7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</sheetData>
  <sheetProtection/>
  <mergeCells count="13">
    <mergeCell ref="C47:D47"/>
    <mergeCell ref="C48:D48"/>
    <mergeCell ref="F48:G48"/>
    <mergeCell ref="A1:F1"/>
    <mergeCell ref="A2:G2"/>
    <mergeCell ref="A4:G4"/>
    <mergeCell ref="F6:H6"/>
    <mergeCell ref="F46:G46"/>
    <mergeCell ref="F47:G47"/>
    <mergeCell ref="A5:B5"/>
    <mergeCell ref="F9:F41"/>
    <mergeCell ref="G9:G41"/>
    <mergeCell ref="H9:H4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4"/>
  <sheetViews>
    <sheetView view="pageBreakPreview" zoomScaleSheetLayoutView="100" zoomScalePageLayoutView="0" workbookViewId="0" topLeftCell="A9">
      <selection activeCell="E12" sqref="E12"/>
    </sheetView>
  </sheetViews>
  <sheetFormatPr defaultColWidth="9.140625" defaultRowHeight="12.75"/>
  <cols>
    <col min="1" max="1" width="10.28125" style="661" customWidth="1"/>
    <col min="2" max="2" width="12.00390625" style="661" customWidth="1"/>
    <col min="3" max="3" width="16.28125" style="661" customWidth="1"/>
    <col min="4" max="4" width="15.8515625" style="661" customWidth="1"/>
    <col min="5" max="5" width="11.57421875" style="661" customWidth="1"/>
    <col min="6" max="6" width="15.00390625" style="661" customWidth="1"/>
    <col min="7" max="7" width="9.7109375" style="661" customWidth="1"/>
    <col min="8" max="8" width="15.140625" style="661" customWidth="1"/>
    <col min="9" max="9" width="16.57421875" style="661" customWidth="1"/>
    <col min="10" max="10" width="18.28125" style="661" customWidth="1"/>
    <col min="11" max="11" width="14.140625" style="661" customWidth="1"/>
    <col min="12" max="16384" width="9.140625" style="661" customWidth="1"/>
  </cols>
  <sheetData>
    <row r="1" spans="4:10" ht="15">
      <c r="D1" s="907"/>
      <c r="E1" s="907"/>
      <c r="H1" s="662"/>
      <c r="I1" s="914" t="s">
        <v>67</v>
      </c>
      <c r="J1" s="914"/>
    </row>
    <row r="2" spans="1:10" ht="15">
      <c r="A2" s="915" t="s">
        <v>0</v>
      </c>
      <c r="B2" s="915"/>
      <c r="C2" s="915"/>
      <c r="D2" s="915"/>
      <c r="E2" s="915"/>
      <c r="F2" s="915"/>
      <c r="G2" s="915"/>
      <c r="H2" s="915"/>
      <c r="I2" s="915"/>
      <c r="J2" s="915"/>
    </row>
    <row r="3" spans="1:10" ht="19.5">
      <c r="A3" s="916" t="s">
        <v>700</v>
      </c>
      <c r="B3" s="916"/>
      <c r="C3" s="916"/>
      <c r="D3" s="916"/>
      <c r="E3" s="916"/>
      <c r="F3" s="916"/>
      <c r="G3" s="916"/>
      <c r="H3" s="916"/>
      <c r="I3" s="916"/>
      <c r="J3" s="916"/>
    </row>
    <row r="4" ht="10.5" customHeight="1"/>
    <row r="5" spans="1:11" s="663" customFormat="1" ht="24.75" customHeight="1">
      <c r="A5" s="917" t="s">
        <v>434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</row>
    <row r="6" spans="1:10" s="663" customFormat="1" ht="15.75" customHeight="1">
      <c r="A6" s="664"/>
      <c r="B6" s="664"/>
      <c r="C6" s="664"/>
      <c r="D6" s="664"/>
      <c r="E6" s="664"/>
      <c r="F6" s="664"/>
      <c r="G6" s="664"/>
      <c r="H6" s="664"/>
      <c r="I6" s="664"/>
      <c r="J6" s="664"/>
    </row>
    <row r="7" spans="1:11" s="663" customFormat="1" ht="12.75">
      <c r="A7" s="918" t="s">
        <v>1016</v>
      </c>
      <c r="B7" s="918"/>
      <c r="E7" s="919"/>
      <c r="F7" s="919"/>
      <c r="G7" s="919"/>
      <c r="H7" s="919"/>
      <c r="I7" s="919" t="s">
        <v>781</v>
      </c>
      <c r="J7" s="919"/>
      <c r="K7" s="919"/>
    </row>
    <row r="8" spans="3:10" s="665" customFormat="1" ht="15" hidden="1">
      <c r="C8" s="915" t="s">
        <v>15</v>
      </c>
      <c r="D8" s="915"/>
      <c r="E8" s="915"/>
      <c r="F8" s="915"/>
      <c r="G8" s="915"/>
      <c r="H8" s="915"/>
      <c r="I8" s="915"/>
      <c r="J8" s="915"/>
    </row>
    <row r="9" spans="1:19" ht="44.25" customHeight="1">
      <c r="A9" s="909" t="s">
        <v>23</v>
      </c>
      <c r="B9" s="909" t="s">
        <v>57</v>
      </c>
      <c r="C9" s="911" t="s">
        <v>459</v>
      </c>
      <c r="D9" s="912"/>
      <c r="E9" s="911" t="s">
        <v>37</v>
      </c>
      <c r="F9" s="912"/>
      <c r="G9" s="911" t="s">
        <v>38</v>
      </c>
      <c r="H9" s="912"/>
      <c r="I9" s="913" t="s">
        <v>105</v>
      </c>
      <c r="J9" s="913"/>
      <c r="K9" s="909" t="s">
        <v>511</v>
      </c>
      <c r="R9" s="667"/>
      <c r="S9" s="668"/>
    </row>
    <row r="10" spans="1:11" s="669" customFormat="1" ht="42" customHeight="1">
      <c r="A10" s="910"/>
      <c r="B10" s="910"/>
      <c r="C10" s="666" t="s">
        <v>39</v>
      </c>
      <c r="D10" s="666" t="s">
        <v>104</v>
      </c>
      <c r="E10" s="666" t="s">
        <v>39</v>
      </c>
      <c r="F10" s="666" t="s">
        <v>104</v>
      </c>
      <c r="G10" s="666" t="s">
        <v>39</v>
      </c>
      <c r="H10" s="666" t="s">
        <v>104</v>
      </c>
      <c r="I10" s="666" t="s">
        <v>134</v>
      </c>
      <c r="J10" s="666" t="s">
        <v>135</v>
      </c>
      <c r="K10" s="910"/>
    </row>
    <row r="11" spans="1:11" ht="12.75">
      <c r="A11" s="670">
        <v>1</v>
      </c>
      <c r="B11" s="670">
        <v>2</v>
      </c>
      <c r="C11" s="670">
        <v>3</v>
      </c>
      <c r="D11" s="670">
        <v>4</v>
      </c>
      <c r="E11" s="670">
        <v>5</v>
      </c>
      <c r="F11" s="670">
        <v>6</v>
      </c>
      <c r="G11" s="670">
        <v>7</v>
      </c>
      <c r="H11" s="670">
        <v>8</v>
      </c>
      <c r="I11" s="670">
        <v>9</v>
      </c>
      <c r="J11" s="670">
        <v>10</v>
      </c>
      <c r="K11" s="671">
        <v>11</v>
      </c>
    </row>
    <row r="12" spans="1:12" ht="17.25" customHeight="1">
      <c r="A12" s="672">
        <v>1</v>
      </c>
      <c r="B12" s="673" t="s">
        <v>372</v>
      </c>
      <c r="C12" s="667">
        <v>30068</v>
      </c>
      <c r="D12" s="674">
        <v>18040.8</v>
      </c>
      <c r="E12" s="667">
        <v>28968</v>
      </c>
      <c r="F12" s="674">
        <v>17380.8</v>
      </c>
      <c r="G12" s="667">
        <v>0</v>
      </c>
      <c r="H12" s="667">
        <v>0</v>
      </c>
      <c r="I12" s="667">
        <v>1100</v>
      </c>
      <c r="J12" s="674">
        <v>660</v>
      </c>
      <c r="K12" s="667">
        <v>0</v>
      </c>
      <c r="L12" s="675"/>
    </row>
    <row r="13" spans="1:12" ht="17.25" customHeight="1">
      <c r="A13" s="672">
        <v>2</v>
      </c>
      <c r="B13" s="673" t="s">
        <v>373</v>
      </c>
      <c r="C13" s="667">
        <v>0</v>
      </c>
      <c r="D13" s="674">
        <v>0</v>
      </c>
      <c r="E13" s="667">
        <v>0</v>
      </c>
      <c r="F13" s="674">
        <v>0</v>
      </c>
      <c r="G13" s="667">
        <v>0</v>
      </c>
      <c r="H13" s="667">
        <v>0</v>
      </c>
      <c r="I13" s="667">
        <v>0</v>
      </c>
      <c r="J13" s="674">
        <v>0</v>
      </c>
      <c r="K13" s="667">
        <v>0</v>
      </c>
      <c r="L13" s="675"/>
    </row>
    <row r="14" spans="1:12" ht="17.25" customHeight="1">
      <c r="A14" s="672">
        <v>3</v>
      </c>
      <c r="B14" s="673" t="s">
        <v>374</v>
      </c>
      <c r="C14" s="667">
        <v>10048</v>
      </c>
      <c r="D14" s="674">
        <v>6028.8</v>
      </c>
      <c r="E14" s="667">
        <v>6026</v>
      </c>
      <c r="F14" s="674">
        <v>3615.6</v>
      </c>
      <c r="G14" s="667">
        <v>0</v>
      </c>
      <c r="H14" s="667">
        <v>0</v>
      </c>
      <c r="I14" s="667">
        <v>4022</v>
      </c>
      <c r="J14" s="674">
        <v>2413.2</v>
      </c>
      <c r="K14" s="667">
        <v>0</v>
      </c>
      <c r="L14" s="675"/>
    </row>
    <row r="15" spans="1:11" ht="17.25" customHeight="1">
      <c r="A15" s="672">
        <v>4</v>
      </c>
      <c r="B15" s="673" t="s">
        <v>375</v>
      </c>
      <c r="C15" s="667">
        <v>4613</v>
      </c>
      <c r="D15" s="674">
        <v>7449.72</v>
      </c>
      <c r="E15" s="667">
        <v>4613</v>
      </c>
      <c r="F15" s="674">
        <v>7449.72</v>
      </c>
      <c r="G15" s="667">
        <v>0</v>
      </c>
      <c r="H15" s="667">
        <v>0</v>
      </c>
      <c r="I15" s="667">
        <v>0</v>
      </c>
      <c r="J15" s="674">
        <v>0</v>
      </c>
      <c r="K15" s="667">
        <v>0</v>
      </c>
    </row>
    <row r="16" spans="1:11" ht="17.25" customHeight="1">
      <c r="A16" s="672">
        <v>5</v>
      </c>
      <c r="B16" s="673" t="s">
        <v>376</v>
      </c>
      <c r="C16" s="667">
        <v>3941</v>
      </c>
      <c r="D16" s="674">
        <v>5018.86</v>
      </c>
      <c r="E16" s="667">
        <v>3941</v>
      </c>
      <c r="F16" s="674">
        <v>5018.86</v>
      </c>
      <c r="G16" s="667">
        <v>0</v>
      </c>
      <c r="H16" s="667">
        <v>0</v>
      </c>
      <c r="I16" s="667">
        <v>0</v>
      </c>
      <c r="J16" s="667">
        <v>0</v>
      </c>
      <c r="K16" s="667">
        <v>0</v>
      </c>
    </row>
    <row r="17" spans="1:11" ht="17.25" customHeight="1">
      <c r="A17" s="672">
        <v>6</v>
      </c>
      <c r="B17" s="673" t="s">
        <v>377</v>
      </c>
      <c r="C17" s="667">
        <v>8125</v>
      </c>
      <c r="D17" s="674">
        <v>10347.18</v>
      </c>
      <c r="E17" s="667">
        <f>7432+166</f>
        <v>7598</v>
      </c>
      <c r="F17" s="674">
        <f>9363.94+233.13</f>
        <v>9597.07</v>
      </c>
      <c r="G17" s="667">
        <v>527</v>
      </c>
      <c r="H17" s="667">
        <v>750.11</v>
      </c>
      <c r="I17" s="667">
        <v>0</v>
      </c>
      <c r="J17" s="667">
        <v>0</v>
      </c>
      <c r="K17" s="667">
        <v>0</v>
      </c>
    </row>
    <row r="18" spans="1:11" ht="17.25" customHeight="1">
      <c r="A18" s="672">
        <v>7</v>
      </c>
      <c r="B18" s="673" t="s">
        <v>378</v>
      </c>
      <c r="C18" s="667">
        <v>0</v>
      </c>
      <c r="D18" s="667">
        <v>0</v>
      </c>
      <c r="E18" s="667">
        <v>0</v>
      </c>
      <c r="F18" s="667">
        <v>0</v>
      </c>
      <c r="G18" s="667">
        <v>0</v>
      </c>
      <c r="H18" s="667">
        <v>0</v>
      </c>
      <c r="I18" s="667">
        <v>0</v>
      </c>
      <c r="J18" s="667">
        <v>0</v>
      </c>
      <c r="K18" s="667">
        <v>0</v>
      </c>
    </row>
    <row r="19" spans="1:11" s="668" customFormat="1" ht="14.25" customHeight="1">
      <c r="A19" s="672">
        <v>8</v>
      </c>
      <c r="B19" s="673" t="s">
        <v>249</v>
      </c>
      <c r="C19" s="667">
        <v>0</v>
      </c>
      <c r="D19" s="667">
        <v>0</v>
      </c>
      <c r="E19" s="667">
        <v>0</v>
      </c>
      <c r="F19" s="667">
        <v>0</v>
      </c>
      <c r="G19" s="667">
        <v>0</v>
      </c>
      <c r="H19" s="667">
        <v>0</v>
      </c>
      <c r="I19" s="667">
        <v>0</v>
      </c>
      <c r="J19" s="667">
        <v>0</v>
      </c>
      <c r="K19" s="667">
        <v>0</v>
      </c>
    </row>
    <row r="20" spans="1:11" s="668" customFormat="1" ht="14.25" customHeight="1">
      <c r="A20" s="672">
        <v>9</v>
      </c>
      <c r="B20" s="673" t="s">
        <v>353</v>
      </c>
      <c r="C20" s="667">
        <v>0</v>
      </c>
      <c r="D20" s="667">
        <v>0</v>
      </c>
      <c r="E20" s="667">
        <v>0</v>
      </c>
      <c r="F20" s="667">
        <v>0</v>
      </c>
      <c r="G20" s="667">
        <v>0</v>
      </c>
      <c r="H20" s="667">
        <v>0</v>
      </c>
      <c r="I20" s="667">
        <v>0</v>
      </c>
      <c r="J20" s="667">
        <v>0</v>
      </c>
      <c r="K20" s="667">
        <v>0</v>
      </c>
    </row>
    <row r="21" spans="1:11" s="668" customFormat="1" ht="14.25" customHeight="1">
      <c r="A21" s="672">
        <v>10</v>
      </c>
      <c r="B21" s="673" t="s">
        <v>510</v>
      </c>
      <c r="C21" s="667">
        <v>0</v>
      </c>
      <c r="D21" s="667">
        <v>0</v>
      </c>
      <c r="E21" s="667">
        <v>0</v>
      </c>
      <c r="F21" s="667">
        <v>0</v>
      </c>
      <c r="G21" s="667">
        <v>0</v>
      </c>
      <c r="H21" s="667">
        <v>0</v>
      </c>
      <c r="I21" s="667">
        <v>0</v>
      </c>
      <c r="J21" s="667">
        <v>0</v>
      </c>
      <c r="K21" s="667">
        <v>0</v>
      </c>
    </row>
    <row r="22" spans="1:11" s="668" customFormat="1" ht="14.25" customHeight="1">
      <c r="A22" s="672">
        <v>11</v>
      </c>
      <c r="B22" s="673" t="s">
        <v>471</v>
      </c>
      <c r="C22" s="667">
        <v>0</v>
      </c>
      <c r="D22" s="667">
        <v>0</v>
      </c>
      <c r="E22" s="667">
        <v>0</v>
      </c>
      <c r="F22" s="667">
        <v>0</v>
      </c>
      <c r="G22" s="667">
        <v>0</v>
      </c>
      <c r="H22" s="667">
        <v>0</v>
      </c>
      <c r="I22" s="667">
        <v>0</v>
      </c>
      <c r="J22" s="667">
        <v>0</v>
      </c>
      <c r="K22" s="667">
        <v>0</v>
      </c>
    </row>
    <row r="23" spans="1:11" s="668" customFormat="1" ht="14.25" customHeight="1">
      <c r="A23" s="672">
        <v>12</v>
      </c>
      <c r="B23" s="673" t="s">
        <v>509</v>
      </c>
      <c r="C23" s="667">
        <v>0</v>
      </c>
      <c r="D23" s="667">
        <v>0</v>
      </c>
      <c r="E23" s="667">
        <v>0</v>
      </c>
      <c r="F23" s="667">
        <v>0</v>
      </c>
      <c r="G23" s="667">
        <v>0</v>
      </c>
      <c r="H23" s="667">
        <v>0</v>
      </c>
      <c r="I23" s="667">
        <v>0</v>
      </c>
      <c r="J23" s="667">
        <v>0</v>
      </c>
      <c r="K23" s="667">
        <v>0</v>
      </c>
    </row>
    <row r="24" spans="1:11" s="668" customFormat="1" ht="14.25" customHeight="1">
      <c r="A24" s="672">
        <v>13</v>
      </c>
      <c r="B24" s="673" t="s">
        <v>688</v>
      </c>
      <c r="C24" s="667">
        <v>0</v>
      </c>
      <c r="D24" s="667">
        <v>0</v>
      </c>
      <c r="E24" s="667">
        <v>0</v>
      </c>
      <c r="F24" s="667">
        <v>0</v>
      </c>
      <c r="G24" s="667">
        <v>0</v>
      </c>
      <c r="H24" s="667">
        <v>0</v>
      </c>
      <c r="I24" s="667">
        <v>0</v>
      </c>
      <c r="J24" s="667">
        <v>0</v>
      </c>
      <c r="K24" s="667">
        <v>0</v>
      </c>
    </row>
    <row r="25" spans="1:11" s="668" customFormat="1" ht="15.75" customHeight="1">
      <c r="A25" s="671" t="s">
        <v>18</v>
      </c>
      <c r="B25" s="667"/>
      <c r="C25" s="676">
        <f>SUM(C12:C24)</f>
        <v>56795</v>
      </c>
      <c r="D25" s="676">
        <f aca="true" t="shared" si="0" ref="D25:K25">SUM(D12:D24)</f>
        <v>46885.36</v>
      </c>
      <c r="E25" s="676">
        <f t="shared" si="0"/>
        <v>51146</v>
      </c>
      <c r="F25" s="676">
        <f t="shared" si="0"/>
        <v>43062.049999999996</v>
      </c>
      <c r="G25" s="676">
        <f t="shared" si="0"/>
        <v>527</v>
      </c>
      <c r="H25" s="676">
        <f t="shared" si="0"/>
        <v>750.11</v>
      </c>
      <c r="I25" s="676">
        <f t="shared" si="0"/>
        <v>5122</v>
      </c>
      <c r="J25" s="677">
        <f t="shared" si="0"/>
        <v>3073.2</v>
      </c>
      <c r="K25" s="676">
        <f t="shared" si="0"/>
        <v>0</v>
      </c>
    </row>
    <row r="26" s="668" customFormat="1" ht="12">
      <c r="A26" s="678"/>
    </row>
    <row r="27" spans="1:9" s="668" customFormat="1" ht="12">
      <c r="A27" s="678"/>
      <c r="E27" s="668">
        <f>E25/C25</f>
        <v>0.9005370191037944</v>
      </c>
      <c r="G27" s="668">
        <f>G25/C25</f>
        <v>0.009278985826217096</v>
      </c>
      <c r="I27" s="668">
        <f>I25/C25</f>
        <v>0.09018399506998856</v>
      </c>
    </row>
    <row r="28" s="668" customFormat="1" ht="12">
      <c r="A28" s="678"/>
    </row>
    <row r="29" spans="2:16" s="663" customFormat="1" ht="13.5" customHeight="1">
      <c r="B29" s="679"/>
      <c r="C29" s="679"/>
      <c r="D29" s="679"/>
      <c r="E29" s="679"/>
      <c r="F29" s="679"/>
      <c r="G29" s="679"/>
      <c r="H29" s="679"/>
      <c r="I29" s="906" t="s">
        <v>13</v>
      </c>
      <c r="J29" s="906"/>
      <c r="K29" s="679"/>
      <c r="L29" s="679"/>
      <c r="M29" s="679"/>
      <c r="N29" s="679"/>
      <c r="O29" s="679"/>
      <c r="P29" s="679"/>
    </row>
    <row r="30" spans="1:16" s="663" customFormat="1" ht="12.75" customHeight="1">
      <c r="A30" s="679"/>
      <c r="B30" s="679"/>
      <c r="C30" s="679"/>
      <c r="D30" s="685" t="s">
        <v>13</v>
      </c>
      <c r="E30" s="685"/>
      <c r="F30" s="679"/>
      <c r="G30" s="679"/>
      <c r="H30" s="679"/>
      <c r="I30" s="867" t="s">
        <v>14</v>
      </c>
      <c r="J30" s="867"/>
      <c r="K30" s="679"/>
      <c r="L30" s="679"/>
      <c r="M30" s="679"/>
      <c r="N30" s="679"/>
      <c r="O30" s="679"/>
      <c r="P30" s="679"/>
    </row>
    <row r="31" spans="1:16" s="663" customFormat="1" ht="12.75" customHeight="1">
      <c r="A31" s="679"/>
      <c r="B31" s="679"/>
      <c r="C31" s="679"/>
      <c r="D31" s="686" t="s">
        <v>882</v>
      </c>
      <c r="E31" s="686"/>
      <c r="F31" s="679"/>
      <c r="G31" s="679"/>
      <c r="H31" s="679"/>
      <c r="I31" s="867" t="s">
        <v>883</v>
      </c>
      <c r="J31" s="867"/>
      <c r="K31" s="679"/>
      <c r="L31" s="679"/>
      <c r="M31" s="679"/>
      <c r="N31" s="679"/>
      <c r="O31" s="679"/>
      <c r="P31" s="679"/>
    </row>
    <row r="32" spans="1:9" s="663" customFormat="1" ht="12.75">
      <c r="A32" s="669" t="s">
        <v>1017</v>
      </c>
      <c r="B32" s="669"/>
      <c r="C32" s="669"/>
      <c r="D32" s="669"/>
      <c r="E32" s="669"/>
      <c r="F32" s="669"/>
      <c r="H32" s="907" t="s">
        <v>1018</v>
      </c>
      <c r="I32" s="907"/>
    </row>
    <row r="33" s="663" customFormat="1" ht="12.75">
      <c r="A33" s="669"/>
    </row>
    <row r="34" spans="1:10" ht="12">
      <c r="A34" s="908"/>
      <c r="B34" s="908"/>
      <c r="C34" s="908"/>
      <c r="D34" s="908"/>
      <c r="E34" s="908"/>
      <c r="F34" s="908"/>
      <c r="G34" s="908"/>
      <c r="H34" s="908"/>
      <c r="I34" s="908"/>
      <c r="J34" s="908"/>
    </row>
  </sheetData>
  <sheetProtection/>
  <mergeCells count="23">
    <mergeCell ref="K9:K10"/>
    <mergeCell ref="D1:E1"/>
    <mergeCell ref="I1:J1"/>
    <mergeCell ref="A2:J2"/>
    <mergeCell ref="A3:J3"/>
    <mergeCell ref="A5:K5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I29:J29"/>
    <mergeCell ref="H32:I32"/>
    <mergeCell ref="I30:J30"/>
    <mergeCell ref="I31:J31"/>
    <mergeCell ref="D31:E31"/>
    <mergeCell ref="A34:J34"/>
    <mergeCell ref="D30:E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90" zoomScaleSheetLayoutView="90" zoomScalePageLayoutView="0" workbookViewId="0" topLeftCell="A25">
      <selection activeCell="H30" sqref="H30"/>
    </sheetView>
  </sheetViews>
  <sheetFormatPr defaultColWidth="9.140625" defaultRowHeight="12.75"/>
  <cols>
    <col min="2" max="2" width="24.8515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717"/>
      <c r="E1" s="717"/>
      <c r="H1" s="37"/>
      <c r="I1" s="799" t="s">
        <v>379</v>
      </c>
      <c r="J1" s="799"/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9.5">
      <c r="A3" s="722" t="s">
        <v>703</v>
      </c>
      <c r="B3" s="722"/>
      <c r="C3" s="722"/>
      <c r="D3" s="722"/>
      <c r="E3" s="722"/>
      <c r="F3" s="722"/>
      <c r="G3" s="722"/>
      <c r="H3" s="722"/>
      <c r="I3" s="722"/>
      <c r="J3" s="722"/>
    </row>
    <row r="4" ht="10.5" customHeight="1"/>
    <row r="5" spans="1:11" s="15" customFormat="1" ht="18.75" customHeight="1">
      <c r="A5" s="920" t="s">
        <v>435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</row>
    <row r="6" spans="1:10" s="15" customFormat="1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15" customFormat="1" ht="12.75">
      <c r="A7" s="724" t="s">
        <v>936</v>
      </c>
      <c r="B7" s="724"/>
      <c r="E7" s="921"/>
      <c r="F7" s="921"/>
      <c r="G7" s="921"/>
      <c r="H7" s="921"/>
      <c r="I7" s="921" t="s">
        <v>781</v>
      </c>
      <c r="J7" s="921"/>
      <c r="K7" s="921"/>
    </row>
    <row r="8" spans="3:10" s="13" customFormat="1" ht="15" hidden="1">
      <c r="C8" s="800" t="s">
        <v>15</v>
      </c>
      <c r="D8" s="800"/>
      <c r="E8" s="800"/>
      <c r="F8" s="800"/>
      <c r="G8" s="800"/>
      <c r="H8" s="800"/>
      <c r="I8" s="800"/>
      <c r="J8" s="800"/>
    </row>
    <row r="9" spans="1:19" ht="30" customHeight="1">
      <c r="A9" s="797" t="s">
        <v>23</v>
      </c>
      <c r="B9" s="797" t="s">
        <v>36</v>
      </c>
      <c r="C9" s="699" t="s">
        <v>766</v>
      </c>
      <c r="D9" s="700"/>
      <c r="E9" s="699" t="s">
        <v>37</v>
      </c>
      <c r="F9" s="700"/>
      <c r="G9" s="699" t="s">
        <v>38</v>
      </c>
      <c r="H9" s="700"/>
      <c r="I9" s="698" t="s">
        <v>105</v>
      </c>
      <c r="J9" s="698"/>
      <c r="K9" s="797" t="s">
        <v>235</v>
      </c>
      <c r="R9" s="9"/>
      <c r="S9" s="12"/>
    </row>
    <row r="10" spans="1:11" s="14" customFormat="1" ht="42" customHeight="1">
      <c r="A10" s="798"/>
      <c r="B10" s="798"/>
      <c r="C10" s="5" t="s">
        <v>39</v>
      </c>
      <c r="D10" s="5" t="s">
        <v>104</v>
      </c>
      <c r="E10" s="5" t="s">
        <v>39</v>
      </c>
      <c r="F10" s="5" t="s">
        <v>104</v>
      </c>
      <c r="G10" s="5" t="s">
        <v>39</v>
      </c>
      <c r="H10" s="5" t="s">
        <v>104</v>
      </c>
      <c r="I10" s="5" t="s">
        <v>134</v>
      </c>
      <c r="J10" s="5" t="s">
        <v>135</v>
      </c>
      <c r="K10" s="798"/>
    </row>
    <row r="11" spans="1:11" ht="12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3">
        <v>11</v>
      </c>
    </row>
    <row r="12" spans="1:11" ht="12">
      <c r="A12" s="353" t="s">
        <v>258</v>
      </c>
      <c r="B12" s="354" t="s">
        <v>884</v>
      </c>
      <c r="C12" s="18">
        <v>2151</v>
      </c>
      <c r="D12" s="18">
        <v>1791.67</v>
      </c>
      <c r="E12" s="18">
        <v>2042</v>
      </c>
      <c r="F12" s="18">
        <v>1660.25</v>
      </c>
      <c r="G12" s="18">
        <v>81</v>
      </c>
      <c r="H12" s="18">
        <v>114.62</v>
      </c>
      <c r="I12" s="18">
        <v>28</v>
      </c>
      <c r="J12" s="411">
        <v>16.800000000000068</v>
      </c>
      <c r="K12" s="18" t="s">
        <v>7</v>
      </c>
    </row>
    <row r="13" spans="1:11" ht="12">
      <c r="A13" s="353" t="s">
        <v>259</v>
      </c>
      <c r="B13" s="354" t="s">
        <v>885</v>
      </c>
      <c r="C13" s="18">
        <v>2765</v>
      </c>
      <c r="D13" s="18">
        <v>2206.73</v>
      </c>
      <c r="E13" s="18">
        <v>2749</v>
      </c>
      <c r="F13" s="18">
        <v>2188.9700000000003</v>
      </c>
      <c r="G13" s="18">
        <v>10</v>
      </c>
      <c r="H13" s="18">
        <v>14.16</v>
      </c>
      <c r="I13" s="18">
        <v>6</v>
      </c>
      <c r="J13" s="411">
        <v>3.5999999999997634</v>
      </c>
      <c r="K13" s="18" t="s">
        <v>7</v>
      </c>
    </row>
    <row r="14" spans="1:11" ht="12">
      <c r="A14" s="353" t="s">
        <v>260</v>
      </c>
      <c r="B14" s="354" t="s">
        <v>886</v>
      </c>
      <c r="C14" s="18">
        <v>1282</v>
      </c>
      <c r="D14" s="18">
        <v>1126.54</v>
      </c>
      <c r="E14" s="18">
        <v>1272</v>
      </c>
      <c r="F14" s="18">
        <v>1115.6399999999999</v>
      </c>
      <c r="G14" s="18">
        <v>6</v>
      </c>
      <c r="H14" s="18">
        <v>8.5</v>
      </c>
      <c r="I14" s="18">
        <v>4</v>
      </c>
      <c r="J14" s="411">
        <v>2.400000000000091</v>
      </c>
      <c r="K14" s="18" t="s">
        <v>7</v>
      </c>
    </row>
    <row r="15" spans="1:11" ht="12">
      <c r="A15" s="353" t="s">
        <v>261</v>
      </c>
      <c r="B15" s="354" t="s">
        <v>887</v>
      </c>
      <c r="C15" s="18">
        <v>2737</v>
      </c>
      <c r="D15" s="18">
        <v>2215.62</v>
      </c>
      <c r="E15" s="18">
        <v>2435</v>
      </c>
      <c r="F15" s="18">
        <v>2015.6699999999998</v>
      </c>
      <c r="G15" s="18">
        <v>23</v>
      </c>
      <c r="H15" s="18">
        <v>32.55</v>
      </c>
      <c r="I15" s="18">
        <v>279</v>
      </c>
      <c r="J15" s="411">
        <v>167.40000000000003</v>
      </c>
      <c r="K15" s="18" t="s">
        <v>7</v>
      </c>
    </row>
    <row r="16" spans="1:11" ht="12">
      <c r="A16" s="353" t="s">
        <v>262</v>
      </c>
      <c r="B16" s="354" t="s">
        <v>888</v>
      </c>
      <c r="C16" s="18">
        <v>1053</v>
      </c>
      <c r="D16" s="18">
        <v>901.34</v>
      </c>
      <c r="E16" s="18">
        <v>914</v>
      </c>
      <c r="F16" s="18">
        <v>817.94</v>
      </c>
      <c r="G16" s="18">
        <v>0</v>
      </c>
      <c r="H16" s="18">
        <v>0</v>
      </c>
      <c r="I16" s="18">
        <v>139</v>
      </c>
      <c r="J16" s="411">
        <v>83.39999999999998</v>
      </c>
      <c r="K16" s="18" t="s">
        <v>7</v>
      </c>
    </row>
    <row r="17" spans="1:11" ht="12">
      <c r="A17" s="353" t="s">
        <v>263</v>
      </c>
      <c r="B17" s="354" t="s">
        <v>889</v>
      </c>
      <c r="C17" s="18">
        <v>1507</v>
      </c>
      <c r="D17" s="18">
        <v>1350.93</v>
      </c>
      <c r="E17" s="18">
        <v>1415</v>
      </c>
      <c r="F17" s="18">
        <v>1290.02</v>
      </c>
      <c r="G17" s="18">
        <v>7</v>
      </c>
      <c r="H17" s="18">
        <v>9.91</v>
      </c>
      <c r="I17" s="18">
        <v>85</v>
      </c>
      <c r="J17" s="411">
        <v>51.000000000000085</v>
      </c>
      <c r="K17" s="18" t="s">
        <v>7</v>
      </c>
    </row>
    <row r="18" spans="1:11" ht="12">
      <c r="A18" s="353" t="s">
        <v>264</v>
      </c>
      <c r="B18" s="354" t="s">
        <v>890</v>
      </c>
      <c r="C18" s="18">
        <v>1902</v>
      </c>
      <c r="D18" s="18">
        <v>1701.77</v>
      </c>
      <c r="E18" s="18">
        <v>1532</v>
      </c>
      <c r="F18" s="18">
        <v>1475.6899999999998</v>
      </c>
      <c r="G18" s="18">
        <v>5</v>
      </c>
      <c r="H18" s="18">
        <v>7.08</v>
      </c>
      <c r="I18" s="18">
        <v>365</v>
      </c>
      <c r="J18" s="411">
        <v>219.00000000000014</v>
      </c>
      <c r="K18" s="18" t="s">
        <v>7</v>
      </c>
    </row>
    <row r="19" spans="1:11" ht="12">
      <c r="A19" s="353" t="s">
        <v>265</v>
      </c>
      <c r="B19" s="354" t="s">
        <v>891</v>
      </c>
      <c r="C19" s="18">
        <v>2536</v>
      </c>
      <c r="D19" s="18">
        <v>2352.56</v>
      </c>
      <c r="E19" s="18">
        <v>2393</v>
      </c>
      <c r="F19" s="18">
        <v>2219.48</v>
      </c>
      <c r="G19" s="18">
        <v>58</v>
      </c>
      <c r="H19" s="18">
        <v>82.08</v>
      </c>
      <c r="I19" s="18">
        <v>85</v>
      </c>
      <c r="J19" s="411">
        <v>50.99999999999993</v>
      </c>
      <c r="K19" s="18" t="s">
        <v>7</v>
      </c>
    </row>
    <row r="20" spans="1:11" ht="12">
      <c r="A20" s="353" t="s">
        <v>284</v>
      </c>
      <c r="B20" s="354" t="s">
        <v>892</v>
      </c>
      <c r="C20" s="18">
        <v>2096</v>
      </c>
      <c r="D20" s="18">
        <v>1591.83</v>
      </c>
      <c r="E20" s="18">
        <v>1844</v>
      </c>
      <c r="F20" s="18">
        <v>1438.18</v>
      </c>
      <c r="G20" s="18">
        <v>3</v>
      </c>
      <c r="H20" s="18">
        <v>4.25</v>
      </c>
      <c r="I20" s="18">
        <v>249</v>
      </c>
      <c r="J20" s="411">
        <v>149.39999999999986</v>
      </c>
      <c r="K20" s="18" t="s">
        <v>7</v>
      </c>
    </row>
    <row r="21" spans="1:11" ht="12">
      <c r="A21" s="353" t="s">
        <v>285</v>
      </c>
      <c r="B21" s="354" t="s">
        <v>893</v>
      </c>
      <c r="C21" s="18">
        <v>1291</v>
      </c>
      <c r="D21" s="18">
        <v>1061.5</v>
      </c>
      <c r="E21" s="18">
        <v>1290</v>
      </c>
      <c r="F21" s="18">
        <v>1060.08</v>
      </c>
      <c r="G21" s="18">
        <v>1</v>
      </c>
      <c r="H21" s="18">
        <v>1.42</v>
      </c>
      <c r="I21" s="18">
        <v>0</v>
      </c>
      <c r="J21" s="411">
        <v>7.283063041541027E-14</v>
      </c>
      <c r="K21" s="18" t="s">
        <v>7</v>
      </c>
    </row>
    <row r="22" spans="1:11" ht="12">
      <c r="A22" s="353" t="s">
        <v>286</v>
      </c>
      <c r="B22" s="354" t="s">
        <v>894</v>
      </c>
      <c r="C22" s="18">
        <v>2062</v>
      </c>
      <c r="D22" s="18">
        <v>1838.87</v>
      </c>
      <c r="E22" s="18">
        <v>1697</v>
      </c>
      <c r="F22" s="18">
        <v>1612.5300000000002</v>
      </c>
      <c r="G22" s="18">
        <v>9</v>
      </c>
      <c r="H22" s="18">
        <v>12.74</v>
      </c>
      <c r="I22" s="18">
        <v>356</v>
      </c>
      <c r="J22" s="411">
        <v>213.59999999999968</v>
      </c>
      <c r="K22" s="18" t="s">
        <v>7</v>
      </c>
    </row>
    <row r="23" spans="1:11" ht="12">
      <c r="A23" s="353" t="s">
        <v>314</v>
      </c>
      <c r="B23" s="354" t="s">
        <v>895</v>
      </c>
      <c r="C23" s="18">
        <v>2166</v>
      </c>
      <c r="D23" s="18">
        <v>1885.64</v>
      </c>
      <c r="E23" s="18">
        <v>1761</v>
      </c>
      <c r="F23" s="18">
        <v>1641.0100000000002</v>
      </c>
      <c r="G23" s="18">
        <v>2</v>
      </c>
      <c r="H23" s="18">
        <v>2.83</v>
      </c>
      <c r="I23" s="18">
        <v>403</v>
      </c>
      <c r="J23" s="411">
        <v>241.79999999999987</v>
      </c>
      <c r="K23" s="18" t="s">
        <v>7</v>
      </c>
    </row>
    <row r="24" spans="1:11" ht="12">
      <c r="A24" s="353" t="s">
        <v>315</v>
      </c>
      <c r="B24" s="354" t="s">
        <v>896</v>
      </c>
      <c r="C24" s="18">
        <v>1956</v>
      </c>
      <c r="D24" s="18">
        <v>1701.5</v>
      </c>
      <c r="E24" s="18">
        <v>1485</v>
      </c>
      <c r="F24" s="18">
        <v>1373.26</v>
      </c>
      <c r="G24" s="18">
        <v>56</v>
      </c>
      <c r="H24" s="18">
        <v>79.24</v>
      </c>
      <c r="I24" s="18">
        <v>415</v>
      </c>
      <c r="J24" s="411">
        <v>249</v>
      </c>
      <c r="K24" s="18" t="s">
        <v>7</v>
      </c>
    </row>
    <row r="25" spans="1:11" ht="12">
      <c r="A25" s="353" t="s">
        <v>316</v>
      </c>
      <c r="B25" s="354" t="s">
        <v>897</v>
      </c>
      <c r="C25" s="18">
        <v>1725</v>
      </c>
      <c r="D25" s="18">
        <v>1250.39</v>
      </c>
      <c r="E25" s="18">
        <v>1586</v>
      </c>
      <c r="F25" s="18">
        <v>1166.1700000000003</v>
      </c>
      <c r="G25" s="18">
        <v>1</v>
      </c>
      <c r="H25" s="18">
        <v>1.42</v>
      </c>
      <c r="I25" s="18">
        <v>138</v>
      </c>
      <c r="J25" s="411">
        <v>82.7999999999998</v>
      </c>
      <c r="K25" s="18" t="s">
        <v>7</v>
      </c>
    </row>
    <row r="26" spans="1:11" ht="12">
      <c r="A26" s="353" t="s">
        <v>317</v>
      </c>
      <c r="B26" s="354" t="s">
        <v>898</v>
      </c>
      <c r="C26" s="18">
        <v>934</v>
      </c>
      <c r="D26" s="18">
        <v>678.97</v>
      </c>
      <c r="E26" s="18">
        <v>793</v>
      </c>
      <c r="F26" s="18">
        <v>591.92</v>
      </c>
      <c r="G26" s="18">
        <v>3</v>
      </c>
      <c r="H26" s="18">
        <v>4.25</v>
      </c>
      <c r="I26" s="18">
        <v>138</v>
      </c>
      <c r="J26" s="411">
        <v>82.80000000000007</v>
      </c>
      <c r="K26" s="18" t="s">
        <v>7</v>
      </c>
    </row>
    <row r="27" spans="1:11" ht="12">
      <c r="A27" s="353" t="s">
        <v>899</v>
      </c>
      <c r="B27" s="354" t="s">
        <v>900</v>
      </c>
      <c r="C27" s="18">
        <v>3144</v>
      </c>
      <c r="D27" s="18">
        <v>2435.3</v>
      </c>
      <c r="E27" s="18">
        <v>2691</v>
      </c>
      <c r="F27" s="18">
        <v>2160.24</v>
      </c>
      <c r="G27" s="18">
        <v>4</v>
      </c>
      <c r="H27" s="18">
        <v>5.66</v>
      </c>
      <c r="I27" s="18">
        <v>449</v>
      </c>
      <c r="J27" s="411">
        <v>269.4000000000004</v>
      </c>
      <c r="K27" s="18" t="s">
        <v>7</v>
      </c>
    </row>
    <row r="28" spans="1:11" ht="12">
      <c r="A28" s="353" t="s">
        <v>901</v>
      </c>
      <c r="B28" s="354" t="s">
        <v>902</v>
      </c>
      <c r="C28" s="18">
        <v>1440</v>
      </c>
      <c r="D28" s="18">
        <v>1005.2200000000001</v>
      </c>
      <c r="E28" s="18">
        <v>1297</v>
      </c>
      <c r="F28" s="18">
        <v>919.4200000000001</v>
      </c>
      <c r="G28" s="18">
        <v>0</v>
      </c>
      <c r="H28" s="18">
        <v>0</v>
      </c>
      <c r="I28" s="18">
        <v>143</v>
      </c>
      <c r="J28" s="411">
        <v>85.80000000000007</v>
      </c>
      <c r="K28" s="18" t="s">
        <v>7</v>
      </c>
    </row>
    <row r="29" spans="1:11" ht="12">
      <c r="A29" s="353" t="s">
        <v>903</v>
      </c>
      <c r="B29" s="354" t="s">
        <v>904</v>
      </c>
      <c r="C29" s="18">
        <v>2128</v>
      </c>
      <c r="D29" s="18">
        <v>1717.03</v>
      </c>
      <c r="E29" s="18">
        <v>2032</v>
      </c>
      <c r="F29" s="18">
        <v>1596.9199999999998</v>
      </c>
      <c r="G29" s="18">
        <v>76</v>
      </c>
      <c r="H29" s="18">
        <v>108.11</v>
      </c>
      <c r="I29" s="18">
        <v>20</v>
      </c>
      <c r="J29" s="411">
        <v>12.000000000000128</v>
      </c>
      <c r="K29" s="18" t="s">
        <v>7</v>
      </c>
    </row>
    <row r="30" spans="1:11" ht="12">
      <c r="A30" s="353" t="s">
        <v>905</v>
      </c>
      <c r="B30" s="354" t="s">
        <v>906</v>
      </c>
      <c r="C30" s="18">
        <v>2100</v>
      </c>
      <c r="D30" s="18">
        <v>1934.7</v>
      </c>
      <c r="E30" s="18">
        <v>1972</v>
      </c>
      <c r="F30" s="18">
        <v>1853.0099999999998</v>
      </c>
      <c r="G30" s="18">
        <v>6</v>
      </c>
      <c r="H30" s="18">
        <v>8.49</v>
      </c>
      <c r="I30" s="18">
        <v>122</v>
      </c>
      <c r="J30" s="411">
        <v>73.20000000000029</v>
      </c>
      <c r="K30" s="18" t="s">
        <v>7</v>
      </c>
    </row>
    <row r="31" spans="1:11" ht="12">
      <c r="A31" s="353" t="s">
        <v>907</v>
      </c>
      <c r="B31" s="354" t="s">
        <v>908</v>
      </c>
      <c r="C31" s="18">
        <v>2673</v>
      </c>
      <c r="D31" s="18">
        <v>2218.85</v>
      </c>
      <c r="E31" s="18">
        <v>2367</v>
      </c>
      <c r="F31" s="18">
        <v>2026.2799999999997</v>
      </c>
      <c r="G31" s="18">
        <v>11</v>
      </c>
      <c r="H31" s="18">
        <v>15.57</v>
      </c>
      <c r="I31" s="18">
        <v>295</v>
      </c>
      <c r="J31" s="411">
        <v>177.00000000000017</v>
      </c>
      <c r="K31" s="18" t="s">
        <v>7</v>
      </c>
    </row>
    <row r="32" spans="1:11" ht="12">
      <c r="A32" s="353" t="s">
        <v>909</v>
      </c>
      <c r="B32" s="354" t="s">
        <v>910</v>
      </c>
      <c r="C32" s="18">
        <v>1658</v>
      </c>
      <c r="D32" s="18">
        <v>1414.8</v>
      </c>
      <c r="E32" s="18">
        <v>1514</v>
      </c>
      <c r="F32" s="18">
        <v>1328.3999999999999</v>
      </c>
      <c r="G32" s="18">
        <v>0</v>
      </c>
      <c r="H32" s="18">
        <v>0</v>
      </c>
      <c r="I32" s="18">
        <v>144</v>
      </c>
      <c r="J32" s="411">
        <v>86.40000000000009</v>
      </c>
      <c r="K32" s="18" t="s">
        <v>7</v>
      </c>
    </row>
    <row r="33" spans="1:11" ht="12">
      <c r="A33" s="353" t="s">
        <v>911</v>
      </c>
      <c r="B33" s="354" t="s">
        <v>912</v>
      </c>
      <c r="C33" s="18">
        <v>2641</v>
      </c>
      <c r="D33" s="18">
        <v>2151.59</v>
      </c>
      <c r="E33" s="18">
        <v>2553</v>
      </c>
      <c r="F33" s="18">
        <v>2054.21</v>
      </c>
      <c r="G33" s="18">
        <v>54</v>
      </c>
      <c r="H33" s="18">
        <v>76.98</v>
      </c>
      <c r="I33" s="18">
        <v>34</v>
      </c>
      <c r="J33" s="411">
        <v>20.400000000000105</v>
      </c>
      <c r="K33" s="18" t="s">
        <v>7</v>
      </c>
    </row>
    <row r="34" spans="1:11" ht="12">
      <c r="A34" s="353" t="s">
        <v>913</v>
      </c>
      <c r="B34" s="354" t="s">
        <v>914</v>
      </c>
      <c r="C34" s="18">
        <v>1621</v>
      </c>
      <c r="D34" s="18">
        <v>1370.56</v>
      </c>
      <c r="E34" s="18">
        <v>1586</v>
      </c>
      <c r="F34" s="18">
        <v>1344.6699999999998</v>
      </c>
      <c r="G34" s="18">
        <v>6</v>
      </c>
      <c r="H34" s="18">
        <v>8.49</v>
      </c>
      <c r="I34" s="18">
        <v>29</v>
      </c>
      <c r="J34" s="411">
        <v>17.400000000000098</v>
      </c>
      <c r="K34" s="18" t="s">
        <v>7</v>
      </c>
    </row>
    <row r="35" spans="1:11" ht="12">
      <c r="A35" s="353" t="s">
        <v>915</v>
      </c>
      <c r="B35" s="354" t="s">
        <v>916</v>
      </c>
      <c r="C35" s="18">
        <v>1656</v>
      </c>
      <c r="D35" s="18">
        <v>1140.9099999999999</v>
      </c>
      <c r="E35" s="18">
        <v>1587</v>
      </c>
      <c r="F35" s="18">
        <v>1095.4299999999998</v>
      </c>
      <c r="G35" s="18">
        <v>5</v>
      </c>
      <c r="H35" s="18">
        <v>7.08</v>
      </c>
      <c r="I35" s="18">
        <v>64</v>
      </c>
      <c r="J35" s="411">
        <v>38.40000000000002</v>
      </c>
      <c r="K35" s="18" t="s">
        <v>7</v>
      </c>
    </row>
    <row r="36" spans="1:11" ht="12">
      <c r="A36" s="353" t="s">
        <v>917</v>
      </c>
      <c r="B36" s="354" t="s">
        <v>918</v>
      </c>
      <c r="C36" s="18">
        <v>1377</v>
      </c>
      <c r="D36" s="18">
        <v>1223.36</v>
      </c>
      <c r="E36" s="18">
        <v>1103</v>
      </c>
      <c r="F36" s="18">
        <v>1038.58</v>
      </c>
      <c r="G36" s="18">
        <v>25</v>
      </c>
      <c r="H36" s="18">
        <v>35.38</v>
      </c>
      <c r="I36" s="18">
        <v>249</v>
      </c>
      <c r="J36" s="411">
        <v>149.39999999999998</v>
      </c>
      <c r="K36" s="18" t="s">
        <v>7</v>
      </c>
    </row>
    <row r="37" spans="1:11" ht="12">
      <c r="A37" s="353" t="s">
        <v>919</v>
      </c>
      <c r="B37" s="354" t="s">
        <v>920</v>
      </c>
      <c r="C37" s="18">
        <v>1619</v>
      </c>
      <c r="D37" s="18">
        <v>1315.28</v>
      </c>
      <c r="E37" s="18">
        <v>1263</v>
      </c>
      <c r="F37" s="18">
        <v>1097.6000000000001</v>
      </c>
      <c r="G37" s="18">
        <v>5</v>
      </c>
      <c r="H37" s="18">
        <v>7.08</v>
      </c>
      <c r="I37" s="18">
        <v>351</v>
      </c>
      <c r="J37" s="411">
        <v>210.59999999999982</v>
      </c>
      <c r="K37" s="18" t="s">
        <v>7</v>
      </c>
    </row>
    <row r="38" spans="1:11" ht="12">
      <c r="A38" s="353" t="s">
        <v>921</v>
      </c>
      <c r="B38" s="354" t="s">
        <v>922</v>
      </c>
      <c r="C38" s="18">
        <v>1419</v>
      </c>
      <c r="D38" s="18">
        <v>1204.82</v>
      </c>
      <c r="E38" s="18">
        <v>1317</v>
      </c>
      <c r="F38" s="18">
        <v>1140.3599999999997</v>
      </c>
      <c r="G38" s="18">
        <v>4</v>
      </c>
      <c r="H38" s="18">
        <v>5.66</v>
      </c>
      <c r="I38" s="18">
        <v>98</v>
      </c>
      <c r="J38" s="411">
        <v>58.80000000000027</v>
      </c>
      <c r="K38" s="18" t="s">
        <v>7</v>
      </c>
    </row>
    <row r="39" spans="1:11" ht="12">
      <c r="A39" s="353" t="s">
        <v>923</v>
      </c>
      <c r="B39" s="360" t="s">
        <v>924</v>
      </c>
      <c r="C39" s="18">
        <v>1298</v>
      </c>
      <c r="D39" s="18">
        <v>1153.95</v>
      </c>
      <c r="E39" s="18">
        <v>1053</v>
      </c>
      <c r="F39" s="18">
        <v>997.9799999999999</v>
      </c>
      <c r="G39" s="18">
        <v>11</v>
      </c>
      <c r="H39" s="18">
        <v>15.57</v>
      </c>
      <c r="I39" s="18">
        <v>234</v>
      </c>
      <c r="J39" s="411">
        <v>140.40000000000015</v>
      </c>
      <c r="K39" s="18" t="s">
        <v>7</v>
      </c>
    </row>
    <row r="40" spans="1:11" ht="12">
      <c r="A40" s="353" t="s">
        <v>925</v>
      </c>
      <c r="B40" s="360" t="s">
        <v>926</v>
      </c>
      <c r="C40" s="18">
        <v>801</v>
      </c>
      <c r="D40" s="18">
        <v>551.84</v>
      </c>
      <c r="E40" s="18">
        <v>768</v>
      </c>
      <c r="F40" s="18">
        <v>530.41</v>
      </c>
      <c r="G40" s="18">
        <v>2</v>
      </c>
      <c r="H40" s="18">
        <v>2.83</v>
      </c>
      <c r="I40" s="18">
        <v>31</v>
      </c>
      <c r="J40" s="411">
        <v>18.600000000000065</v>
      </c>
      <c r="K40" s="18" t="s">
        <v>7</v>
      </c>
    </row>
    <row r="41" spans="1:11" ht="12">
      <c r="A41" s="353" t="s">
        <v>927</v>
      </c>
      <c r="B41" s="360" t="s">
        <v>928</v>
      </c>
      <c r="C41" s="18">
        <v>990</v>
      </c>
      <c r="D41" s="18">
        <v>807.14</v>
      </c>
      <c r="E41" s="18">
        <v>950</v>
      </c>
      <c r="F41" s="18">
        <v>757.98</v>
      </c>
      <c r="G41" s="18">
        <v>27</v>
      </c>
      <c r="H41" s="18">
        <v>41.36</v>
      </c>
      <c r="I41" s="18">
        <v>13</v>
      </c>
      <c r="J41" s="411">
        <v>7.799999999999969</v>
      </c>
      <c r="K41" s="18" t="s">
        <v>7</v>
      </c>
    </row>
    <row r="42" spans="1:11" ht="12">
      <c r="A42" s="353" t="s">
        <v>929</v>
      </c>
      <c r="B42" s="360" t="s">
        <v>930</v>
      </c>
      <c r="C42" s="18">
        <v>726</v>
      </c>
      <c r="D42" s="18">
        <v>525.99</v>
      </c>
      <c r="E42" s="18">
        <v>667</v>
      </c>
      <c r="F42" s="18">
        <v>489.77</v>
      </c>
      <c r="G42" s="18">
        <v>1</v>
      </c>
      <c r="H42" s="18">
        <v>1.42</v>
      </c>
      <c r="I42" s="18">
        <v>58</v>
      </c>
      <c r="J42" s="411">
        <v>34.800000000000026</v>
      </c>
      <c r="K42" s="18" t="s">
        <v>7</v>
      </c>
    </row>
    <row r="43" spans="1:11" s="12" customFormat="1" ht="12">
      <c r="A43" s="353" t="s">
        <v>931</v>
      </c>
      <c r="B43" s="360" t="s">
        <v>932</v>
      </c>
      <c r="C43" s="18">
        <v>531</v>
      </c>
      <c r="D43" s="18">
        <v>492.48</v>
      </c>
      <c r="E43" s="18">
        <v>488</v>
      </c>
      <c r="F43" s="18">
        <v>446.3</v>
      </c>
      <c r="G43" s="18">
        <v>25</v>
      </c>
      <c r="H43" s="18">
        <v>35.379999999999995</v>
      </c>
      <c r="I43" s="18">
        <v>18</v>
      </c>
      <c r="J43" s="411">
        <v>10.800000000000011</v>
      </c>
      <c r="K43" s="18" t="s">
        <v>7</v>
      </c>
    </row>
    <row r="44" spans="1:11" s="12" customFormat="1" ht="12">
      <c r="A44" s="353" t="s">
        <v>933</v>
      </c>
      <c r="B44" s="360" t="s">
        <v>934</v>
      </c>
      <c r="C44" s="18">
        <v>810</v>
      </c>
      <c r="D44" s="18">
        <v>565.68</v>
      </c>
      <c r="E44" s="18">
        <v>730</v>
      </c>
      <c r="F44" s="18">
        <v>517.6800000000001</v>
      </c>
      <c r="G44" s="18">
        <v>0</v>
      </c>
      <c r="H44" s="18">
        <v>0</v>
      </c>
      <c r="I44" s="18">
        <v>80</v>
      </c>
      <c r="J44" s="411">
        <v>47.999999999999886</v>
      </c>
      <c r="K44" s="18" t="s">
        <v>7</v>
      </c>
    </row>
    <row r="45" spans="1:11" s="12" customFormat="1" ht="12.75">
      <c r="A45" s="3" t="s">
        <v>18</v>
      </c>
      <c r="B45" s="9"/>
      <c r="C45" s="3">
        <f>SUM(C12:C44)</f>
        <v>56795</v>
      </c>
      <c r="D45" s="3">
        <f aca="true" t="shared" si="0" ref="D45:J45">SUM(D12:D44)</f>
        <v>46885.36</v>
      </c>
      <c r="E45" s="3">
        <f t="shared" si="0"/>
        <v>51146</v>
      </c>
      <c r="F45" s="3">
        <f t="shared" si="0"/>
        <v>43062.05</v>
      </c>
      <c r="G45" s="3">
        <f t="shared" si="0"/>
        <v>527</v>
      </c>
      <c r="H45" s="3">
        <f t="shared" si="0"/>
        <v>750.1100000000002</v>
      </c>
      <c r="I45" s="3">
        <f t="shared" si="0"/>
        <v>5122</v>
      </c>
      <c r="J45" s="504">
        <f t="shared" si="0"/>
        <v>3073.2000000000016</v>
      </c>
      <c r="K45" s="8">
        <f>SUM(K12:K44)</f>
        <v>0</v>
      </c>
    </row>
    <row r="46" s="12" customFormat="1" ht="12">
      <c r="A46" s="10" t="s">
        <v>40</v>
      </c>
    </row>
    <row r="47" s="12" customFormat="1" ht="12">
      <c r="A47" s="10"/>
    </row>
    <row r="48" s="12" customFormat="1" ht="12">
      <c r="A48" s="10"/>
    </row>
    <row r="49" s="12" customFormat="1" ht="12">
      <c r="A49" s="10"/>
    </row>
    <row r="50" spans="1:16" s="15" customFormat="1" ht="13.5" customHeight="1">
      <c r="A50" s="303"/>
      <c r="B50" s="303"/>
      <c r="C50"/>
      <c r="D50"/>
      <c r="E50"/>
      <c r="F50"/>
      <c r="G50"/>
      <c r="H50" s="382"/>
      <c r="I50" s="375" t="s">
        <v>13</v>
      </c>
      <c r="J50"/>
      <c r="K50"/>
      <c r="L50" s="80"/>
      <c r="M50" s="80"/>
      <c r="N50" s="80"/>
      <c r="O50" s="80"/>
      <c r="P50" s="80"/>
    </row>
    <row r="51" spans="1:16" s="15" customFormat="1" ht="12.75" customHeight="1">
      <c r="A51" s="303" t="s">
        <v>12</v>
      </c>
      <c r="B51"/>
      <c r="C51" s="1"/>
      <c r="D51" s="685" t="s">
        <v>13</v>
      </c>
      <c r="E51" s="685"/>
      <c r="F51" s="14"/>
      <c r="G51"/>
      <c r="H51" s="376"/>
      <c r="I51" s="376" t="s">
        <v>14</v>
      </c>
      <c r="J51"/>
      <c r="K51"/>
      <c r="L51" s="80"/>
      <c r="M51" s="80"/>
      <c r="N51" s="80"/>
      <c r="O51" s="80"/>
      <c r="P51" s="80"/>
    </row>
    <row r="52" spans="1:16" s="15" customFormat="1" ht="12.75" customHeight="1">
      <c r="A52" s="303"/>
      <c r="B52" s="303"/>
      <c r="C52" s="686" t="s">
        <v>882</v>
      </c>
      <c r="D52" s="686"/>
      <c r="E52" s="686"/>
      <c r="F52" s="686"/>
      <c r="G52"/>
      <c r="H52" s="376"/>
      <c r="I52" s="376" t="s">
        <v>883</v>
      </c>
      <c r="J52"/>
      <c r="K52"/>
      <c r="L52" s="80"/>
      <c r="M52" s="80"/>
      <c r="N52" s="80"/>
      <c r="O52" s="80"/>
      <c r="P52" s="80"/>
    </row>
    <row r="53" spans="1:11" s="15" customFormat="1" ht="12.75">
      <c r="A53"/>
      <c r="B53"/>
      <c r="C53"/>
      <c r="D53"/>
      <c r="E53"/>
      <c r="F53"/>
      <c r="G53"/>
      <c r="H53" s="305"/>
      <c r="I53" s="304" t="s">
        <v>83</v>
      </c>
      <c r="J53"/>
      <c r="K53"/>
    </row>
    <row r="54" s="15" customFormat="1" ht="12.75">
      <c r="A54" s="14"/>
    </row>
    <row r="55" spans="1:10" ht="12">
      <c r="A55" s="791"/>
      <c r="B55" s="791"/>
      <c r="C55" s="791"/>
      <c r="D55" s="791"/>
      <c r="E55" s="791"/>
      <c r="F55" s="791"/>
      <c r="G55" s="791"/>
      <c r="H55" s="791"/>
      <c r="I55" s="791"/>
      <c r="J55" s="791"/>
    </row>
  </sheetData>
  <sheetProtection/>
  <mergeCells count="19">
    <mergeCell ref="A55:J55"/>
    <mergeCell ref="E9:F9"/>
    <mergeCell ref="C9:D9"/>
    <mergeCell ref="A2:J2"/>
    <mergeCell ref="C52:F52"/>
    <mergeCell ref="K9:K10"/>
    <mergeCell ref="C8:J8"/>
    <mergeCell ref="E7:H7"/>
    <mergeCell ref="A3:J3"/>
    <mergeCell ref="I7:K7"/>
    <mergeCell ref="I1:J1"/>
    <mergeCell ref="G9:H9"/>
    <mergeCell ref="I9:J9"/>
    <mergeCell ref="D1:E1"/>
    <mergeCell ref="A9:A10"/>
    <mergeCell ref="D51:E51"/>
    <mergeCell ref="A7:B7"/>
    <mergeCell ref="A5:K5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zoomScale="90" zoomScaleSheetLayoutView="90" zoomScalePageLayoutView="0" workbookViewId="0" topLeftCell="A22">
      <selection activeCell="C45" sqref="C45"/>
    </sheetView>
  </sheetViews>
  <sheetFormatPr defaultColWidth="9.140625" defaultRowHeight="12.75"/>
  <cols>
    <col min="2" max="2" width="24.8515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17"/>
      <c r="E1" s="717"/>
      <c r="H1" s="37"/>
      <c r="J1" s="799" t="s">
        <v>68</v>
      </c>
      <c r="K1" s="799"/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8">
      <c r="A3" s="814" t="s">
        <v>700</v>
      </c>
      <c r="B3" s="814"/>
      <c r="C3" s="814"/>
      <c r="D3" s="814"/>
      <c r="E3" s="814"/>
      <c r="F3" s="814"/>
      <c r="G3" s="814"/>
      <c r="H3" s="814"/>
      <c r="I3" s="814"/>
      <c r="J3" s="814"/>
    </row>
    <row r="4" ht="10.5" customHeight="1"/>
    <row r="5" spans="1:12" s="15" customFormat="1" ht="15.75" customHeight="1">
      <c r="A5" s="922" t="s">
        <v>436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</row>
    <row r="6" spans="1:10" s="15" customFormat="1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15" customFormat="1" ht="12.75">
      <c r="A7" s="724" t="s">
        <v>936</v>
      </c>
      <c r="B7" s="724"/>
      <c r="I7" s="921" t="s">
        <v>781</v>
      </c>
      <c r="J7" s="921"/>
      <c r="K7" s="921"/>
    </row>
    <row r="8" spans="3:10" s="13" customFormat="1" ht="15" hidden="1">
      <c r="C8" s="800" t="s">
        <v>15</v>
      </c>
      <c r="D8" s="800"/>
      <c r="E8" s="800"/>
      <c r="F8" s="800"/>
      <c r="G8" s="800"/>
      <c r="H8" s="800"/>
      <c r="I8" s="800"/>
      <c r="J8" s="800"/>
    </row>
    <row r="9" spans="1:19" ht="30" customHeight="1">
      <c r="A9" s="797" t="s">
        <v>23</v>
      </c>
      <c r="B9" s="797" t="s">
        <v>36</v>
      </c>
      <c r="C9" s="699" t="s">
        <v>767</v>
      </c>
      <c r="D9" s="700"/>
      <c r="E9" s="699" t="s">
        <v>474</v>
      </c>
      <c r="F9" s="700"/>
      <c r="G9" s="699" t="s">
        <v>38</v>
      </c>
      <c r="H9" s="700"/>
      <c r="I9" s="698" t="s">
        <v>105</v>
      </c>
      <c r="J9" s="698"/>
      <c r="K9" s="797" t="s">
        <v>512</v>
      </c>
      <c r="R9" s="9"/>
      <c r="S9" s="12"/>
    </row>
    <row r="10" spans="1:11" s="14" customFormat="1" ht="46.5" customHeight="1">
      <c r="A10" s="798"/>
      <c r="B10" s="798"/>
      <c r="C10" s="5" t="s">
        <v>39</v>
      </c>
      <c r="D10" s="5" t="s">
        <v>104</v>
      </c>
      <c r="E10" s="5" t="s">
        <v>39</v>
      </c>
      <c r="F10" s="5" t="s">
        <v>104</v>
      </c>
      <c r="G10" s="5" t="s">
        <v>39</v>
      </c>
      <c r="H10" s="5" t="s">
        <v>104</v>
      </c>
      <c r="I10" s="5" t="s">
        <v>134</v>
      </c>
      <c r="J10" s="5" t="s">
        <v>135</v>
      </c>
      <c r="K10" s="798"/>
    </row>
    <row r="11" spans="1:11" ht="12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</row>
    <row r="12" spans="1:11" ht="12">
      <c r="A12" s="353" t="s">
        <v>258</v>
      </c>
      <c r="B12" s="354" t="s">
        <v>884</v>
      </c>
      <c r="C12" s="18">
        <v>2296</v>
      </c>
      <c r="D12" s="18">
        <v>114.8</v>
      </c>
      <c r="E12" s="18">
        <v>2296</v>
      </c>
      <c r="F12" s="18">
        <v>114.80000000000001</v>
      </c>
      <c r="G12" s="18">
        <v>0</v>
      </c>
      <c r="H12" s="18">
        <v>0</v>
      </c>
      <c r="I12" s="18">
        <v>0</v>
      </c>
      <c r="J12" s="443">
        <v>-1.4210854715202004E-14</v>
      </c>
      <c r="K12" s="18">
        <v>0</v>
      </c>
    </row>
    <row r="13" spans="1:11" ht="12">
      <c r="A13" s="353" t="s">
        <v>259</v>
      </c>
      <c r="B13" s="354" t="s">
        <v>885</v>
      </c>
      <c r="C13" s="18">
        <v>3329</v>
      </c>
      <c r="D13" s="18">
        <v>166.45</v>
      </c>
      <c r="E13" s="18">
        <v>3329</v>
      </c>
      <c r="F13" s="18">
        <v>166.45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12">
      <c r="A14" s="353" t="s">
        <v>260</v>
      </c>
      <c r="B14" s="354" t="s">
        <v>886</v>
      </c>
      <c r="C14" s="18">
        <v>1496</v>
      </c>
      <c r="D14" s="18">
        <v>74.8</v>
      </c>
      <c r="E14" s="18">
        <v>1496</v>
      </c>
      <c r="F14" s="18">
        <v>74.8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12">
      <c r="A15" s="353" t="s">
        <v>261</v>
      </c>
      <c r="B15" s="354" t="s">
        <v>887</v>
      </c>
      <c r="C15" s="18">
        <v>2919</v>
      </c>
      <c r="D15" s="18">
        <v>145.95</v>
      </c>
      <c r="E15" s="18">
        <v>2919</v>
      </c>
      <c r="F15" s="18">
        <v>145.95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2">
      <c r="A16" s="353" t="s">
        <v>262</v>
      </c>
      <c r="B16" s="354" t="s">
        <v>888</v>
      </c>
      <c r="C16" s="18">
        <v>1230</v>
      </c>
      <c r="D16" s="18">
        <v>61.5</v>
      </c>
      <c r="E16" s="18">
        <v>1230</v>
      </c>
      <c r="F16" s="18">
        <v>61.5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12">
      <c r="A17" s="353" t="s">
        <v>263</v>
      </c>
      <c r="B17" s="354" t="s">
        <v>889</v>
      </c>
      <c r="C17" s="18">
        <v>1653</v>
      </c>
      <c r="D17" s="18">
        <v>82.65</v>
      </c>
      <c r="E17" s="18">
        <v>1653</v>
      </c>
      <c r="F17" s="18">
        <v>82.65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12">
      <c r="A18" s="353" t="s">
        <v>264</v>
      </c>
      <c r="B18" s="354" t="s">
        <v>890</v>
      </c>
      <c r="C18" s="18">
        <v>2108</v>
      </c>
      <c r="D18" s="18">
        <v>105.4</v>
      </c>
      <c r="E18" s="18">
        <v>2108</v>
      </c>
      <c r="F18" s="18">
        <v>105.4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12">
      <c r="A19" s="353" t="s">
        <v>265</v>
      </c>
      <c r="B19" s="354" t="s">
        <v>891</v>
      </c>
      <c r="C19" s="18">
        <v>3055</v>
      </c>
      <c r="D19" s="18">
        <v>152.77</v>
      </c>
      <c r="E19" s="18">
        <v>3055</v>
      </c>
      <c r="F19" s="18">
        <v>152.77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12">
      <c r="A20" s="353" t="s">
        <v>284</v>
      </c>
      <c r="B20" s="354" t="s">
        <v>892</v>
      </c>
      <c r="C20" s="18">
        <v>2278</v>
      </c>
      <c r="D20" s="18">
        <v>113.9</v>
      </c>
      <c r="E20" s="18">
        <v>2278</v>
      </c>
      <c r="F20" s="18">
        <v>113.9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2">
      <c r="A21" s="353" t="s">
        <v>285</v>
      </c>
      <c r="B21" s="354" t="s">
        <v>893</v>
      </c>
      <c r="C21" s="18">
        <v>1026</v>
      </c>
      <c r="D21" s="18">
        <v>51.3</v>
      </c>
      <c r="E21" s="18">
        <v>1026</v>
      </c>
      <c r="F21" s="18">
        <v>51.3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12">
      <c r="A22" s="353" t="s">
        <v>286</v>
      </c>
      <c r="B22" s="354" t="s">
        <v>894</v>
      </c>
      <c r="C22" s="18">
        <v>2208</v>
      </c>
      <c r="D22" s="18">
        <v>110.4</v>
      </c>
      <c r="E22" s="18">
        <v>2208</v>
      </c>
      <c r="F22" s="18">
        <v>110.4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12">
      <c r="A23" s="353" t="s">
        <v>314</v>
      </c>
      <c r="B23" s="354" t="s">
        <v>895</v>
      </c>
      <c r="C23" s="18">
        <v>1963</v>
      </c>
      <c r="D23" s="18">
        <v>98.15</v>
      </c>
      <c r="E23" s="18">
        <v>1963</v>
      </c>
      <c r="F23" s="18">
        <v>98.15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12">
      <c r="A24" s="353" t="s">
        <v>315</v>
      </c>
      <c r="B24" s="354" t="s">
        <v>896</v>
      </c>
      <c r="C24" s="18">
        <v>2028</v>
      </c>
      <c r="D24" s="18">
        <v>101.4</v>
      </c>
      <c r="E24" s="18">
        <v>2028</v>
      </c>
      <c r="F24" s="18">
        <v>101.4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 ht="12">
      <c r="A25" s="353" t="s">
        <v>316</v>
      </c>
      <c r="B25" s="354" t="s">
        <v>897</v>
      </c>
      <c r="C25" s="18">
        <v>1793</v>
      </c>
      <c r="D25" s="18">
        <v>89.63999999999999</v>
      </c>
      <c r="E25" s="18">
        <v>1793</v>
      </c>
      <c r="F25" s="18">
        <v>89.63999999999999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12">
      <c r="A26" s="353" t="s">
        <v>317</v>
      </c>
      <c r="B26" s="354" t="s">
        <v>898</v>
      </c>
      <c r="C26" s="18">
        <v>1232</v>
      </c>
      <c r="D26" s="18">
        <v>61.6</v>
      </c>
      <c r="E26" s="18">
        <v>1232</v>
      </c>
      <c r="F26" s="18">
        <v>61.6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12">
      <c r="A27" s="353" t="s">
        <v>899</v>
      </c>
      <c r="B27" s="354" t="s">
        <v>900</v>
      </c>
      <c r="C27" s="18">
        <v>3122</v>
      </c>
      <c r="D27" s="18">
        <v>156.1</v>
      </c>
      <c r="E27" s="18">
        <v>3122</v>
      </c>
      <c r="F27" s="18">
        <v>156.1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ht="12">
      <c r="A28" s="353" t="s">
        <v>901</v>
      </c>
      <c r="B28" s="354" t="s">
        <v>902</v>
      </c>
      <c r="C28" s="18">
        <v>1664</v>
      </c>
      <c r="D28" s="18">
        <v>83.22000000000001</v>
      </c>
      <c r="E28" s="18">
        <v>1664</v>
      </c>
      <c r="F28" s="18">
        <v>83.22000000000001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</row>
    <row r="29" spans="1:11" ht="12">
      <c r="A29" s="353" t="s">
        <v>903</v>
      </c>
      <c r="B29" s="354" t="s">
        <v>904</v>
      </c>
      <c r="C29" s="18">
        <v>2299</v>
      </c>
      <c r="D29" s="18">
        <v>114.95</v>
      </c>
      <c r="E29" s="18">
        <v>2299</v>
      </c>
      <c r="F29" s="18">
        <v>114.95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ht="12">
      <c r="A30" s="353" t="s">
        <v>905</v>
      </c>
      <c r="B30" s="354" t="s">
        <v>906</v>
      </c>
      <c r="C30" s="18">
        <v>2583</v>
      </c>
      <c r="D30" s="18">
        <v>129.15</v>
      </c>
      <c r="E30" s="18">
        <v>2583</v>
      </c>
      <c r="F30" s="18">
        <v>129.15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ht="12">
      <c r="A31" s="353" t="s">
        <v>907</v>
      </c>
      <c r="B31" s="354" t="s">
        <v>908</v>
      </c>
      <c r="C31" s="18">
        <v>2913</v>
      </c>
      <c r="D31" s="18">
        <v>145.65</v>
      </c>
      <c r="E31" s="18">
        <v>2913</v>
      </c>
      <c r="F31" s="18">
        <v>145.65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spans="1:11" ht="12">
      <c r="A32" s="353" t="s">
        <v>909</v>
      </c>
      <c r="B32" s="354" t="s">
        <v>910</v>
      </c>
      <c r="C32" s="18">
        <v>1844</v>
      </c>
      <c r="D32" s="18">
        <v>92.2</v>
      </c>
      <c r="E32" s="18">
        <v>1844</v>
      </c>
      <c r="F32" s="18">
        <v>92.2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</row>
    <row r="33" spans="1:11" ht="12">
      <c r="A33" s="353" t="s">
        <v>911</v>
      </c>
      <c r="B33" s="354" t="s">
        <v>912</v>
      </c>
      <c r="C33" s="18">
        <v>3103</v>
      </c>
      <c r="D33" s="18">
        <v>155.13</v>
      </c>
      <c r="E33" s="18">
        <v>3103</v>
      </c>
      <c r="F33" s="18">
        <v>155.13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ht="12">
      <c r="A34" s="353" t="s">
        <v>913</v>
      </c>
      <c r="B34" s="354" t="s">
        <v>914</v>
      </c>
      <c r="C34" s="18">
        <v>1613</v>
      </c>
      <c r="D34" s="18">
        <v>80.65</v>
      </c>
      <c r="E34" s="18">
        <v>1613</v>
      </c>
      <c r="F34" s="18">
        <v>80.65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ht="12">
      <c r="A35" s="353" t="s">
        <v>915</v>
      </c>
      <c r="B35" s="354" t="s">
        <v>916</v>
      </c>
      <c r="C35" s="18">
        <v>1788</v>
      </c>
      <c r="D35" s="18">
        <v>89.41</v>
      </c>
      <c r="E35" s="18">
        <v>1788</v>
      </c>
      <c r="F35" s="18">
        <v>89.41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12">
      <c r="A36" s="353" t="s">
        <v>917</v>
      </c>
      <c r="B36" s="354" t="s">
        <v>918</v>
      </c>
      <c r="C36" s="18">
        <v>1480</v>
      </c>
      <c r="D36" s="18">
        <v>74.00000000000001</v>
      </c>
      <c r="E36" s="18">
        <v>1480</v>
      </c>
      <c r="F36" s="18">
        <v>74.00000000000001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12">
      <c r="A37" s="353" t="s">
        <v>919</v>
      </c>
      <c r="B37" s="354" t="s">
        <v>920</v>
      </c>
      <c r="C37" s="18">
        <v>1765</v>
      </c>
      <c r="D37" s="18">
        <v>88.25</v>
      </c>
      <c r="E37" s="18">
        <v>1765</v>
      </c>
      <c r="F37" s="18">
        <v>88.25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spans="1:11" ht="12">
      <c r="A38" s="353" t="s">
        <v>921</v>
      </c>
      <c r="B38" s="354" t="s">
        <v>922</v>
      </c>
      <c r="C38" s="18">
        <v>1723</v>
      </c>
      <c r="D38" s="18">
        <v>86.15</v>
      </c>
      <c r="E38" s="18">
        <v>1723</v>
      </c>
      <c r="F38" s="18">
        <v>86.15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ht="12">
      <c r="A39" s="353" t="s">
        <v>923</v>
      </c>
      <c r="B39" s="360" t="s">
        <v>924</v>
      </c>
      <c r="C39" s="18">
        <v>1396</v>
      </c>
      <c r="D39" s="18">
        <v>69.8</v>
      </c>
      <c r="E39" s="18">
        <v>1396</v>
      </c>
      <c r="F39" s="18">
        <v>69.8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spans="1:11" ht="12">
      <c r="A40" s="353" t="s">
        <v>925</v>
      </c>
      <c r="B40" s="360" t="s">
        <v>926</v>
      </c>
      <c r="C40" s="18">
        <v>865</v>
      </c>
      <c r="D40" s="18">
        <v>43.24</v>
      </c>
      <c r="E40" s="18">
        <v>865</v>
      </c>
      <c r="F40" s="18">
        <v>43.24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</row>
    <row r="41" spans="1:11" ht="12">
      <c r="A41" s="353" t="s">
        <v>927</v>
      </c>
      <c r="B41" s="360" t="s">
        <v>928</v>
      </c>
      <c r="C41" s="18">
        <v>1164</v>
      </c>
      <c r="D41" s="18">
        <v>58.22</v>
      </c>
      <c r="E41" s="18">
        <v>1164</v>
      </c>
      <c r="F41" s="18">
        <v>58.22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</row>
    <row r="42" spans="1:11" ht="12">
      <c r="A42" s="353" t="s">
        <v>929</v>
      </c>
      <c r="B42" s="360" t="s">
        <v>930</v>
      </c>
      <c r="C42" s="18">
        <v>754</v>
      </c>
      <c r="D42" s="18">
        <v>37.71</v>
      </c>
      <c r="E42" s="18">
        <v>754</v>
      </c>
      <c r="F42" s="18">
        <v>37.71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s="12" customFormat="1" ht="12">
      <c r="A43" s="353" t="s">
        <v>931</v>
      </c>
      <c r="B43" s="360" t="s">
        <v>932</v>
      </c>
      <c r="C43" s="18">
        <v>640</v>
      </c>
      <c r="D43" s="18">
        <v>31.98</v>
      </c>
      <c r="E43" s="18">
        <v>640</v>
      </c>
      <c r="F43" s="18">
        <v>31.98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spans="1:11" s="12" customFormat="1" ht="12">
      <c r="A44" s="353" t="s">
        <v>933</v>
      </c>
      <c r="B44" s="360" t="s">
        <v>934</v>
      </c>
      <c r="C44" s="18">
        <v>937</v>
      </c>
      <c r="D44" s="18">
        <v>46.83</v>
      </c>
      <c r="E44" s="18">
        <v>937</v>
      </c>
      <c r="F44" s="18">
        <v>46.83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</row>
    <row r="45" spans="1:11" s="12" customFormat="1" ht="12.75">
      <c r="A45" s="3" t="s">
        <v>18</v>
      </c>
      <c r="B45" s="9"/>
      <c r="C45" s="3">
        <f aca="true" t="shared" si="0" ref="C45:K45">SUM(C12:C44)</f>
        <v>62267</v>
      </c>
      <c r="D45" s="3">
        <f t="shared" si="0"/>
        <v>3113.35</v>
      </c>
      <c r="E45" s="3">
        <f t="shared" si="0"/>
        <v>62267</v>
      </c>
      <c r="F45" s="3">
        <f t="shared" si="0"/>
        <v>3113.35</v>
      </c>
      <c r="G45" s="3">
        <f t="shared" si="0"/>
        <v>0</v>
      </c>
      <c r="H45" s="3">
        <f t="shared" si="0"/>
        <v>0</v>
      </c>
      <c r="I45" s="3">
        <f t="shared" si="0"/>
        <v>0</v>
      </c>
      <c r="J45" s="588">
        <f t="shared" si="0"/>
        <v>-1.4210854715202004E-14</v>
      </c>
      <c r="K45" s="3">
        <f t="shared" si="0"/>
        <v>0</v>
      </c>
    </row>
    <row r="46" s="12" customFormat="1" ht="12"/>
    <row r="47" s="12" customFormat="1" ht="12">
      <c r="A47" s="10" t="s">
        <v>40</v>
      </c>
    </row>
    <row r="48" spans="3:6" ht="15.75" customHeight="1">
      <c r="C48" s="923"/>
      <c r="D48" s="923"/>
      <c r="E48" s="923"/>
      <c r="F48" s="923"/>
    </row>
    <row r="49" spans="1:16" s="15" customFormat="1" ht="12.75" customHeight="1">
      <c r="A49" s="303"/>
      <c r="B49" s="303"/>
      <c r="C49"/>
      <c r="D49"/>
      <c r="E49"/>
      <c r="F49"/>
      <c r="G49"/>
      <c r="H49" s="382"/>
      <c r="I49" s="375" t="s">
        <v>13</v>
      </c>
      <c r="J49"/>
      <c r="K49"/>
      <c r="L49" s="80"/>
      <c r="M49" s="80"/>
      <c r="N49" s="80"/>
      <c r="O49" s="80"/>
      <c r="P49" s="80"/>
    </row>
    <row r="50" spans="1:16" s="15" customFormat="1" ht="12.75" customHeight="1">
      <c r="A50" s="303" t="s">
        <v>12</v>
      </c>
      <c r="B50"/>
      <c r="C50" s="1"/>
      <c r="D50" s="685" t="s">
        <v>13</v>
      </c>
      <c r="E50" s="685"/>
      <c r="F50" s="14"/>
      <c r="G50"/>
      <c r="H50" s="376"/>
      <c r="I50" s="376" t="s">
        <v>14</v>
      </c>
      <c r="J50"/>
      <c r="K50"/>
      <c r="L50" s="80"/>
      <c r="M50" s="80"/>
      <c r="N50" s="80"/>
      <c r="O50" s="80"/>
      <c r="P50" s="80"/>
    </row>
    <row r="51" spans="1:11" s="15" customFormat="1" ht="12.75">
      <c r="A51" s="303"/>
      <c r="B51" s="303"/>
      <c r="C51" s="686" t="s">
        <v>882</v>
      </c>
      <c r="D51" s="686"/>
      <c r="E51" s="686"/>
      <c r="F51" s="686"/>
      <c r="G51"/>
      <c r="H51" s="376"/>
      <c r="I51" s="376" t="s">
        <v>883</v>
      </c>
      <c r="J51"/>
      <c r="K51"/>
    </row>
    <row r="52" spans="1:11" s="15" customFormat="1" ht="12.75">
      <c r="A52"/>
      <c r="B52"/>
      <c r="C52"/>
      <c r="D52"/>
      <c r="E52"/>
      <c r="F52"/>
      <c r="G52"/>
      <c r="H52" s="305"/>
      <c r="I52" s="304" t="s">
        <v>83</v>
      </c>
      <c r="J52"/>
      <c r="K52"/>
    </row>
    <row r="53" s="15" customFormat="1" ht="12.75">
      <c r="A53" s="14"/>
    </row>
    <row r="54" spans="1:10" ht="12">
      <c r="A54" s="791"/>
      <c r="B54" s="791"/>
      <c r="C54" s="791"/>
      <c r="D54" s="791"/>
      <c r="E54" s="791"/>
      <c r="F54" s="791"/>
      <c r="G54" s="791"/>
      <c r="H54" s="791"/>
      <c r="I54" s="791"/>
      <c r="J54" s="791"/>
    </row>
  </sheetData>
  <sheetProtection/>
  <mergeCells count="19">
    <mergeCell ref="K9:K10"/>
    <mergeCell ref="C48:F48"/>
    <mergeCell ref="A7:B7"/>
    <mergeCell ref="G9:H9"/>
    <mergeCell ref="J1:K1"/>
    <mergeCell ref="I9:J9"/>
    <mergeCell ref="D1:E1"/>
    <mergeCell ref="A2:J2"/>
    <mergeCell ref="A3:J3"/>
    <mergeCell ref="D50:E50"/>
    <mergeCell ref="C51:F51"/>
    <mergeCell ref="A5:L5"/>
    <mergeCell ref="B9:B10"/>
    <mergeCell ref="E9:F9"/>
    <mergeCell ref="A54:J54"/>
    <mergeCell ref="I7:K7"/>
    <mergeCell ref="C8:J8"/>
    <mergeCell ref="C9:D9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zoomScale="90" zoomScaleSheetLayoutView="90" zoomScalePageLayoutView="0" workbookViewId="0" topLeftCell="A22">
      <selection activeCell="G50" sqref="G50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17"/>
      <c r="E1" s="717"/>
      <c r="H1" s="37"/>
      <c r="J1" s="799" t="s">
        <v>475</v>
      </c>
      <c r="K1" s="799"/>
    </row>
    <row r="2" spans="1:10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18">
      <c r="A3" s="814" t="s">
        <v>700</v>
      </c>
      <c r="B3" s="814"/>
      <c r="C3" s="814"/>
      <c r="D3" s="814"/>
      <c r="E3" s="814"/>
      <c r="F3" s="814"/>
      <c r="G3" s="814"/>
      <c r="H3" s="814"/>
      <c r="I3" s="814"/>
      <c r="J3" s="814"/>
    </row>
    <row r="4" ht="10.5" customHeight="1"/>
    <row r="5" spans="1:12" s="15" customFormat="1" ht="15.75" customHeight="1">
      <c r="A5" s="924" t="s">
        <v>485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</row>
    <row r="6" spans="1:10" s="15" customFormat="1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15" customFormat="1" ht="12.75">
      <c r="A7" s="724" t="s">
        <v>936</v>
      </c>
      <c r="B7" s="724"/>
      <c r="I7" s="921" t="s">
        <v>782</v>
      </c>
      <c r="J7" s="921"/>
      <c r="K7" s="921"/>
    </row>
    <row r="8" spans="3:10" s="13" customFormat="1" ht="15" hidden="1">
      <c r="C8" s="800" t="s">
        <v>15</v>
      </c>
      <c r="D8" s="800"/>
      <c r="E8" s="800"/>
      <c r="F8" s="800"/>
      <c r="G8" s="800"/>
      <c r="H8" s="800"/>
      <c r="I8" s="800"/>
      <c r="J8" s="800"/>
    </row>
    <row r="9" spans="1:19" ht="31.5" customHeight="1">
      <c r="A9" s="797" t="s">
        <v>23</v>
      </c>
      <c r="B9" s="797" t="s">
        <v>36</v>
      </c>
      <c r="C9" s="699" t="s">
        <v>768</v>
      </c>
      <c r="D9" s="700"/>
      <c r="E9" s="699" t="s">
        <v>474</v>
      </c>
      <c r="F9" s="700"/>
      <c r="G9" s="699" t="s">
        <v>38</v>
      </c>
      <c r="H9" s="700"/>
      <c r="I9" s="698" t="s">
        <v>105</v>
      </c>
      <c r="J9" s="698"/>
      <c r="K9" s="797" t="s">
        <v>512</v>
      </c>
      <c r="R9" s="9"/>
      <c r="S9" s="12"/>
    </row>
    <row r="10" spans="1:11" s="14" customFormat="1" ht="46.5" customHeight="1">
      <c r="A10" s="798"/>
      <c r="B10" s="798"/>
      <c r="C10" s="5" t="s">
        <v>39</v>
      </c>
      <c r="D10" s="5" t="s">
        <v>104</v>
      </c>
      <c r="E10" s="5" t="s">
        <v>39</v>
      </c>
      <c r="F10" s="5" t="s">
        <v>104</v>
      </c>
      <c r="G10" s="5" t="s">
        <v>39</v>
      </c>
      <c r="H10" s="5" t="s">
        <v>104</v>
      </c>
      <c r="I10" s="5" t="s">
        <v>134</v>
      </c>
      <c r="J10" s="5" t="s">
        <v>135</v>
      </c>
      <c r="K10" s="798"/>
    </row>
    <row r="11" spans="1:11" ht="12.75">
      <c r="A11" s="278">
        <v>1</v>
      </c>
      <c r="B11" s="278">
        <v>2</v>
      </c>
      <c r="C11" s="278">
        <v>3</v>
      </c>
      <c r="D11" s="278">
        <v>4</v>
      </c>
      <c r="E11" s="278">
        <v>5</v>
      </c>
      <c r="F11" s="278">
        <v>6</v>
      </c>
      <c r="G11" s="278">
        <v>7</v>
      </c>
      <c r="H11" s="278">
        <v>8</v>
      </c>
      <c r="I11" s="278">
        <v>9</v>
      </c>
      <c r="J11" s="278">
        <v>10</v>
      </c>
      <c r="K11" s="278">
        <v>11</v>
      </c>
    </row>
    <row r="12" spans="1:11" ht="12">
      <c r="A12" s="353" t="s">
        <v>258</v>
      </c>
      <c r="B12" s="354" t="s">
        <v>884</v>
      </c>
      <c r="C12" s="18">
        <v>283</v>
      </c>
      <c r="D12" s="18">
        <v>14.15</v>
      </c>
      <c r="E12" s="18">
        <v>283</v>
      </c>
      <c r="F12" s="18">
        <v>14.15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12">
      <c r="A13" s="353" t="s">
        <v>259</v>
      </c>
      <c r="B13" s="354" t="s">
        <v>885</v>
      </c>
      <c r="C13" s="18">
        <v>1189</v>
      </c>
      <c r="D13" s="18">
        <v>59.45</v>
      </c>
      <c r="E13" s="18">
        <v>1189</v>
      </c>
      <c r="F13" s="18">
        <v>59.45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12">
      <c r="A14" s="353" t="s">
        <v>260</v>
      </c>
      <c r="B14" s="354" t="s">
        <v>886</v>
      </c>
      <c r="C14" s="18">
        <v>145</v>
      </c>
      <c r="D14" s="18">
        <v>7.25</v>
      </c>
      <c r="E14" s="18">
        <v>145</v>
      </c>
      <c r="F14" s="18">
        <v>7.25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12">
      <c r="A15" s="353" t="s">
        <v>261</v>
      </c>
      <c r="B15" s="354" t="s">
        <v>887</v>
      </c>
      <c r="C15" s="18">
        <v>267</v>
      </c>
      <c r="D15" s="18">
        <v>13.35</v>
      </c>
      <c r="E15" s="18">
        <v>267</v>
      </c>
      <c r="F15" s="18">
        <v>13.35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2">
      <c r="A16" s="353" t="s">
        <v>262</v>
      </c>
      <c r="B16" s="354" t="s">
        <v>888</v>
      </c>
      <c r="C16" s="18">
        <v>173</v>
      </c>
      <c r="D16" s="18">
        <v>8.65</v>
      </c>
      <c r="E16" s="18">
        <v>173</v>
      </c>
      <c r="F16" s="18">
        <v>8.65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12">
      <c r="A17" s="353" t="s">
        <v>263</v>
      </c>
      <c r="B17" s="354" t="s">
        <v>889</v>
      </c>
      <c r="C17" s="18">
        <v>209</v>
      </c>
      <c r="D17" s="18">
        <v>10.45</v>
      </c>
      <c r="E17" s="18">
        <v>209</v>
      </c>
      <c r="F17" s="18">
        <v>10.45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12">
      <c r="A18" s="353" t="s">
        <v>264</v>
      </c>
      <c r="B18" s="354" t="s">
        <v>890</v>
      </c>
      <c r="C18" s="18">
        <v>144</v>
      </c>
      <c r="D18" s="18">
        <v>7.2</v>
      </c>
      <c r="E18" s="18">
        <v>144</v>
      </c>
      <c r="F18" s="18">
        <v>7.2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12">
      <c r="A19" s="353" t="s">
        <v>265</v>
      </c>
      <c r="B19" s="354" t="s">
        <v>891</v>
      </c>
      <c r="C19" s="18">
        <v>367</v>
      </c>
      <c r="D19" s="18">
        <v>18.35</v>
      </c>
      <c r="E19" s="18">
        <v>367</v>
      </c>
      <c r="F19" s="18">
        <v>18.35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12">
      <c r="A20" s="353" t="s">
        <v>284</v>
      </c>
      <c r="B20" s="354" t="s">
        <v>892</v>
      </c>
      <c r="C20" s="18">
        <v>241</v>
      </c>
      <c r="D20" s="18">
        <v>12.05</v>
      </c>
      <c r="E20" s="18">
        <v>241</v>
      </c>
      <c r="F20" s="18">
        <v>12.05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2">
      <c r="A21" s="353" t="s">
        <v>285</v>
      </c>
      <c r="B21" s="354" t="s">
        <v>893</v>
      </c>
      <c r="C21" s="18">
        <v>263</v>
      </c>
      <c r="D21" s="18">
        <v>13.15</v>
      </c>
      <c r="E21" s="18">
        <v>263</v>
      </c>
      <c r="F21" s="18">
        <v>13.15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12">
      <c r="A22" s="353" t="s">
        <v>286</v>
      </c>
      <c r="B22" s="354" t="s">
        <v>894</v>
      </c>
      <c r="C22" s="18">
        <v>197</v>
      </c>
      <c r="D22" s="18">
        <v>9.85</v>
      </c>
      <c r="E22" s="18">
        <v>197</v>
      </c>
      <c r="F22" s="18">
        <v>9.85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12">
      <c r="A23" s="353" t="s">
        <v>314</v>
      </c>
      <c r="B23" s="354" t="s">
        <v>895</v>
      </c>
      <c r="C23" s="18">
        <v>178</v>
      </c>
      <c r="D23" s="18">
        <v>8.9</v>
      </c>
      <c r="E23" s="18">
        <v>178</v>
      </c>
      <c r="F23" s="18">
        <v>8.9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12">
      <c r="A24" s="353" t="s">
        <v>315</v>
      </c>
      <c r="B24" s="354" t="s">
        <v>896</v>
      </c>
      <c r="C24" s="18">
        <v>670</v>
      </c>
      <c r="D24" s="18">
        <v>33.5</v>
      </c>
      <c r="E24" s="18">
        <v>670</v>
      </c>
      <c r="F24" s="18">
        <v>33.5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 ht="12">
      <c r="A25" s="353" t="s">
        <v>316</v>
      </c>
      <c r="B25" s="354" t="s">
        <v>897</v>
      </c>
      <c r="C25" s="18">
        <v>230</v>
      </c>
      <c r="D25" s="18">
        <v>11.5</v>
      </c>
      <c r="E25" s="18">
        <v>230</v>
      </c>
      <c r="F25" s="18">
        <v>11.5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12">
      <c r="A26" s="353" t="s">
        <v>317</v>
      </c>
      <c r="B26" s="354" t="s">
        <v>898</v>
      </c>
      <c r="C26" s="18">
        <v>334</v>
      </c>
      <c r="D26" s="18">
        <v>16.7</v>
      </c>
      <c r="E26" s="18">
        <v>334</v>
      </c>
      <c r="F26" s="18">
        <v>16.7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12">
      <c r="A27" s="353" t="s">
        <v>899</v>
      </c>
      <c r="B27" s="354" t="s">
        <v>900</v>
      </c>
      <c r="C27" s="18">
        <v>290</v>
      </c>
      <c r="D27" s="18">
        <v>14.5</v>
      </c>
      <c r="E27" s="18">
        <v>290</v>
      </c>
      <c r="F27" s="18">
        <v>14.5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ht="12">
      <c r="A28" s="353" t="s">
        <v>901</v>
      </c>
      <c r="B28" s="354" t="s">
        <v>902</v>
      </c>
      <c r="C28" s="18">
        <v>48</v>
      </c>
      <c r="D28" s="18">
        <v>2.4</v>
      </c>
      <c r="E28" s="18">
        <v>48</v>
      </c>
      <c r="F28" s="18">
        <v>2.4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</row>
    <row r="29" spans="1:11" ht="12">
      <c r="A29" s="353" t="s">
        <v>903</v>
      </c>
      <c r="B29" s="354" t="s">
        <v>904</v>
      </c>
      <c r="C29" s="18">
        <v>1084</v>
      </c>
      <c r="D29" s="18">
        <v>54.2</v>
      </c>
      <c r="E29" s="18">
        <v>1084</v>
      </c>
      <c r="F29" s="18">
        <v>54.2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ht="12">
      <c r="A30" s="353" t="s">
        <v>905</v>
      </c>
      <c r="B30" s="354" t="s">
        <v>906</v>
      </c>
      <c r="C30" s="18">
        <v>226</v>
      </c>
      <c r="D30" s="18">
        <v>11.3</v>
      </c>
      <c r="E30" s="18">
        <v>226</v>
      </c>
      <c r="F30" s="18">
        <v>11.3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ht="12">
      <c r="A31" s="353" t="s">
        <v>907</v>
      </c>
      <c r="B31" s="354" t="s">
        <v>908</v>
      </c>
      <c r="C31" s="18">
        <v>462</v>
      </c>
      <c r="D31" s="18">
        <v>23.1</v>
      </c>
      <c r="E31" s="18">
        <v>462</v>
      </c>
      <c r="F31" s="18">
        <v>23.1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spans="1:11" ht="12">
      <c r="A32" s="353" t="s">
        <v>909</v>
      </c>
      <c r="B32" s="354" t="s">
        <v>910</v>
      </c>
      <c r="C32" s="18">
        <v>214</v>
      </c>
      <c r="D32" s="18">
        <v>10.7</v>
      </c>
      <c r="E32" s="18">
        <v>214</v>
      </c>
      <c r="F32" s="18">
        <v>10.7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</row>
    <row r="33" spans="1:11" ht="12">
      <c r="A33" s="353" t="s">
        <v>911</v>
      </c>
      <c r="B33" s="354" t="s">
        <v>912</v>
      </c>
      <c r="C33" s="18">
        <v>2163</v>
      </c>
      <c r="D33" s="18">
        <v>108.15</v>
      </c>
      <c r="E33" s="18">
        <v>2163</v>
      </c>
      <c r="F33" s="18">
        <v>108.15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ht="12">
      <c r="A34" s="353" t="s">
        <v>913</v>
      </c>
      <c r="B34" s="354" t="s">
        <v>914</v>
      </c>
      <c r="C34" s="18">
        <v>193</v>
      </c>
      <c r="D34" s="18">
        <v>9.65</v>
      </c>
      <c r="E34" s="18">
        <v>193</v>
      </c>
      <c r="F34" s="18">
        <v>9.65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ht="12">
      <c r="A35" s="353" t="s">
        <v>915</v>
      </c>
      <c r="B35" s="354" t="s">
        <v>916</v>
      </c>
      <c r="C35" s="18">
        <v>1284</v>
      </c>
      <c r="D35" s="18">
        <v>64.2</v>
      </c>
      <c r="E35" s="18">
        <v>1284</v>
      </c>
      <c r="F35" s="18">
        <v>64.2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12">
      <c r="A36" s="353" t="s">
        <v>917</v>
      </c>
      <c r="B36" s="354" t="s">
        <v>918</v>
      </c>
      <c r="C36" s="18">
        <v>277</v>
      </c>
      <c r="D36" s="18">
        <v>13.85</v>
      </c>
      <c r="E36" s="18">
        <v>277</v>
      </c>
      <c r="F36" s="18">
        <v>13.85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12">
      <c r="A37" s="353" t="s">
        <v>919</v>
      </c>
      <c r="B37" s="354" t="s">
        <v>920</v>
      </c>
      <c r="C37" s="18">
        <v>27</v>
      </c>
      <c r="D37" s="18">
        <v>1.35</v>
      </c>
      <c r="E37" s="18">
        <v>27</v>
      </c>
      <c r="F37" s="18">
        <v>1.35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spans="1:11" ht="12">
      <c r="A38" s="353" t="s">
        <v>921</v>
      </c>
      <c r="B38" s="354" t="s">
        <v>922</v>
      </c>
      <c r="C38" s="18">
        <v>236</v>
      </c>
      <c r="D38" s="18">
        <v>11.8</v>
      </c>
      <c r="E38" s="18">
        <v>236</v>
      </c>
      <c r="F38" s="18">
        <v>11.8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ht="12">
      <c r="A39" s="353" t="s">
        <v>923</v>
      </c>
      <c r="B39" s="360" t="s">
        <v>924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spans="1:11" ht="12">
      <c r="A40" s="353" t="s">
        <v>925</v>
      </c>
      <c r="B40" s="360" t="s">
        <v>926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</row>
    <row r="41" spans="1:11" ht="12">
      <c r="A41" s="353" t="s">
        <v>927</v>
      </c>
      <c r="B41" s="360" t="s">
        <v>928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</row>
    <row r="42" spans="1:11" ht="12">
      <c r="A42" s="353" t="s">
        <v>929</v>
      </c>
      <c r="B42" s="360" t="s">
        <v>930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s="12" customFormat="1" ht="24.75">
      <c r="A43" s="353" t="s">
        <v>931</v>
      </c>
      <c r="B43" s="360" t="s">
        <v>932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spans="1:11" s="12" customFormat="1" ht="12">
      <c r="A44" s="353" t="s">
        <v>933</v>
      </c>
      <c r="B44" s="360" t="s">
        <v>934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</row>
    <row r="45" spans="1:11" s="12" customFormat="1" ht="12.75">
      <c r="A45" s="3" t="s">
        <v>18</v>
      </c>
      <c r="B45" s="9"/>
      <c r="C45" s="3">
        <f aca="true" t="shared" si="0" ref="C45:K45">SUM(C12:C44)</f>
        <v>11394</v>
      </c>
      <c r="D45" s="3">
        <f t="shared" si="0"/>
        <v>569.7</v>
      </c>
      <c r="E45" s="3">
        <f t="shared" si="0"/>
        <v>11394</v>
      </c>
      <c r="F45" s="3">
        <f t="shared" si="0"/>
        <v>569.7</v>
      </c>
      <c r="G45" s="3">
        <f t="shared" si="0"/>
        <v>0</v>
      </c>
      <c r="H45" s="3">
        <f t="shared" si="0"/>
        <v>0</v>
      </c>
      <c r="I45" s="3">
        <f t="shared" si="0"/>
        <v>0</v>
      </c>
      <c r="J45" s="3">
        <f t="shared" si="0"/>
        <v>0</v>
      </c>
      <c r="K45" s="3">
        <f t="shared" si="0"/>
        <v>0</v>
      </c>
    </row>
    <row r="46" s="12" customFormat="1" ht="12"/>
    <row r="47" s="12" customFormat="1" ht="12">
      <c r="A47" s="10" t="s">
        <v>40</v>
      </c>
    </row>
    <row r="48" spans="3:6" ht="15.75" customHeight="1">
      <c r="C48" s="923"/>
      <c r="D48" s="923"/>
      <c r="E48" s="923"/>
      <c r="F48" s="923"/>
    </row>
    <row r="49" spans="1:16" s="15" customFormat="1" ht="12.75" customHeight="1">
      <c r="A49" s="303"/>
      <c r="B49" s="303"/>
      <c r="C49"/>
      <c r="D49"/>
      <c r="E49"/>
      <c r="F49"/>
      <c r="G49"/>
      <c r="H49" s="382"/>
      <c r="I49" s="375" t="s">
        <v>13</v>
      </c>
      <c r="J49"/>
      <c r="K49"/>
      <c r="L49" s="80"/>
      <c r="M49" s="80"/>
      <c r="N49" s="80"/>
      <c r="O49" s="80"/>
      <c r="P49" s="80"/>
    </row>
    <row r="50" spans="1:16" s="15" customFormat="1" ht="12.75" customHeight="1">
      <c r="A50" s="303" t="s">
        <v>12</v>
      </c>
      <c r="B50"/>
      <c r="C50" s="1"/>
      <c r="D50" s="685" t="s">
        <v>13</v>
      </c>
      <c r="E50" s="685"/>
      <c r="F50" s="14"/>
      <c r="G50"/>
      <c r="H50" s="376"/>
      <c r="I50" s="376" t="s">
        <v>14</v>
      </c>
      <c r="J50"/>
      <c r="K50"/>
      <c r="L50" s="80"/>
      <c r="M50" s="80"/>
      <c r="N50" s="80"/>
      <c r="O50" s="80"/>
      <c r="P50" s="80"/>
    </row>
    <row r="51" spans="1:11" s="15" customFormat="1" ht="12.75">
      <c r="A51" s="303"/>
      <c r="B51" s="303"/>
      <c r="C51" s="686" t="s">
        <v>882</v>
      </c>
      <c r="D51" s="686"/>
      <c r="E51" s="686"/>
      <c r="F51" s="686"/>
      <c r="G51"/>
      <c r="H51" s="376"/>
      <c r="I51" s="376" t="s">
        <v>883</v>
      </c>
      <c r="J51"/>
      <c r="K51"/>
    </row>
    <row r="52" spans="1:11" s="15" customFormat="1" ht="12.75">
      <c r="A52"/>
      <c r="B52"/>
      <c r="C52"/>
      <c r="D52"/>
      <c r="E52"/>
      <c r="F52"/>
      <c r="G52"/>
      <c r="H52" s="305"/>
      <c r="I52" s="304" t="s">
        <v>83</v>
      </c>
      <c r="J52"/>
      <c r="K52"/>
    </row>
    <row r="53" s="15" customFormat="1" ht="12.75">
      <c r="A53" s="14"/>
    </row>
    <row r="54" spans="1:10" ht="12">
      <c r="A54" s="791"/>
      <c r="B54" s="791"/>
      <c r="C54" s="791"/>
      <c r="D54" s="791"/>
      <c r="E54" s="791"/>
      <c r="F54" s="791"/>
      <c r="G54" s="791"/>
      <c r="H54" s="791"/>
      <c r="I54" s="791"/>
      <c r="J54" s="791"/>
    </row>
  </sheetData>
  <sheetProtection/>
  <mergeCells count="19">
    <mergeCell ref="G9:H9"/>
    <mergeCell ref="I9:J9"/>
    <mergeCell ref="D1:E1"/>
    <mergeCell ref="J1:K1"/>
    <mergeCell ref="A2:J2"/>
    <mergeCell ref="A3:J3"/>
    <mergeCell ref="A5:L5"/>
    <mergeCell ref="A7:B7"/>
    <mergeCell ref="I7:K7"/>
    <mergeCell ref="A54:J54"/>
    <mergeCell ref="K9:K10"/>
    <mergeCell ref="C48:F48"/>
    <mergeCell ref="D50:E50"/>
    <mergeCell ref="C51:F51"/>
    <mergeCell ref="C8:J8"/>
    <mergeCell ref="A9:A10"/>
    <mergeCell ref="B9:B10"/>
    <mergeCell ref="C9:D9"/>
    <mergeCell ref="E9:F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SheetLayoutView="100" zoomScalePageLayoutView="0" workbookViewId="0" topLeftCell="A25">
      <selection activeCell="D44" sqref="D44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86" customWidth="1"/>
    <col min="5" max="8" width="18.421875" style="286" customWidth="1"/>
  </cols>
  <sheetData>
    <row r="1" ht="12.75">
      <c r="H1" s="290" t="s">
        <v>514</v>
      </c>
    </row>
    <row r="2" spans="1:15" ht="15">
      <c r="A2" s="785" t="s">
        <v>0</v>
      </c>
      <c r="B2" s="785"/>
      <c r="C2" s="785"/>
      <c r="D2" s="785"/>
      <c r="E2" s="785"/>
      <c r="F2" s="785"/>
      <c r="G2" s="785"/>
      <c r="H2" s="785"/>
      <c r="I2" s="223"/>
      <c r="J2" s="223"/>
      <c r="K2" s="223"/>
      <c r="L2" s="223"/>
      <c r="M2" s="223"/>
      <c r="N2" s="223"/>
      <c r="O2" s="223"/>
    </row>
    <row r="3" spans="1:15" ht="20.25">
      <c r="A3" s="786" t="s">
        <v>700</v>
      </c>
      <c r="B3" s="786"/>
      <c r="C3" s="786"/>
      <c r="D3" s="786"/>
      <c r="E3" s="786"/>
      <c r="F3" s="786"/>
      <c r="G3" s="786"/>
      <c r="H3" s="786"/>
      <c r="I3" s="224"/>
      <c r="J3" s="224"/>
      <c r="K3" s="224"/>
      <c r="L3" s="224"/>
      <c r="M3" s="224"/>
      <c r="N3" s="224"/>
      <c r="O3" s="224"/>
    </row>
    <row r="4" spans="1:15" ht="13.5">
      <c r="A4" s="191"/>
      <c r="B4" s="191"/>
      <c r="C4" s="191"/>
      <c r="D4" s="283"/>
      <c r="E4" s="283"/>
      <c r="F4" s="283"/>
      <c r="G4" s="283"/>
      <c r="H4" s="283"/>
      <c r="I4" s="191"/>
      <c r="J4" s="191"/>
      <c r="K4" s="191"/>
      <c r="L4" s="191"/>
      <c r="M4" s="191"/>
      <c r="N4" s="191"/>
      <c r="O4" s="191"/>
    </row>
    <row r="5" spans="1:15" ht="15">
      <c r="A5" s="785" t="s">
        <v>513</v>
      </c>
      <c r="B5" s="785"/>
      <c r="C5" s="785"/>
      <c r="D5" s="785"/>
      <c r="E5" s="785"/>
      <c r="F5" s="785"/>
      <c r="G5" s="785"/>
      <c r="H5" s="785"/>
      <c r="I5" s="223"/>
      <c r="J5" s="223"/>
      <c r="K5" s="223"/>
      <c r="L5" s="223"/>
      <c r="M5" s="223"/>
      <c r="N5" s="223"/>
      <c r="O5" s="223"/>
    </row>
    <row r="6" spans="1:15" ht="13.5">
      <c r="A6" s="724" t="s">
        <v>936</v>
      </c>
      <c r="B6" s="724"/>
      <c r="C6" s="191"/>
      <c r="D6" s="283"/>
      <c r="E6" s="283"/>
      <c r="F6" s="931" t="s">
        <v>779</v>
      </c>
      <c r="G6" s="931"/>
      <c r="H6" s="931"/>
      <c r="I6" s="191"/>
      <c r="J6" s="191"/>
      <c r="K6" s="191"/>
      <c r="L6" s="225"/>
      <c r="M6" s="225"/>
      <c r="N6" s="929"/>
      <c r="O6" s="929"/>
    </row>
    <row r="7" spans="1:8" ht="31.5" customHeight="1">
      <c r="A7" s="885" t="s">
        <v>2</v>
      </c>
      <c r="B7" s="885" t="s">
        <v>3</v>
      </c>
      <c r="C7" s="930" t="s">
        <v>387</v>
      </c>
      <c r="D7" s="926" t="s">
        <v>491</v>
      </c>
      <c r="E7" s="927"/>
      <c r="F7" s="927"/>
      <c r="G7" s="927"/>
      <c r="H7" s="928"/>
    </row>
    <row r="8" spans="1:8" ht="34.5" customHeight="1">
      <c r="A8" s="885"/>
      <c r="B8" s="885"/>
      <c r="C8" s="930"/>
      <c r="D8" s="284" t="s">
        <v>492</v>
      </c>
      <c r="E8" s="284" t="s">
        <v>493</v>
      </c>
      <c r="F8" s="284" t="s">
        <v>494</v>
      </c>
      <c r="G8" s="284" t="s">
        <v>650</v>
      </c>
      <c r="H8" s="284" t="s">
        <v>46</v>
      </c>
    </row>
    <row r="9" spans="1:8" ht="13.5">
      <c r="A9" s="209">
        <v>1</v>
      </c>
      <c r="B9" s="209">
        <v>2</v>
      </c>
      <c r="C9" s="209">
        <v>3</v>
      </c>
      <c r="D9" s="209">
        <v>4</v>
      </c>
      <c r="E9" s="209">
        <v>5</v>
      </c>
      <c r="F9" s="209">
        <v>6</v>
      </c>
      <c r="G9" s="209">
        <v>7</v>
      </c>
      <c r="H9" s="209">
        <v>8</v>
      </c>
    </row>
    <row r="10" spans="1:8" ht="13.5">
      <c r="A10" s="353" t="s">
        <v>258</v>
      </c>
      <c r="B10" s="354" t="s">
        <v>884</v>
      </c>
      <c r="C10" s="516">
        <v>2139</v>
      </c>
      <c r="D10" s="516">
        <v>287</v>
      </c>
      <c r="E10" s="209" t="s">
        <v>7</v>
      </c>
      <c r="F10" s="516">
        <v>1852</v>
      </c>
      <c r="G10" s="516">
        <v>0</v>
      </c>
      <c r="H10" s="516" t="s">
        <v>7</v>
      </c>
    </row>
    <row r="11" spans="1:8" ht="13.5">
      <c r="A11" s="353" t="s">
        <v>259</v>
      </c>
      <c r="B11" s="354" t="s">
        <v>885</v>
      </c>
      <c r="C11" s="516">
        <v>2889</v>
      </c>
      <c r="D11" s="516">
        <v>1189</v>
      </c>
      <c r="E11" s="209" t="s">
        <v>7</v>
      </c>
      <c r="F11" s="516">
        <v>1700</v>
      </c>
      <c r="G11" s="516">
        <v>0</v>
      </c>
      <c r="H11" s="516" t="s">
        <v>7</v>
      </c>
    </row>
    <row r="12" spans="1:8" ht="13.5">
      <c r="A12" s="353" t="s">
        <v>260</v>
      </c>
      <c r="B12" s="354" t="s">
        <v>886</v>
      </c>
      <c r="C12" s="516">
        <v>1315</v>
      </c>
      <c r="D12" s="516">
        <v>166</v>
      </c>
      <c r="E12" s="209" t="s">
        <v>7</v>
      </c>
      <c r="F12" s="516">
        <v>1149</v>
      </c>
      <c r="G12" s="516">
        <v>0</v>
      </c>
      <c r="H12" s="516" t="s">
        <v>7</v>
      </c>
    </row>
    <row r="13" spans="1:8" ht="13.5">
      <c r="A13" s="353" t="s">
        <v>261</v>
      </c>
      <c r="B13" s="354" t="s">
        <v>887</v>
      </c>
      <c r="C13" s="516">
        <v>2699</v>
      </c>
      <c r="D13" s="516">
        <v>336</v>
      </c>
      <c r="E13" s="209" t="s">
        <v>7</v>
      </c>
      <c r="F13" s="516">
        <v>2363</v>
      </c>
      <c r="G13" s="516">
        <v>0</v>
      </c>
      <c r="H13" s="516" t="s">
        <v>7</v>
      </c>
    </row>
    <row r="14" spans="1:8" ht="13.5">
      <c r="A14" s="353" t="s">
        <v>262</v>
      </c>
      <c r="B14" s="354" t="s">
        <v>888</v>
      </c>
      <c r="C14" s="516">
        <v>1174</v>
      </c>
      <c r="D14" s="516">
        <v>174</v>
      </c>
      <c r="E14" s="209" t="s">
        <v>7</v>
      </c>
      <c r="F14" s="516">
        <v>1000</v>
      </c>
      <c r="G14" s="516">
        <v>0</v>
      </c>
      <c r="H14" s="516" t="s">
        <v>7</v>
      </c>
    </row>
    <row r="15" spans="1:8" ht="13.5">
      <c r="A15" s="353" t="s">
        <v>263</v>
      </c>
      <c r="B15" s="354" t="s">
        <v>889</v>
      </c>
      <c r="C15" s="516">
        <v>1457</v>
      </c>
      <c r="D15" s="516">
        <v>209</v>
      </c>
      <c r="E15" s="209" t="s">
        <v>7</v>
      </c>
      <c r="F15" s="516">
        <v>1248</v>
      </c>
      <c r="G15" s="516">
        <v>0</v>
      </c>
      <c r="H15" s="516" t="s">
        <v>7</v>
      </c>
    </row>
    <row r="16" spans="1:8" ht="13.5">
      <c r="A16" s="353" t="s">
        <v>264</v>
      </c>
      <c r="B16" s="354" t="s">
        <v>890</v>
      </c>
      <c r="C16" s="516">
        <v>1962</v>
      </c>
      <c r="D16" s="516">
        <v>144</v>
      </c>
      <c r="E16" s="209" t="s">
        <v>7</v>
      </c>
      <c r="F16" s="516">
        <v>1818</v>
      </c>
      <c r="G16" s="516">
        <v>0</v>
      </c>
      <c r="H16" s="516" t="s">
        <v>7</v>
      </c>
    </row>
    <row r="17" spans="1:8" ht="13.5">
      <c r="A17" s="353" t="s">
        <v>265</v>
      </c>
      <c r="B17" s="354" t="s">
        <v>891</v>
      </c>
      <c r="C17" s="516">
        <v>2924</v>
      </c>
      <c r="D17" s="516">
        <v>367</v>
      </c>
      <c r="E17" s="209" t="s">
        <v>7</v>
      </c>
      <c r="F17" s="516">
        <v>2557</v>
      </c>
      <c r="G17" s="516">
        <v>0</v>
      </c>
      <c r="H17" s="516" t="s">
        <v>7</v>
      </c>
    </row>
    <row r="18" spans="1:8" ht="13.5">
      <c r="A18" s="353" t="s">
        <v>284</v>
      </c>
      <c r="B18" s="354" t="s">
        <v>892</v>
      </c>
      <c r="C18" s="516">
        <v>1957</v>
      </c>
      <c r="D18" s="516">
        <v>263</v>
      </c>
      <c r="E18" s="209" t="s">
        <v>7</v>
      </c>
      <c r="F18" s="516">
        <v>1694</v>
      </c>
      <c r="G18" s="516">
        <v>0</v>
      </c>
      <c r="H18" s="516" t="s">
        <v>7</v>
      </c>
    </row>
    <row r="19" spans="1:8" ht="13.5">
      <c r="A19" s="353" t="s">
        <v>285</v>
      </c>
      <c r="B19" s="354" t="s">
        <v>893</v>
      </c>
      <c r="C19" s="516">
        <v>978</v>
      </c>
      <c r="D19" s="516">
        <v>263</v>
      </c>
      <c r="E19" s="209" t="s">
        <v>7</v>
      </c>
      <c r="F19" s="516">
        <v>715</v>
      </c>
      <c r="G19" s="516">
        <v>0</v>
      </c>
      <c r="H19" s="516" t="s">
        <v>7</v>
      </c>
    </row>
    <row r="20" spans="1:8" ht="13.5">
      <c r="A20" s="353" t="s">
        <v>286</v>
      </c>
      <c r="B20" s="354" t="s">
        <v>894</v>
      </c>
      <c r="C20" s="516">
        <v>2082</v>
      </c>
      <c r="D20" s="516">
        <v>251</v>
      </c>
      <c r="E20" s="209" t="s">
        <v>7</v>
      </c>
      <c r="F20" s="516">
        <v>1831</v>
      </c>
      <c r="G20" s="516">
        <v>0</v>
      </c>
      <c r="H20" s="516" t="s">
        <v>7</v>
      </c>
    </row>
    <row r="21" spans="1:8" ht="13.5">
      <c r="A21" s="353" t="s">
        <v>314</v>
      </c>
      <c r="B21" s="354" t="s">
        <v>895</v>
      </c>
      <c r="C21" s="516">
        <v>1799</v>
      </c>
      <c r="D21" s="516">
        <v>181</v>
      </c>
      <c r="E21" s="209" t="s">
        <v>7</v>
      </c>
      <c r="F21" s="516">
        <v>1618</v>
      </c>
      <c r="G21" s="516">
        <v>0</v>
      </c>
      <c r="H21" s="516" t="s">
        <v>7</v>
      </c>
    </row>
    <row r="22" spans="1:8" ht="13.5">
      <c r="A22" s="353" t="s">
        <v>315</v>
      </c>
      <c r="B22" s="354" t="s">
        <v>896</v>
      </c>
      <c r="C22" s="516">
        <v>2066</v>
      </c>
      <c r="D22" s="516">
        <v>678</v>
      </c>
      <c r="E22" s="209" t="s">
        <v>7</v>
      </c>
      <c r="F22" s="516">
        <v>1388</v>
      </c>
      <c r="G22" s="516">
        <v>0</v>
      </c>
      <c r="H22" s="516" t="s">
        <v>7</v>
      </c>
    </row>
    <row r="23" spans="1:8" ht="13.5">
      <c r="A23" s="353" t="s">
        <v>316</v>
      </c>
      <c r="B23" s="354" t="s">
        <v>897</v>
      </c>
      <c r="C23" s="516">
        <v>1717</v>
      </c>
      <c r="D23" s="516">
        <v>1540</v>
      </c>
      <c r="E23" s="209" t="s">
        <v>7</v>
      </c>
      <c r="F23" s="516">
        <v>177</v>
      </c>
      <c r="G23" s="516">
        <v>0</v>
      </c>
      <c r="H23" s="516" t="s">
        <v>7</v>
      </c>
    </row>
    <row r="24" spans="1:8" ht="13.5">
      <c r="A24" s="353" t="s">
        <v>317</v>
      </c>
      <c r="B24" s="354" t="s">
        <v>898</v>
      </c>
      <c r="C24" s="516">
        <v>785</v>
      </c>
      <c r="D24" s="516">
        <v>491</v>
      </c>
      <c r="E24" s="209" t="s">
        <v>7</v>
      </c>
      <c r="F24" s="516">
        <v>113</v>
      </c>
      <c r="G24" s="518">
        <v>181</v>
      </c>
      <c r="H24" s="516" t="s">
        <v>7</v>
      </c>
    </row>
    <row r="25" spans="1:8" ht="13.5">
      <c r="A25" s="353" t="s">
        <v>899</v>
      </c>
      <c r="B25" s="354" t="s">
        <v>900</v>
      </c>
      <c r="C25" s="516">
        <v>2731</v>
      </c>
      <c r="D25" s="516">
        <v>290</v>
      </c>
      <c r="E25" s="209" t="s">
        <v>7</v>
      </c>
      <c r="F25" s="516">
        <v>1997</v>
      </c>
      <c r="G25" s="518">
        <v>444</v>
      </c>
      <c r="H25" s="516" t="s">
        <v>7</v>
      </c>
    </row>
    <row r="26" spans="1:8" ht="13.5">
      <c r="A26" s="353" t="s">
        <v>901</v>
      </c>
      <c r="B26" s="354" t="s">
        <v>902</v>
      </c>
      <c r="C26" s="516">
        <v>1462</v>
      </c>
      <c r="D26" s="516">
        <v>48</v>
      </c>
      <c r="E26" s="209" t="s">
        <v>7</v>
      </c>
      <c r="F26" s="516">
        <v>1414</v>
      </c>
      <c r="G26" s="516">
        <v>0</v>
      </c>
      <c r="H26" s="516" t="s">
        <v>7</v>
      </c>
    </row>
    <row r="27" spans="1:8" ht="13.5">
      <c r="A27" s="353" t="s">
        <v>903</v>
      </c>
      <c r="B27" s="354" t="s">
        <v>904</v>
      </c>
      <c r="C27" s="18">
        <v>2241</v>
      </c>
      <c r="D27" s="272">
        <v>1084</v>
      </c>
      <c r="E27" s="209" t="s">
        <v>7</v>
      </c>
      <c r="F27" s="516">
        <v>1157</v>
      </c>
      <c r="G27" s="272">
        <v>0</v>
      </c>
      <c r="H27" s="516" t="s">
        <v>7</v>
      </c>
    </row>
    <row r="28" spans="1:8" ht="13.5">
      <c r="A28" s="353" t="s">
        <v>905</v>
      </c>
      <c r="B28" s="354" t="s">
        <v>906</v>
      </c>
      <c r="C28" s="18">
        <v>2330</v>
      </c>
      <c r="D28" s="272">
        <v>226</v>
      </c>
      <c r="E28" s="209" t="s">
        <v>7</v>
      </c>
      <c r="F28" s="516">
        <v>2104</v>
      </c>
      <c r="G28" s="272">
        <v>0</v>
      </c>
      <c r="H28" s="516" t="s">
        <v>7</v>
      </c>
    </row>
    <row r="29" spans="1:8" ht="13.5">
      <c r="A29" s="353" t="s">
        <v>907</v>
      </c>
      <c r="B29" s="354" t="s">
        <v>908</v>
      </c>
      <c r="C29" s="18">
        <v>2964</v>
      </c>
      <c r="D29" s="272">
        <v>462</v>
      </c>
      <c r="E29" s="209" t="s">
        <v>7</v>
      </c>
      <c r="F29" s="516">
        <v>2502</v>
      </c>
      <c r="G29" s="272">
        <v>0</v>
      </c>
      <c r="H29" s="516" t="s">
        <v>7</v>
      </c>
    </row>
    <row r="30" spans="1:8" ht="13.5">
      <c r="A30" s="353" t="s">
        <v>909</v>
      </c>
      <c r="B30" s="354" t="s">
        <v>910</v>
      </c>
      <c r="C30" s="18">
        <v>1695</v>
      </c>
      <c r="D30" s="272">
        <v>214</v>
      </c>
      <c r="E30" s="209" t="s">
        <v>7</v>
      </c>
      <c r="F30" s="516">
        <v>1481</v>
      </c>
      <c r="G30" s="272">
        <v>0</v>
      </c>
      <c r="H30" s="516" t="s">
        <v>7</v>
      </c>
    </row>
    <row r="31" spans="1:8" ht="13.5">
      <c r="A31" s="353" t="s">
        <v>911</v>
      </c>
      <c r="B31" s="354" t="s">
        <v>912</v>
      </c>
      <c r="C31" s="18">
        <v>2770</v>
      </c>
      <c r="D31" s="272">
        <v>2186</v>
      </c>
      <c r="E31" s="209" t="s">
        <v>7</v>
      </c>
      <c r="F31" s="516">
        <v>584</v>
      </c>
      <c r="G31" s="272">
        <v>0</v>
      </c>
      <c r="H31" s="516" t="s">
        <v>7</v>
      </c>
    </row>
    <row r="32" spans="1:8" ht="13.5">
      <c r="A32" s="353" t="s">
        <v>913</v>
      </c>
      <c r="B32" s="354" t="s">
        <v>914</v>
      </c>
      <c r="C32" s="18">
        <v>1450</v>
      </c>
      <c r="D32" s="272">
        <v>193</v>
      </c>
      <c r="E32" s="209" t="s">
        <v>7</v>
      </c>
      <c r="F32" s="516">
        <v>1257</v>
      </c>
      <c r="G32" s="272">
        <v>0</v>
      </c>
      <c r="H32" s="516" t="s">
        <v>7</v>
      </c>
    </row>
    <row r="33" spans="1:8" ht="13.5">
      <c r="A33" s="353" t="s">
        <v>915</v>
      </c>
      <c r="B33" s="354" t="s">
        <v>916</v>
      </c>
      <c r="C33" s="18">
        <v>1566</v>
      </c>
      <c r="D33" s="272">
        <v>1294</v>
      </c>
      <c r="E33" s="209" t="s">
        <v>7</v>
      </c>
      <c r="F33" s="516">
        <v>272</v>
      </c>
      <c r="G33" s="272">
        <v>0</v>
      </c>
      <c r="H33" s="516" t="s">
        <v>7</v>
      </c>
    </row>
    <row r="34" spans="1:8" ht="13.5">
      <c r="A34" s="353" t="s">
        <v>917</v>
      </c>
      <c r="B34" s="354" t="s">
        <v>918</v>
      </c>
      <c r="C34" s="18">
        <v>1447</v>
      </c>
      <c r="D34" s="272">
        <v>277</v>
      </c>
      <c r="E34" s="209" t="s">
        <v>7</v>
      </c>
      <c r="F34" s="516">
        <v>1170</v>
      </c>
      <c r="G34" s="272">
        <v>0</v>
      </c>
      <c r="H34" s="516" t="s">
        <v>7</v>
      </c>
    </row>
    <row r="35" spans="1:8" ht="13.5">
      <c r="A35" s="353" t="s">
        <v>919</v>
      </c>
      <c r="B35" s="354" t="s">
        <v>920</v>
      </c>
      <c r="C35" s="18">
        <v>1500</v>
      </c>
      <c r="D35" s="272">
        <v>425</v>
      </c>
      <c r="E35" s="209" t="s">
        <v>7</v>
      </c>
      <c r="F35" s="516">
        <v>1075</v>
      </c>
      <c r="G35" s="272">
        <v>0</v>
      </c>
      <c r="H35" s="516" t="s">
        <v>7</v>
      </c>
    </row>
    <row r="36" spans="1:8" ht="13.5">
      <c r="A36" s="353" t="s">
        <v>921</v>
      </c>
      <c r="B36" s="354" t="s">
        <v>922</v>
      </c>
      <c r="C36" s="18">
        <v>1590</v>
      </c>
      <c r="D36" s="272">
        <v>236</v>
      </c>
      <c r="E36" s="209" t="s">
        <v>7</v>
      </c>
      <c r="F36" s="516">
        <v>1354</v>
      </c>
      <c r="G36" s="272">
        <v>0</v>
      </c>
      <c r="H36" s="516" t="s">
        <v>7</v>
      </c>
    </row>
    <row r="37" spans="1:8" ht="13.5">
      <c r="A37" s="353" t="s">
        <v>923</v>
      </c>
      <c r="B37" s="360" t="s">
        <v>924</v>
      </c>
      <c r="C37" s="18">
        <v>1308</v>
      </c>
      <c r="D37" s="272">
        <v>0</v>
      </c>
      <c r="E37" s="209" t="s">
        <v>7</v>
      </c>
      <c r="F37" s="516">
        <v>1308</v>
      </c>
      <c r="G37" s="272">
        <v>0</v>
      </c>
      <c r="H37" s="516" t="s">
        <v>7</v>
      </c>
    </row>
    <row r="38" spans="1:8" ht="13.5">
      <c r="A38" s="353" t="s">
        <v>925</v>
      </c>
      <c r="B38" s="360" t="s">
        <v>926</v>
      </c>
      <c r="C38" s="18">
        <v>842</v>
      </c>
      <c r="D38" s="272">
        <v>0</v>
      </c>
      <c r="E38" s="209" t="s">
        <v>7</v>
      </c>
      <c r="F38" s="516">
        <v>842</v>
      </c>
      <c r="G38" s="272">
        <v>0</v>
      </c>
      <c r="H38" s="516" t="s">
        <v>7</v>
      </c>
    </row>
    <row r="39" spans="1:8" ht="13.5">
      <c r="A39" s="353" t="s">
        <v>927</v>
      </c>
      <c r="B39" s="360" t="s">
        <v>928</v>
      </c>
      <c r="C39" s="18">
        <v>1099</v>
      </c>
      <c r="D39" s="272">
        <v>0</v>
      </c>
      <c r="E39" s="209" t="s">
        <v>7</v>
      </c>
      <c r="F39" s="516">
        <v>1099</v>
      </c>
      <c r="G39" s="272">
        <v>0</v>
      </c>
      <c r="H39" s="516" t="s">
        <v>7</v>
      </c>
    </row>
    <row r="40" spans="1:8" ht="13.5">
      <c r="A40" s="353" t="s">
        <v>929</v>
      </c>
      <c r="B40" s="360" t="s">
        <v>930</v>
      </c>
      <c r="C40" s="512">
        <v>700</v>
      </c>
      <c r="D40" s="517">
        <v>0</v>
      </c>
      <c r="E40" s="209" t="s">
        <v>7</v>
      </c>
      <c r="F40" s="516">
        <v>700</v>
      </c>
      <c r="G40" s="517">
        <v>0</v>
      </c>
      <c r="H40" s="516" t="s">
        <v>7</v>
      </c>
    </row>
    <row r="41" spans="1:8" ht="15" customHeight="1">
      <c r="A41" s="353" t="s">
        <v>931</v>
      </c>
      <c r="B41" s="360" t="s">
        <v>932</v>
      </c>
      <c r="C41" s="512">
        <v>614</v>
      </c>
      <c r="D41" s="517">
        <v>0</v>
      </c>
      <c r="E41" s="209" t="s">
        <v>7</v>
      </c>
      <c r="F41" s="516">
        <v>614</v>
      </c>
      <c r="G41" s="517">
        <v>0</v>
      </c>
      <c r="H41" s="516" t="s">
        <v>7</v>
      </c>
    </row>
    <row r="42" spans="1:8" ht="15" customHeight="1">
      <c r="A42" s="353" t="s">
        <v>933</v>
      </c>
      <c r="B42" s="360" t="s">
        <v>934</v>
      </c>
      <c r="C42" s="512">
        <v>827</v>
      </c>
      <c r="D42" s="517">
        <v>0</v>
      </c>
      <c r="E42" s="209" t="s">
        <v>7</v>
      </c>
      <c r="F42" s="516">
        <v>827</v>
      </c>
      <c r="G42" s="517">
        <v>0</v>
      </c>
      <c r="H42" s="516" t="s">
        <v>7</v>
      </c>
    </row>
    <row r="43" spans="1:8" ht="15" customHeight="1">
      <c r="A43" s="137" t="s">
        <v>18</v>
      </c>
      <c r="B43" s="137"/>
      <c r="C43" s="152">
        <f>SUM(C10:C42)</f>
        <v>57079</v>
      </c>
      <c r="D43" s="152">
        <f>SUM(D10:D42)</f>
        <v>13474</v>
      </c>
      <c r="E43" s="209" t="s">
        <v>7</v>
      </c>
      <c r="F43" s="135">
        <f>SUM(F10:F42)</f>
        <v>42980</v>
      </c>
      <c r="G43" s="135">
        <f>SUM(G10:G42)</f>
        <v>625</v>
      </c>
      <c r="H43" s="135">
        <f>SUM(H10:H42)</f>
        <v>0</v>
      </c>
    </row>
    <row r="44" spans="1:8" ht="15" customHeight="1">
      <c r="A44" s="198"/>
      <c r="B44" s="198"/>
      <c r="C44" s="198"/>
      <c r="D44" s="199">
        <f>D43/C43</f>
        <v>0.23605879570419944</v>
      </c>
      <c r="E44" s="199"/>
      <c r="F44" s="199"/>
      <c r="G44" s="199"/>
      <c r="H44" s="199"/>
    </row>
    <row r="45" spans="1:8" ht="15" customHeight="1">
      <c r="A45" s="198"/>
      <c r="B45" s="198"/>
      <c r="C45" s="198"/>
      <c r="D45" s="199"/>
      <c r="E45" s="199"/>
      <c r="F45" s="199">
        <f>F43/C43</f>
        <v>0.7529914679654514</v>
      </c>
      <c r="G45" s="199"/>
      <c r="H45" s="199"/>
    </row>
    <row r="46" spans="1:8" ht="15" customHeight="1">
      <c r="A46" s="303"/>
      <c r="B46" s="303"/>
      <c r="D46"/>
      <c r="E46"/>
      <c r="F46" s="867" t="s">
        <v>13</v>
      </c>
      <c r="G46" s="867"/>
      <c r="H46"/>
    </row>
    <row r="47" spans="1:8" ht="12.75">
      <c r="A47" s="303" t="s">
        <v>12</v>
      </c>
      <c r="C47" s="685" t="s">
        <v>13</v>
      </c>
      <c r="D47" s="685"/>
      <c r="E47" s="80"/>
      <c r="F47" s="867" t="s">
        <v>14</v>
      </c>
      <c r="G47" s="867"/>
      <c r="H47"/>
    </row>
    <row r="48" spans="1:8" ht="12.75">
      <c r="A48" s="303"/>
      <c r="B48" s="303"/>
      <c r="C48" s="686" t="s">
        <v>882</v>
      </c>
      <c r="D48" s="686"/>
      <c r="E48" s="391"/>
      <c r="F48" s="867" t="s">
        <v>883</v>
      </c>
      <c r="G48" s="867"/>
      <c r="H48"/>
    </row>
    <row r="49" spans="4:8" ht="12.75">
      <c r="D49"/>
      <c r="E49"/>
      <c r="F49" s="925" t="s">
        <v>83</v>
      </c>
      <c r="G49" s="925"/>
      <c r="H49"/>
    </row>
  </sheetData>
  <sheetProtection/>
  <mergeCells count="16">
    <mergeCell ref="N6:O6"/>
    <mergeCell ref="A7:A8"/>
    <mergeCell ref="B7:B8"/>
    <mergeCell ref="C7:C8"/>
    <mergeCell ref="F6:H6"/>
    <mergeCell ref="A6:B6"/>
    <mergeCell ref="C48:D48"/>
    <mergeCell ref="F48:G48"/>
    <mergeCell ref="F49:G49"/>
    <mergeCell ref="A2:H2"/>
    <mergeCell ref="A3:H3"/>
    <mergeCell ref="A5:H5"/>
    <mergeCell ref="D7:H7"/>
    <mergeCell ref="F46:G46"/>
    <mergeCell ref="C47:D47"/>
    <mergeCell ref="F47:G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view="pageBreakPreview" zoomScale="86" zoomScaleSheetLayoutView="86" zoomScalePageLayoutView="0" workbookViewId="0" topLeftCell="A22">
      <selection activeCell="O65" sqref="O65"/>
    </sheetView>
  </sheetViews>
  <sheetFormatPr defaultColWidth="9.140625" defaultRowHeight="12.75"/>
  <cols>
    <col min="1" max="1" width="9.28125" style="14" customWidth="1"/>
    <col min="2" max="3" width="8.57421875" style="14" customWidth="1"/>
    <col min="4" max="4" width="12.00390625" style="14" customWidth="1"/>
    <col min="5" max="5" width="8.57421875" style="14" customWidth="1"/>
    <col min="6" max="6" width="9.57421875" style="14" customWidth="1"/>
    <col min="7" max="7" width="8.57421875" style="14" customWidth="1"/>
    <col min="8" max="8" width="11.7109375" style="14" customWidth="1"/>
    <col min="9" max="15" width="8.57421875" style="14" customWidth="1"/>
    <col min="16" max="16" width="8.421875" style="14" customWidth="1"/>
    <col min="17" max="19" width="8.57421875" style="14" customWidth="1"/>
    <col min="20" max="16384" width="9.140625" style="14" customWidth="1"/>
  </cols>
  <sheetData>
    <row r="1" spans="1:19" ht="12.75">
      <c r="A1" s="14" t="s">
        <v>11</v>
      </c>
      <c r="H1" s="717"/>
      <c r="I1" s="717"/>
      <c r="R1" s="720" t="s">
        <v>55</v>
      </c>
      <c r="S1" s="720"/>
    </row>
    <row r="2" spans="1:19" s="13" customFormat="1" ht="15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</row>
    <row r="3" spans="1:19" s="13" customFormat="1" ht="20.25" customHeight="1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</row>
    <row r="5" spans="1:19" s="13" customFormat="1" ht="15">
      <c r="A5" s="723" t="s">
        <v>739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</row>
    <row r="6" spans="1:2" ht="12.75">
      <c r="A6" s="724" t="s">
        <v>161</v>
      </c>
      <c r="B6" s="724"/>
    </row>
    <row r="7" spans="1:19" ht="12.75">
      <c r="A7" s="724" t="s">
        <v>167</v>
      </c>
      <c r="B7" s="724"/>
      <c r="C7" s="724"/>
      <c r="D7" s="724"/>
      <c r="E7" s="724"/>
      <c r="F7" s="724"/>
      <c r="G7" s="724"/>
      <c r="H7" s="724"/>
      <c r="I7" s="724"/>
      <c r="R7" s="28"/>
      <c r="S7" s="28"/>
    </row>
    <row r="9" spans="1:12" ht="18" customHeight="1">
      <c r="A9" s="5"/>
      <c r="B9" s="698" t="s">
        <v>42</v>
      </c>
      <c r="C9" s="698"/>
      <c r="D9" s="698" t="s">
        <v>43</v>
      </c>
      <c r="E9" s="698"/>
      <c r="F9" s="698" t="s">
        <v>44</v>
      </c>
      <c r="G9" s="698"/>
      <c r="H9" s="718" t="s">
        <v>45</v>
      </c>
      <c r="I9" s="718"/>
      <c r="J9" s="698" t="s">
        <v>46</v>
      </c>
      <c r="K9" s="698"/>
      <c r="L9" s="24" t="s">
        <v>18</v>
      </c>
    </row>
    <row r="10" spans="1:12" s="64" customFormat="1" ht="13.5" customHeight="1">
      <c r="A10" s="66">
        <v>1</v>
      </c>
      <c r="B10" s="705">
        <v>2</v>
      </c>
      <c r="C10" s="705"/>
      <c r="D10" s="705">
        <v>3</v>
      </c>
      <c r="E10" s="705"/>
      <c r="F10" s="705">
        <v>4</v>
      </c>
      <c r="G10" s="705"/>
      <c r="H10" s="705">
        <v>5</v>
      </c>
      <c r="I10" s="705"/>
      <c r="J10" s="705">
        <v>6</v>
      </c>
      <c r="K10" s="705"/>
      <c r="L10" s="66">
        <v>7</v>
      </c>
    </row>
    <row r="11" spans="1:12" ht="12.75">
      <c r="A11" s="3" t="s">
        <v>47</v>
      </c>
      <c r="B11" s="703">
        <v>312</v>
      </c>
      <c r="C11" s="703"/>
      <c r="D11" s="703">
        <v>353</v>
      </c>
      <c r="E11" s="703"/>
      <c r="F11" s="703">
        <v>1841</v>
      </c>
      <c r="G11" s="703"/>
      <c r="H11" s="703">
        <v>592</v>
      </c>
      <c r="I11" s="703"/>
      <c r="J11" s="703">
        <v>1850</v>
      </c>
      <c r="K11" s="703"/>
      <c r="L11" s="18">
        <f>SUM(B11:K11)</f>
        <v>4948</v>
      </c>
    </row>
    <row r="12" spans="1:12" ht="12.75">
      <c r="A12" s="3" t="s">
        <v>48</v>
      </c>
      <c r="B12" s="703">
        <v>11214</v>
      </c>
      <c r="C12" s="703"/>
      <c r="D12" s="703">
        <v>22461</v>
      </c>
      <c r="E12" s="703"/>
      <c r="F12" s="703">
        <v>31782</v>
      </c>
      <c r="G12" s="703"/>
      <c r="H12" s="703">
        <v>21030</v>
      </c>
      <c r="I12" s="703"/>
      <c r="J12" s="703">
        <v>27563</v>
      </c>
      <c r="K12" s="703"/>
      <c r="L12" s="18">
        <f>SUM(B12:K12)</f>
        <v>114050</v>
      </c>
    </row>
    <row r="13" spans="1:12" ht="12.75">
      <c r="A13" s="3" t="s">
        <v>18</v>
      </c>
      <c r="B13" s="691">
        <f>SUM(B11:B12)</f>
        <v>11526</v>
      </c>
      <c r="C13" s="691"/>
      <c r="D13" s="691">
        <f>SUM(D11:D12)</f>
        <v>22814</v>
      </c>
      <c r="E13" s="691"/>
      <c r="F13" s="691">
        <f>SUM(F11:F12)</f>
        <v>33623</v>
      </c>
      <c r="G13" s="691"/>
      <c r="H13" s="691">
        <f>SUM(H11:H12)</f>
        <v>21622</v>
      </c>
      <c r="I13" s="691"/>
      <c r="J13" s="691">
        <f>SUM(J11:J12)</f>
        <v>29413</v>
      </c>
      <c r="K13" s="691"/>
      <c r="L13" s="3">
        <f>SUM(L11:L12)</f>
        <v>118998</v>
      </c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704" t="s">
        <v>427</v>
      </c>
      <c r="B15" s="704"/>
      <c r="C15" s="704"/>
      <c r="D15" s="704"/>
      <c r="E15" s="704"/>
      <c r="F15" s="704"/>
      <c r="G15" s="704"/>
      <c r="H15" s="11"/>
      <c r="I15" s="11"/>
      <c r="J15" s="11"/>
      <c r="K15" s="11"/>
      <c r="L15" s="11"/>
    </row>
    <row r="16" spans="1:12" ht="12.75" customHeight="1">
      <c r="A16" s="710" t="s">
        <v>175</v>
      </c>
      <c r="B16" s="711"/>
      <c r="C16" s="709" t="s">
        <v>201</v>
      </c>
      <c r="D16" s="709"/>
      <c r="E16" s="3" t="s">
        <v>18</v>
      </c>
      <c r="I16" s="11"/>
      <c r="J16" s="11"/>
      <c r="K16" s="11"/>
      <c r="L16" s="11"/>
    </row>
    <row r="17" spans="1:12" ht="12.75">
      <c r="A17" s="693">
        <v>900</v>
      </c>
      <c r="B17" s="694"/>
      <c r="C17" s="693">
        <v>100</v>
      </c>
      <c r="D17" s="694"/>
      <c r="E17" s="3">
        <f>SUM(A17:D17)</f>
        <v>1000</v>
      </c>
      <c r="I17" s="11"/>
      <c r="J17" s="11"/>
      <c r="K17" s="11"/>
      <c r="L17" s="11"/>
    </row>
    <row r="18" spans="1:12" ht="12.75">
      <c r="A18" s="693"/>
      <c r="B18" s="694"/>
      <c r="C18" s="693"/>
      <c r="D18" s="694"/>
      <c r="E18" s="3"/>
      <c r="I18" s="11"/>
      <c r="J18" s="11"/>
      <c r="K18" s="11"/>
      <c r="L18" s="11"/>
    </row>
    <row r="19" spans="1:12" ht="12.75">
      <c r="A19" s="259"/>
      <c r="B19" s="259"/>
      <c r="C19" s="259"/>
      <c r="D19" s="259"/>
      <c r="E19" s="259"/>
      <c r="F19" s="259"/>
      <c r="G19" s="259"/>
      <c r="H19" s="11"/>
      <c r="I19" s="11"/>
      <c r="J19" s="11"/>
      <c r="K19" s="11"/>
      <c r="L19" s="11"/>
    </row>
    <row r="21" spans="1:19" ht="18.75" customHeight="1">
      <c r="A21" s="728" t="s">
        <v>168</v>
      </c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</row>
    <row r="22" spans="1:20" ht="12.75">
      <c r="A22" s="698" t="s">
        <v>23</v>
      </c>
      <c r="B22" s="698" t="s">
        <v>49</v>
      </c>
      <c r="C22" s="698"/>
      <c r="D22" s="698"/>
      <c r="E22" s="695" t="s">
        <v>24</v>
      </c>
      <c r="F22" s="695"/>
      <c r="G22" s="695"/>
      <c r="H22" s="695"/>
      <c r="I22" s="695"/>
      <c r="J22" s="695"/>
      <c r="K22" s="695"/>
      <c r="L22" s="695"/>
      <c r="M22" s="691" t="s">
        <v>25</v>
      </c>
      <c r="N22" s="691"/>
      <c r="O22" s="691"/>
      <c r="P22" s="691"/>
      <c r="Q22" s="691"/>
      <c r="R22" s="691"/>
      <c r="S22" s="691"/>
      <c r="T22" s="691"/>
    </row>
    <row r="23" spans="1:20" ht="33.75" customHeight="1">
      <c r="A23" s="698"/>
      <c r="B23" s="698"/>
      <c r="C23" s="698"/>
      <c r="D23" s="698"/>
      <c r="E23" s="699" t="s">
        <v>131</v>
      </c>
      <c r="F23" s="700"/>
      <c r="G23" s="699" t="s">
        <v>169</v>
      </c>
      <c r="H23" s="700"/>
      <c r="I23" s="698" t="s">
        <v>50</v>
      </c>
      <c r="J23" s="698"/>
      <c r="K23" s="699" t="s">
        <v>94</v>
      </c>
      <c r="L23" s="700"/>
      <c r="M23" s="699" t="s">
        <v>95</v>
      </c>
      <c r="N23" s="700"/>
      <c r="O23" s="699" t="s">
        <v>169</v>
      </c>
      <c r="P23" s="700"/>
      <c r="Q23" s="698" t="s">
        <v>50</v>
      </c>
      <c r="R23" s="698"/>
      <c r="S23" s="698" t="s">
        <v>94</v>
      </c>
      <c r="T23" s="698"/>
    </row>
    <row r="24" spans="1:20" s="64" customFormat="1" ht="15.75" customHeight="1">
      <c r="A24" s="66">
        <v>1</v>
      </c>
      <c r="B24" s="701">
        <v>2</v>
      </c>
      <c r="C24" s="716"/>
      <c r="D24" s="702"/>
      <c r="E24" s="701">
        <v>3</v>
      </c>
      <c r="F24" s="702"/>
      <c r="G24" s="701">
        <v>4</v>
      </c>
      <c r="H24" s="702"/>
      <c r="I24" s="705">
        <v>5</v>
      </c>
      <c r="J24" s="705"/>
      <c r="K24" s="705">
        <v>6</v>
      </c>
      <c r="L24" s="705"/>
      <c r="M24" s="701">
        <v>3</v>
      </c>
      <c r="N24" s="702"/>
      <c r="O24" s="701">
        <v>4</v>
      </c>
      <c r="P24" s="702"/>
      <c r="Q24" s="705">
        <v>5</v>
      </c>
      <c r="R24" s="705"/>
      <c r="S24" s="705">
        <v>6</v>
      </c>
      <c r="T24" s="705"/>
    </row>
    <row r="25" spans="1:20" ht="27.75" customHeight="1">
      <c r="A25" s="63">
        <v>1</v>
      </c>
      <c r="B25" s="725" t="s">
        <v>484</v>
      </c>
      <c r="C25" s="726"/>
      <c r="D25" s="727"/>
      <c r="E25" s="696">
        <v>100</v>
      </c>
      <c r="F25" s="697"/>
      <c r="G25" s="729" t="s">
        <v>354</v>
      </c>
      <c r="H25" s="730"/>
      <c r="I25" s="689">
        <v>340</v>
      </c>
      <c r="J25" s="689"/>
      <c r="K25" s="689">
        <v>7.5</v>
      </c>
      <c r="L25" s="689"/>
      <c r="M25" s="696">
        <v>150</v>
      </c>
      <c r="N25" s="697"/>
      <c r="O25" s="729" t="s">
        <v>354</v>
      </c>
      <c r="P25" s="730"/>
      <c r="Q25" s="689">
        <v>510</v>
      </c>
      <c r="R25" s="689"/>
      <c r="S25" s="689">
        <v>11</v>
      </c>
      <c r="T25" s="689"/>
    </row>
    <row r="26" spans="1:20" ht="12.75">
      <c r="A26" s="63">
        <v>2</v>
      </c>
      <c r="B26" s="712" t="s">
        <v>51</v>
      </c>
      <c r="C26" s="713"/>
      <c r="D26" s="714"/>
      <c r="E26" s="696">
        <v>20</v>
      </c>
      <c r="F26" s="697"/>
      <c r="G26" s="696">
        <v>1.95</v>
      </c>
      <c r="H26" s="697"/>
      <c r="I26" s="689">
        <v>70</v>
      </c>
      <c r="J26" s="689"/>
      <c r="K26" s="689">
        <v>4.5</v>
      </c>
      <c r="L26" s="689"/>
      <c r="M26" s="696">
        <v>30</v>
      </c>
      <c r="N26" s="697"/>
      <c r="O26" s="696">
        <v>2.21</v>
      </c>
      <c r="P26" s="697"/>
      <c r="Q26" s="689">
        <v>88</v>
      </c>
      <c r="R26" s="689"/>
      <c r="S26" s="689">
        <v>9</v>
      </c>
      <c r="T26" s="689"/>
    </row>
    <row r="27" spans="1:20" ht="12.75">
      <c r="A27" s="63">
        <v>3</v>
      </c>
      <c r="B27" s="712" t="s">
        <v>170</v>
      </c>
      <c r="C27" s="713"/>
      <c r="D27" s="714"/>
      <c r="E27" s="696">
        <v>50</v>
      </c>
      <c r="F27" s="697"/>
      <c r="G27" s="696">
        <v>1.26</v>
      </c>
      <c r="H27" s="697"/>
      <c r="I27" s="689">
        <v>25</v>
      </c>
      <c r="J27" s="689"/>
      <c r="K27" s="689">
        <v>0</v>
      </c>
      <c r="L27" s="689"/>
      <c r="M27" s="696">
        <v>75</v>
      </c>
      <c r="N27" s="697"/>
      <c r="O27" s="731">
        <v>2</v>
      </c>
      <c r="P27" s="732"/>
      <c r="Q27" s="689">
        <v>32</v>
      </c>
      <c r="R27" s="689"/>
      <c r="S27" s="689">
        <v>0</v>
      </c>
      <c r="T27" s="689"/>
    </row>
    <row r="28" spans="1:20" ht="12.75">
      <c r="A28" s="63">
        <v>4</v>
      </c>
      <c r="B28" s="712" t="s">
        <v>52</v>
      </c>
      <c r="C28" s="713"/>
      <c r="D28" s="714"/>
      <c r="E28" s="696">
        <v>5</v>
      </c>
      <c r="F28" s="697"/>
      <c r="G28" s="696">
        <v>0.68</v>
      </c>
      <c r="H28" s="697"/>
      <c r="I28" s="689">
        <v>45</v>
      </c>
      <c r="J28" s="689"/>
      <c r="K28" s="689">
        <v>0</v>
      </c>
      <c r="L28" s="689"/>
      <c r="M28" s="696">
        <v>7</v>
      </c>
      <c r="N28" s="697"/>
      <c r="O28" s="696">
        <v>1.32</v>
      </c>
      <c r="P28" s="697"/>
      <c r="Q28" s="689">
        <v>90</v>
      </c>
      <c r="R28" s="689"/>
      <c r="S28" s="689">
        <v>0</v>
      </c>
      <c r="T28" s="689"/>
    </row>
    <row r="29" spans="1:20" ht="12.75">
      <c r="A29" s="63">
        <v>5</v>
      </c>
      <c r="B29" s="712" t="s">
        <v>53</v>
      </c>
      <c r="C29" s="713"/>
      <c r="D29" s="714"/>
      <c r="E29" s="696" t="s">
        <v>990</v>
      </c>
      <c r="F29" s="697"/>
      <c r="G29" s="696">
        <v>0.21</v>
      </c>
      <c r="H29" s="697"/>
      <c r="I29" s="689">
        <v>0</v>
      </c>
      <c r="J29" s="689"/>
      <c r="K29" s="689">
        <v>0</v>
      </c>
      <c r="L29" s="689"/>
      <c r="M29" s="696" t="s">
        <v>990</v>
      </c>
      <c r="N29" s="697"/>
      <c r="O29" s="696">
        <v>0.33</v>
      </c>
      <c r="P29" s="697"/>
      <c r="Q29" s="689">
        <v>0</v>
      </c>
      <c r="R29" s="689"/>
      <c r="S29" s="689">
        <v>0</v>
      </c>
      <c r="T29" s="689"/>
    </row>
    <row r="30" spans="1:20" ht="12.75">
      <c r="A30" s="63">
        <v>6</v>
      </c>
      <c r="B30" s="712" t="s">
        <v>54</v>
      </c>
      <c r="C30" s="713"/>
      <c r="D30" s="714"/>
      <c r="E30" s="696">
        <v>0</v>
      </c>
      <c r="F30" s="697"/>
      <c r="G30" s="696">
        <v>0.25</v>
      </c>
      <c r="H30" s="697"/>
      <c r="I30" s="689">
        <v>0</v>
      </c>
      <c r="J30" s="689"/>
      <c r="K30" s="689">
        <v>0</v>
      </c>
      <c r="L30" s="689"/>
      <c r="M30" s="696">
        <v>0</v>
      </c>
      <c r="N30" s="697"/>
      <c r="O30" s="696">
        <v>0.65</v>
      </c>
      <c r="P30" s="697"/>
      <c r="Q30" s="689">
        <v>0</v>
      </c>
      <c r="R30" s="689"/>
      <c r="S30" s="689">
        <v>0</v>
      </c>
      <c r="T30" s="689"/>
    </row>
    <row r="31" spans="1:20" ht="12.75">
      <c r="A31" s="63">
        <v>7</v>
      </c>
      <c r="B31" s="708" t="s">
        <v>171</v>
      </c>
      <c r="C31" s="708"/>
      <c r="D31" s="708"/>
      <c r="E31" s="689">
        <v>0</v>
      </c>
      <c r="F31" s="689"/>
      <c r="G31" s="689">
        <v>0</v>
      </c>
      <c r="H31" s="689"/>
      <c r="I31" s="689">
        <v>0</v>
      </c>
      <c r="J31" s="689"/>
      <c r="K31" s="689">
        <v>0</v>
      </c>
      <c r="L31" s="689"/>
      <c r="M31" s="689">
        <v>0</v>
      </c>
      <c r="N31" s="689"/>
      <c r="O31" s="689">
        <v>0</v>
      </c>
      <c r="P31" s="689"/>
      <c r="Q31" s="689">
        <v>0</v>
      </c>
      <c r="R31" s="689"/>
      <c r="S31" s="689">
        <v>0</v>
      </c>
      <c r="T31" s="689"/>
    </row>
    <row r="32" spans="1:20" ht="12.75">
      <c r="A32" s="63"/>
      <c r="B32" s="698" t="s">
        <v>18</v>
      </c>
      <c r="C32" s="698"/>
      <c r="D32" s="698"/>
      <c r="E32" s="695">
        <v>175</v>
      </c>
      <c r="F32" s="695"/>
      <c r="G32" s="695">
        <f>SUM(G25:G31)</f>
        <v>4.3500000000000005</v>
      </c>
      <c r="H32" s="695"/>
      <c r="I32" s="695">
        <f>SUM(I25:I31)</f>
        <v>480</v>
      </c>
      <c r="J32" s="695"/>
      <c r="K32" s="695">
        <v>12</v>
      </c>
      <c r="L32" s="695"/>
      <c r="M32" s="695">
        <f>M25+M26+M27+M28</f>
        <v>262</v>
      </c>
      <c r="N32" s="695"/>
      <c r="O32" s="695">
        <f>SUM(O26:O31)</f>
        <v>6.510000000000001</v>
      </c>
      <c r="P32" s="695"/>
      <c r="Q32" s="733">
        <f>SUM(Q25:Q31)</f>
        <v>720</v>
      </c>
      <c r="R32" s="733"/>
      <c r="S32" s="695">
        <v>20</v>
      </c>
      <c r="T32" s="695"/>
    </row>
    <row r="33" spans="1:20" ht="12.75">
      <c r="A33" s="110"/>
      <c r="B33" s="111"/>
      <c r="C33" s="111"/>
      <c r="D33" s="1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62" t="s">
        <v>407</v>
      </c>
      <c r="B34" s="690" t="s">
        <v>460</v>
      </c>
      <c r="C34" s="690"/>
      <c r="D34" s="690"/>
      <c r="E34" s="690"/>
      <c r="F34" s="690"/>
      <c r="G34" s="690"/>
      <c r="H34" s="69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262"/>
      <c r="B35" s="111"/>
      <c r="C35" s="111"/>
      <c r="D35" s="1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28" customFormat="1" ht="17.25" customHeight="1">
      <c r="A36" s="2" t="s">
        <v>23</v>
      </c>
      <c r="B36" s="736" t="s">
        <v>408</v>
      </c>
      <c r="C36" s="737"/>
      <c r="D36" s="738"/>
      <c r="E36" s="699" t="s">
        <v>24</v>
      </c>
      <c r="F36" s="735"/>
      <c r="G36" s="735"/>
      <c r="H36" s="735"/>
      <c r="I36" s="735"/>
      <c r="J36" s="700"/>
      <c r="K36" s="691" t="s">
        <v>25</v>
      </c>
      <c r="L36" s="691"/>
      <c r="M36" s="691"/>
      <c r="N36" s="691"/>
      <c r="O36" s="691"/>
      <c r="P36" s="691"/>
      <c r="Q36" s="692"/>
      <c r="R36" s="692"/>
      <c r="S36" s="692"/>
      <c r="T36" s="692"/>
    </row>
    <row r="37" spans="1:20" ht="12.75">
      <c r="A37" s="4"/>
      <c r="B37" s="739"/>
      <c r="C37" s="740"/>
      <c r="D37" s="741"/>
      <c r="E37" s="693" t="s">
        <v>424</v>
      </c>
      <c r="F37" s="694"/>
      <c r="G37" s="693" t="s">
        <v>425</v>
      </c>
      <c r="H37" s="694"/>
      <c r="I37" s="693" t="s">
        <v>426</v>
      </c>
      <c r="J37" s="694"/>
      <c r="K37" s="691" t="s">
        <v>424</v>
      </c>
      <c r="L37" s="691"/>
      <c r="M37" s="691" t="s">
        <v>425</v>
      </c>
      <c r="N37" s="691"/>
      <c r="O37" s="691" t="s">
        <v>426</v>
      </c>
      <c r="P37" s="691"/>
      <c r="Q37" s="11"/>
      <c r="R37" s="11"/>
      <c r="S37" s="11"/>
      <c r="T37" s="11"/>
    </row>
    <row r="38" spans="1:20" ht="12.75">
      <c r="A38" s="63">
        <v>1</v>
      </c>
      <c r="B38" s="693">
        <v>0</v>
      </c>
      <c r="C38" s="715"/>
      <c r="D38" s="694"/>
      <c r="E38" s="693">
        <v>0</v>
      </c>
      <c r="F38" s="694"/>
      <c r="G38" s="693">
        <v>0</v>
      </c>
      <c r="H38" s="694"/>
      <c r="I38" s="693">
        <v>0</v>
      </c>
      <c r="J38" s="694"/>
      <c r="K38" s="691">
        <v>0</v>
      </c>
      <c r="L38" s="691"/>
      <c r="M38" s="691">
        <v>0</v>
      </c>
      <c r="N38" s="691"/>
      <c r="O38" s="691">
        <v>0</v>
      </c>
      <c r="P38" s="691"/>
      <c r="Q38" s="11"/>
      <c r="R38" s="11"/>
      <c r="S38" s="649"/>
      <c r="T38" s="11"/>
    </row>
    <row r="39" spans="1:20" ht="12.75">
      <c r="A39" s="63">
        <v>2</v>
      </c>
      <c r="B39" s="693">
        <v>0</v>
      </c>
      <c r="C39" s="715"/>
      <c r="D39" s="694"/>
      <c r="E39" s="693">
        <v>0</v>
      </c>
      <c r="F39" s="694"/>
      <c r="G39" s="693">
        <v>0</v>
      </c>
      <c r="H39" s="694"/>
      <c r="I39" s="693">
        <v>0</v>
      </c>
      <c r="J39" s="694"/>
      <c r="K39" s="691">
        <v>0</v>
      </c>
      <c r="L39" s="691"/>
      <c r="M39" s="691">
        <v>0</v>
      </c>
      <c r="N39" s="691"/>
      <c r="O39" s="691">
        <v>0</v>
      </c>
      <c r="P39" s="691"/>
      <c r="Q39" s="11"/>
      <c r="R39" s="649"/>
      <c r="S39" s="649"/>
      <c r="T39" s="11"/>
    </row>
    <row r="40" spans="1:20" ht="12.75">
      <c r="A40" s="63">
        <v>3</v>
      </c>
      <c r="B40" s="693">
        <v>0</v>
      </c>
      <c r="C40" s="715"/>
      <c r="D40" s="694"/>
      <c r="E40" s="693">
        <v>0</v>
      </c>
      <c r="F40" s="694"/>
      <c r="G40" s="693">
        <v>0</v>
      </c>
      <c r="H40" s="694"/>
      <c r="I40" s="693">
        <v>0</v>
      </c>
      <c r="J40" s="694"/>
      <c r="K40" s="691">
        <v>0</v>
      </c>
      <c r="L40" s="691"/>
      <c r="M40" s="691">
        <v>0</v>
      </c>
      <c r="N40" s="691"/>
      <c r="O40" s="691">
        <v>0</v>
      </c>
      <c r="P40" s="691"/>
      <c r="Q40" s="11"/>
      <c r="R40" s="649"/>
      <c r="S40" s="649"/>
      <c r="T40" s="11"/>
    </row>
    <row r="41" spans="1:20" ht="12.75">
      <c r="A41" s="63">
        <v>4</v>
      </c>
      <c r="B41" s="699">
        <v>0</v>
      </c>
      <c r="C41" s="735"/>
      <c r="D41" s="700"/>
      <c r="E41" s="693">
        <v>0</v>
      </c>
      <c r="F41" s="694"/>
      <c r="G41" s="693">
        <v>0</v>
      </c>
      <c r="H41" s="694"/>
      <c r="I41" s="693">
        <v>0</v>
      </c>
      <c r="J41" s="694"/>
      <c r="K41" s="691">
        <v>0</v>
      </c>
      <c r="L41" s="691"/>
      <c r="M41" s="691">
        <v>0</v>
      </c>
      <c r="N41" s="691"/>
      <c r="O41" s="691">
        <v>0</v>
      </c>
      <c r="P41" s="691"/>
      <c r="Q41" s="11"/>
      <c r="R41" s="649"/>
      <c r="S41" s="649"/>
      <c r="T41" s="11"/>
    </row>
    <row r="42" spans="18:20" ht="12.75">
      <c r="R42" s="650"/>
      <c r="S42" s="649"/>
      <c r="T42" s="11"/>
    </row>
    <row r="43" spans="18:20" ht="12.75">
      <c r="R43" s="650"/>
      <c r="S43" s="649"/>
      <c r="T43" s="11"/>
    </row>
    <row r="44" spans="1:20" ht="13.5" customHeight="1">
      <c r="A44" s="734" t="s">
        <v>180</v>
      </c>
      <c r="B44" s="734"/>
      <c r="C44" s="734"/>
      <c r="D44" s="734"/>
      <c r="E44" s="734"/>
      <c r="F44" s="734"/>
      <c r="G44" s="734"/>
      <c r="H44" s="734"/>
      <c r="I44" s="734"/>
      <c r="R44" s="650"/>
      <c r="S44" s="649"/>
      <c r="T44" s="648"/>
    </row>
    <row r="45" spans="1:19" ht="13.5" customHeight="1">
      <c r="A45" s="687" t="s">
        <v>57</v>
      </c>
      <c r="B45" s="687" t="s">
        <v>24</v>
      </c>
      <c r="C45" s="687"/>
      <c r="D45" s="687"/>
      <c r="E45" s="719" t="s">
        <v>25</v>
      </c>
      <c r="F45" s="719"/>
      <c r="G45" s="719"/>
      <c r="H45" s="706" t="s">
        <v>144</v>
      </c>
      <c r="I45"/>
      <c r="R45" s="648"/>
      <c r="S45" s="648"/>
    </row>
    <row r="46" spans="1:9" ht="13.5">
      <c r="A46" s="687"/>
      <c r="B46" s="44" t="s">
        <v>172</v>
      </c>
      <c r="C46" s="67" t="s">
        <v>101</v>
      </c>
      <c r="D46" s="44" t="s">
        <v>18</v>
      </c>
      <c r="E46" s="44" t="s">
        <v>172</v>
      </c>
      <c r="F46" s="67" t="s">
        <v>101</v>
      </c>
      <c r="G46" s="44" t="s">
        <v>18</v>
      </c>
      <c r="H46" s="707"/>
      <c r="I46"/>
    </row>
    <row r="47" spans="1:9" ht="13.5">
      <c r="A47" s="27" t="s">
        <v>688</v>
      </c>
      <c r="B47" s="47">
        <v>3.91</v>
      </c>
      <c r="C47" s="46">
        <v>0.44</v>
      </c>
      <c r="D47" s="46">
        <f>SUM(B47:C47)</f>
        <v>4.3500000000000005</v>
      </c>
      <c r="E47" s="46">
        <v>5.86</v>
      </c>
      <c r="F47" s="47">
        <v>0.65</v>
      </c>
      <c r="G47" s="47">
        <f>SUM(E47:F47)</f>
        <v>6.510000000000001</v>
      </c>
      <c r="H47" s="47"/>
      <c r="I47"/>
    </row>
    <row r="48" spans="1:9" ht="13.5">
      <c r="A48" s="27" t="s">
        <v>701</v>
      </c>
      <c r="B48" s="47">
        <v>3.91</v>
      </c>
      <c r="C48" s="46">
        <v>0.44</v>
      </c>
      <c r="D48" s="46">
        <f>SUM(B48:C48)</f>
        <v>4.3500000000000005</v>
      </c>
      <c r="E48" s="46">
        <v>5.86</v>
      </c>
      <c r="F48" s="47">
        <v>0.65</v>
      </c>
      <c r="G48" s="47">
        <f>SUM(E48:F48)</f>
        <v>6.510000000000001</v>
      </c>
      <c r="H48" s="47"/>
      <c r="I48"/>
    </row>
    <row r="49" spans="1:20" ht="15" customHeight="1">
      <c r="A49" s="688" t="s">
        <v>228</v>
      </c>
      <c r="B49" s="688"/>
      <c r="C49" s="688"/>
      <c r="D49" s="688"/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88"/>
      <c r="R49" s="688"/>
      <c r="S49" s="688"/>
      <c r="T49" s="688"/>
    </row>
    <row r="50" spans="1:9" ht="13.5">
      <c r="A50" s="109"/>
      <c r="B50" s="260"/>
      <c r="C50" s="260"/>
      <c r="D50" s="12"/>
      <c r="E50" s="12"/>
      <c r="F50" s="261"/>
      <c r="G50" s="261"/>
      <c r="H50" s="261"/>
      <c r="I50"/>
    </row>
    <row r="51" spans="1:9" ht="13.5">
      <c r="A51" s="28"/>
      <c r="B51" s="263"/>
      <c r="C51" s="263"/>
      <c r="D51" s="232"/>
      <c r="E51" s="232"/>
      <c r="F51" s="261"/>
      <c r="G51" s="261"/>
      <c r="H51" s="261"/>
      <c r="I51"/>
    </row>
    <row r="54" spans="1:17" s="15" customFormat="1" ht="12.75" customHeight="1">
      <c r="A54" s="14" t="s">
        <v>12</v>
      </c>
      <c r="B54" s="14"/>
      <c r="C54" s="14"/>
      <c r="D54" s="14"/>
      <c r="H54" s="80"/>
      <c r="I54" s="80"/>
      <c r="J54"/>
      <c r="K54"/>
      <c r="L54"/>
      <c r="N54" s="388" t="s">
        <v>13</v>
      </c>
      <c r="O54" s="80"/>
      <c r="P54" s="80"/>
      <c r="Q54" s="80"/>
    </row>
    <row r="55" spans="1:17" s="15" customFormat="1" ht="12.75" customHeight="1">
      <c r="A55" s="80"/>
      <c r="B55" s="80"/>
      <c r="C55" s="80"/>
      <c r="D55" s="80"/>
      <c r="E55" s="1"/>
      <c r="F55" s="685" t="s">
        <v>13</v>
      </c>
      <c r="G55" s="685"/>
      <c r="H55" s="14"/>
      <c r="I55" s="80"/>
      <c r="M55" s="350" t="s">
        <v>14</v>
      </c>
      <c r="N55" s="350"/>
      <c r="O55" s="80"/>
      <c r="P55" s="80"/>
      <c r="Q55" s="80"/>
    </row>
    <row r="56" spans="1:19" s="15" customFormat="1" ht="12.75" customHeight="1">
      <c r="A56" s="80"/>
      <c r="B56" s="80"/>
      <c r="C56" s="80"/>
      <c r="D56" s="80"/>
      <c r="E56" s="686" t="s">
        <v>882</v>
      </c>
      <c r="F56" s="686"/>
      <c r="G56" s="686"/>
      <c r="H56" s="686"/>
      <c r="I56" s="14"/>
      <c r="J56" s="14"/>
      <c r="K56" s="14"/>
      <c r="L56" s="14"/>
      <c r="M56" s="350" t="s">
        <v>883</v>
      </c>
      <c r="N56" s="350"/>
      <c r="O56" s="14"/>
      <c r="P56" s="14"/>
      <c r="Q56" s="80"/>
      <c r="R56" s="80"/>
      <c r="S56" s="80"/>
    </row>
    <row r="57" spans="10:17" ht="12.75" customHeight="1">
      <c r="J57"/>
      <c r="K57"/>
      <c r="L57"/>
      <c r="M57" s="203" t="s">
        <v>83</v>
      </c>
      <c r="N57" s="200"/>
      <c r="Q57" s="32"/>
    </row>
  </sheetData>
  <sheetProtection/>
  <mergeCells count="181">
    <mergeCell ref="K37:L37"/>
    <mergeCell ref="B36:D37"/>
    <mergeCell ref="K36:P36"/>
    <mergeCell ref="O38:P38"/>
    <mergeCell ref="M40:N40"/>
    <mergeCell ref="O39:P39"/>
    <mergeCell ref="M38:N38"/>
    <mergeCell ref="M37:N37"/>
    <mergeCell ref="O37:P37"/>
    <mergeCell ref="E36:J36"/>
    <mergeCell ref="A44:I44"/>
    <mergeCell ref="G40:H40"/>
    <mergeCell ref="I38:J38"/>
    <mergeCell ref="E38:F38"/>
    <mergeCell ref="B39:D39"/>
    <mergeCell ref="K38:L38"/>
    <mergeCell ref="B41:D41"/>
    <mergeCell ref="I40:J40"/>
    <mergeCell ref="I41:J41"/>
    <mergeCell ref="K41:L41"/>
    <mergeCell ref="E41:F41"/>
    <mergeCell ref="M41:N41"/>
    <mergeCell ref="O41:P41"/>
    <mergeCell ref="G41:H41"/>
    <mergeCell ref="O40:P40"/>
    <mergeCell ref="K39:L39"/>
    <mergeCell ref="M39:N39"/>
    <mergeCell ref="E40:F40"/>
    <mergeCell ref="G39:H39"/>
    <mergeCell ref="M23:N23"/>
    <mergeCell ref="K23:L23"/>
    <mergeCell ref="O26:P26"/>
    <mergeCell ref="K26:L26"/>
    <mergeCell ref="S32:T32"/>
    <mergeCell ref="M30:N30"/>
    <mergeCell ref="O30:P30"/>
    <mergeCell ref="Q30:R30"/>
    <mergeCell ref="M28:N28"/>
    <mergeCell ref="Q31:R31"/>
    <mergeCell ref="O32:P32"/>
    <mergeCell ref="Q32:R32"/>
    <mergeCell ref="Q28:R28"/>
    <mergeCell ref="K28:L28"/>
    <mergeCell ref="K30:L30"/>
    <mergeCell ref="M31:N31"/>
    <mergeCell ref="Q26:R26"/>
    <mergeCell ref="K27:L27"/>
    <mergeCell ref="S31:T31"/>
    <mergeCell ref="O31:P31"/>
    <mergeCell ref="O28:P28"/>
    <mergeCell ref="K31:L31"/>
    <mergeCell ref="Q29:R29"/>
    <mergeCell ref="S29:T29"/>
    <mergeCell ref="M29:N29"/>
    <mergeCell ref="O29:P29"/>
    <mergeCell ref="H13:I13"/>
    <mergeCell ref="D12:E12"/>
    <mergeCell ref="F12:G12"/>
    <mergeCell ref="S27:T27"/>
    <mergeCell ref="Q24:R24"/>
    <mergeCell ref="I30:J30"/>
    <mergeCell ref="K29:L29"/>
    <mergeCell ref="S24:T24"/>
    <mergeCell ref="M26:N26"/>
    <mergeCell ref="I27:J27"/>
    <mergeCell ref="I29:J29"/>
    <mergeCell ref="A22:A23"/>
    <mergeCell ref="S26:T26"/>
    <mergeCell ref="G25:H25"/>
    <mergeCell ref="M27:N27"/>
    <mergeCell ref="O25:P25"/>
    <mergeCell ref="O27:P27"/>
    <mergeCell ref="B26:D26"/>
    <mergeCell ref="I26:J26"/>
    <mergeCell ref="B27:D27"/>
    <mergeCell ref="A6:B6"/>
    <mergeCell ref="A7:I7"/>
    <mergeCell ref="D9:E9"/>
    <mergeCell ref="Q27:R27"/>
    <mergeCell ref="E23:F23"/>
    <mergeCell ref="I24:J24"/>
    <mergeCell ref="E27:F27"/>
    <mergeCell ref="G27:H27"/>
    <mergeCell ref="H12:I12"/>
    <mergeCell ref="F9:G9"/>
    <mergeCell ref="B45:D45"/>
    <mergeCell ref="E45:G45"/>
    <mergeCell ref="E26:F26"/>
    <mergeCell ref="G26:H26"/>
    <mergeCell ref="B30:D30"/>
    <mergeCell ref="R1:S1"/>
    <mergeCell ref="A2:S2"/>
    <mergeCell ref="A3:S3"/>
    <mergeCell ref="A5:S5"/>
    <mergeCell ref="B9:C9"/>
    <mergeCell ref="H1:I1"/>
    <mergeCell ref="J9:K9"/>
    <mergeCell ref="H9:I9"/>
    <mergeCell ref="I25:J25"/>
    <mergeCell ref="I23:J23"/>
    <mergeCell ref="K25:L25"/>
    <mergeCell ref="J10:K10"/>
    <mergeCell ref="H11:I11"/>
    <mergeCell ref="J12:K12"/>
    <mergeCell ref="E22:L22"/>
    <mergeCell ref="D10:E10"/>
    <mergeCell ref="F10:G10"/>
    <mergeCell ref="H10:I10"/>
    <mergeCell ref="B10:C10"/>
    <mergeCell ref="B24:D24"/>
    <mergeCell ref="C17:D17"/>
    <mergeCell ref="A17:B17"/>
    <mergeCell ref="E24:F24"/>
    <mergeCell ref="A21:S21"/>
    <mergeCell ref="D11:E11"/>
    <mergeCell ref="B38:D38"/>
    <mergeCell ref="G37:H37"/>
    <mergeCell ref="G38:H38"/>
    <mergeCell ref="B22:D23"/>
    <mergeCell ref="B28:D28"/>
    <mergeCell ref="B40:D40"/>
    <mergeCell ref="E37:F37"/>
    <mergeCell ref="G28:H28"/>
    <mergeCell ref="B25:D25"/>
    <mergeCell ref="E29:F29"/>
    <mergeCell ref="E28:F28"/>
    <mergeCell ref="C16:D16"/>
    <mergeCell ref="A16:B16"/>
    <mergeCell ref="B29:D29"/>
    <mergeCell ref="G24:H24"/>
    <mergeCell ref="C18:D18"/>
    <mergeCell ref="K24:L24"/>
    <mergeCell ref="I28:J28"/>
    <mergeCell ref="E25:F25"/>
    <mergeCell ref="B11:C11"/>
    <mergeCell ref="H45:H46"/>
    <mergeCell ref="B31:D31"/>
    <mergeCell ref="G30:H30"/>
    <mergeCell ref="B32:D32"/>
    <mergeCell ref="E39:F39"/>
    <mergeCell ref="G29:H29"/>
    <mergeCell ref="G23:H23"/>
    <mergeCell ref="J13:K13"/>
    <mergeCell ref="J11:K11"/>
    <mergeCell ref="A18:B18"/>
    <mergeCell ref="D13:E13"/>
    <mergeCell ref="F11:G11"/>
    <mergeCell ref="A15:G15"/>
    <mergeCell ref="B13:C13"/>
    <mergeCell ref="F13:G13"/>
    <mergeCell ref="B12:C12"/>
    <mergeCell ref="M22:T22"/>
    <mergeCell ref="M25:N25"/>
    <mergeCell ref="Q23:R23"/>
    <mergeCell ref="O23:P23"/>
    <mergeCell ref="S28:T28"/>
    <mergeCell ref="S23:T23"/>
    <mergeCell ref="M24:N24"/>
    <mergeCell ref="O24:P24"/>
    <mergeCell ref="S25:T25"/>
    <mergeCell ref="Q25:R25"/>
    <mergeCell ref="S30:T30"/>
    <mergeCell ref="K32:L32"/>
    <mergeCell ref="E30:F30"/>
    <mergeCell ref="I39:J39"/>
    <mergeCell ref="Q36:R36"/>
    <mergeCell ref="I31:J31"/>
    <mergeCell ref="G32:H32"/>
    <mergeCell ref="G31:H31"/>
    <mergeCell ref="E32:F32"/>
    <mergeCell ref="M32:N32"/>
    <mergeCell ref="F55:G55"/>
    <mergeCell ref="E56:H56"/>
    <mergeCell ref="A45:A46"/>
    <mergeCell ref="A49:T49"/>
    <mergeCell ref="E31:F31"/>
    <mergeCell ref="B34:H34"/>
    <mergeCell ref="K40:L40"/>
    <mergeCell ref="S36:T36"/>
    <mergeCell ref="I37:J37"/>
    <mergeCell ref="I32:J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90" zoomScaleSheetLayoutView="90" zoomScalePageLayoutView="0" workbookViewId="0" topLeftCell="A18">
      <selection activeCell="D42" sqref="D42"/>
    </sheetView>
  </sheetViews>
  <sheetFormatPr defaultColWidth="9.140625" defaultRowHeight="12.75"/>
  <cols>
    <col min="1" max="1" width="9.140625" style="338" customWidth="1"/>
    <col min="2" max="2" width="24.7109375" style="338" customWidth="1"/>
    <col min="3" max="3" width="16.7109375" style="338" customWidth="1"/>
    <col min="4" max="4" width="9.421875" style="338" customWidth="1"/>
    <col min="5" max="5" width="9.00390625" style="338" customWidth="1"/>
    <col min="6" max="6" width="11.57421875" style="338" customWidth="1"/>
    <col min="7" max="10" width="10.421875" style="338" customWidth="1"/>
    <col min="11" max="11" width="10.57421875" style="338" customWidth="1"/>
    <col min="12" max="12" width="10.421875" style="338" customWidth="1"/>
    <col min="13" max="13" width="11.57421875" style="338" customWidth="1"/>
    <col min="14" max="14" width="13.00390625" style="338" customWidth="1"/>
    <col min="15" max="16384" width="9.140625" style="338" customWidth="1"/>
  </cols>
  <sheetData>
    <row r="1" spans="1:14" ht="15">
      <c r="A1" s="932" t="s">
        <v>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N1" s="645" t="s">
        <v>516</v>
      </c>
    </row>
    <row r="2" spans="1:11" ht="20.25">
      <c r="A2" s="933" t="s">
        <v>700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</row>
    <row r="3" spans="1:10" ht="13.5">
      <c r="A3" s="611"/>
      <c r="B3" s="611"/>
      <c r="C3" s="611"/>
      <c r="D3" s="611"/>
      <c r="E3" s="611"/>
      <c r="F3" s="611"/>
      <c r="G3" s="611"/>
      <c r="H3" s="611"/>
      <c r="I3" s="611"/>
      <c r="J3" s="611"/>
    </row>
    <row r="4" spans="1:10" ht="15">
      <c r="A4" s="932" t="s">
        <v>515</v>
      </c>
      <c r="B4" s="932"/>
      <c r="C4" s="932"/>
      <c r="D4" s="932"/>
      <c r="E4" s="932"/>
      <c r="F4" s="932"/>
      <c r="G4" s="932"/>
      <c r="H4" s="932"/>
      <c r="I4" s="644"/>
      <c r="J4" s="644"/>
    </row>
    <row r="5" spans="1:14" ht="13.5">
      <c r="A5" s="844" t="s">
        <v>936</v>
      </c>
      <c r="B5" s="844"/>
      <c r="C5" s="612"/>
      <c r="D5" s="612"/>
      <c r="E5" s="612"/>
      <c r="F5" s="612"/>
      <c r="G5" s="612"/>
      <c r="H5" s="611"/>
      <c r="I5" s="611"/>
      <c r="J5" s="611"/>
      <c r="L5" s="937" t="s">
        <v>779</v>
      </c>
      <c r="M5" s="937"/>
      <c r="N5" s="937"/>
    </row>
    <row r="6" spans="1:14" ht="28.5" customHeight="1">
      <c r="A6" s="934" t="s">
        <v>2</v>
      </c>
      <c r="B6" s="934" t="s">
        <v>36</v>
      </c>
      <c r="C6" s="834" t="s">
        <v>400</v>
      </c>
      <c r="D6" s="828" t="s">
        <v>449</v>
      </c>
      <c r="E6" s="828"/>
      <c r="F6" s="828"/>
      <c r="G6" s="828"/>
      <c r="H6" s="829"/>
      <c r="I6" s="834" t="s">
        <v>541</v>
      </c>
      <c r="J6" s="834" t="s">
        <v>542</v>
      </c>
      <c r="K6" s="936" t="s">
        <v>495</v>
      </c>
      <c r="L6" s="936"/>
      <c r="M6" s="936"/>
      <c r="N6" s="936"/>
    </row>
    <row r="7" spans="1:14" ht="39" customHeight="1">
      <c r="A7" s="935"/>
      <c r="B7" s="935"/>
      <c r="C7" s="834"/>
      <c r="D7" s="24" t="s">
        <v>448</v>
      </c>
      <c r="E7" s="24" t="s">
        <v>401</v>
      </c>
      <c r="F7" s="642" t="s">
        <v>402</v>
      </c>
      <c r="G7" s="24" t="s">
        <v>403</v>
      </c>
      <c r="H7" s="24" t="s">
        <v>46</v>
      </c>
      <c r="I7" s="834"/>
      <c r="J7" s="834"/>
      <c r="K7" s="646" t="s">
        <v>404</v>
      </c>
      <c r="L7" s="24" t="s">
        <v>496</v>
      </c>
      <c r="M7" s="24" t="s">
        <v>405</v>
      </c>
      <c r="N7" s="24" t="s">
        <v>406</v>
      </c>
    </row>
    <row r="8" spans="1:14" ht="13.5">
      <c r="A8" s="592" t="s">
        <v>258</v>
      </c>
      <c r="B8" s="592" t="s">
        <v>259</v>
      </c>
      <c r="C8" s="592" t="s">
        <v>260</v>
      </c>
      <c r="D8" s="592" t="s">
        <v>261</v>
      </c>
      <c r="E8" s="592" t="s">
        <v>262</v>
      </c>
      <c r="F8" s="592" t="s">
        <v>263</v>
      </c>
      <c r="G8" s="592" t="s">
        <v>264</v>
      </c>
      <c r="H8" s="592" t="s">
        <v>265</v>
      </c>
      <c r="I8" s="592" t="s">
        <v>284</v>
      </c>
      <c r="J8" s="592" t="s">
        <v>285</v>
      </c>
      <c r="K8" s="592" t="s">
        <v>286</v>
      </c>
      <c r="L8" s="592" t="s">
        <v>314</v>
      </c>
      <c r="M8" s="592" t="s">
        <v>315</v>
      </c>
      <c r="N8" s="592" t="s">
        <v>316</v>
      </c>
    </row>
    <row r="9" spans="1:14" ht="12">
      <c r="A9" s="353" t="s">
        <v>258</v>
      </c>
      <c r="B9" s="354" t="s">
        <v>884</v>
      </c>
      <c r="C9" s="593">
        <f>D9+E9+F9+G9+H9</f>
        <v>1969</v>
      </c>
      <c r="D9" s="593">
        <v>0</v>
      </c>
      <c r="E9" s="593">
        <v>12</v>
      </c>
      <c r="F9" s="593">
        <v>1927</v>
      </c>
      <c r="G9" s="593">
        <v>30</v>
      </c>
      <c r="H9" s="593">
        <v>0</v>
      </c>
      <c r="I9" s="593">
        <v>0</v>
      </c>
      <c r="J9" s="593">
        <v>2052</v>
      </c>
      <c r="K9" s="593">
        <v>2052</v>
      </c>
      <c r="L9" s="593" t="s">
        <v>7</v>
      </c>
      <c r="M9" s="593" t="s">
        <v>7</v>
      </c>
      <c r="N9" s="593">
        <v>2052</v>
      </c>
    </row>
    <row r="10" spans="1:14" ht="12">
      <c r="A10" s="353" t="s">
        <v>259</v>
      </c>
      <c r="B10" s="354" t="s">
        <v>885</v>
      </c>
      <c r="C10" s="593">
        <f aca="true" t="shared" si="0" ref="C10:C41">D10+E10+F10+G10+H10</f>
        <v>2611</v>
      </c>
      <c r="D10" s="593">
        <v>0</v>
      </c>
      <c r="E10" s="593">
        <v>1144</v>
      </c>
      <c r="F10" s="593">
        <v>1335</v>
      </c>
      <c r="G10" s="593">
        <v>132</v>
      </c>
      <c r="H10" s="593">
        <v>0</v>
      </c>
      <c r="I10" s="593">
        <v>0</v>
      </c>
      <c r="J10" s="593">
        <v>2891</v>
      </c>
      <c r="K10" s="593">
        <v>2891</v>
      </c>
      <c r="L10" s="593" t="s">
        <v>7</v>
      </c>
      <c r="M10" s="593" t="s">
        <v>7</v>
      </c>
      <c r="N10" s="593">
        <v>2891</v>
      </c>
    </row>
    <row r="11" spans="1:14" ht="12">
      <c r="A11" s="353" t="s">
        <v>260</v>
      </c>
      <c r="B11" s="354" t="s">
        <v>886</v>
      </c>
      <c r="C11" s="593">
        <f t="shared" si="0"/>
        <v>1225</v>
      </c>
      <c r="D11" s="593">
        <v>249</v>
      </c>
      <c r="E11" s="593">
        <v>268</v>
      </c>
      <c r="F11" s="593">
        <v>643</v>
      </c>
      <c r="G11" s="593">
        <v>48</v>
      </c>
      <c r="H11" s="593">
        <v>17</v>
      </c>
      <c r="I11" s="593">
        <v>1225</v>
      </c>
      <c r="J11" s="593">
        <v>1224</v>
      </c>
      <c r="K11" s="593">
        <v>690</v>
      </c>
      <c r="L11" s="593">
        <v>305</v>
      </c>
      <c r="M11" s="593">
        <v>230</v>
      </c>
      <c r="N11" s="593">
        <v>1225</v>
      </c>
    </row>
    <row r="12" spans="1:14" ht="12">
      <c r="A12" s="353" t="s">
        <v>261</v>
      </c>
      <c r="B12" s="354" t="s">
        <v>887</v>
      </c>
      <c r="C12" s="593">
        <f t="shared" si="0"/>
        <v>2130</v>
      </c>
      <c r="D12" s="593">
        <v>0</v>
      </c>
      <c r="E12" s="593">
        <v>627</v>
      </c>
      <c r="F12" s="593">
        <v>522</v>
      </c>
      <c r="G12" s="593">
        <v>539</v>
      </c>
      <c r="H12" s="593">
        <v>442</v>
      </c>
      <c r="I12" s="593">
        <v>0</v>
      </c>
      <c r="J12" s="593">
        <v>2527</v>
      </c>
      <c r="K12" s="593">
        <v>2527</v>
      </c>
      <c r="L12" s="593">
        <v>305</v>
      </c>
      <c r="M12" s="593">
        <v>602</v>
      </c>
      <c r="N12" s="593">
        <v>2527</v>
      </c>
    </row>
    <row r="13" spans="1:14" ht="12">
      <c r="A13" s="353" t="s">
        <v>262</v>
      </c>
      <c r="B13" s="354" t="s">
        <v>888</v>
      </c>
      <c r="C13" s="593">
        <f t="shared" si="0"/>
        <v>1116</v>
      </c>
      <c r="D13" s="593">
        <v>285</v>
      </c>
      <c r="E13" s="593">
        <v>288</v>
      </c>
      <c r="F13" s="593">
        <v>543</v>
      </c>
      <c r="G13" s="593">
        <v>0</v>
      </c>
      <c r="H13" s="593">
        <v>0</v>
      </c>
      <c r="I13" s="593">
        <v>0</v>
      </c>
      <c r="J13" s="593">
        <v>1116</v>
      </c>
      <c r="K13" s="593">
        <v>1116</v>
      </c>
      <c r="L13" s="593">
        <v>145</v>
      </c>
      <c r="M13" s="593">
        <v>425</v>
      </c>
      <c r="N13" s="593">
        <v>1116</v>
      </c>
    </row>
    <row r="14" spans="1:14" ht="12">
      <c r="A14" s="353" t="s">
        <v>263</v>
      </c>
      <c r="B14" s="354" t="s">
        <v>889</v>
      </c>
      <c r="C14" s="593">
        <f t="shared" si="0"/>
        <v>1434</v>
      </c>
      <c r="D14" s="593">
        <v>0</v>
      </c>
      <c r="E14" s="593">
        <v>90</v>
      </c>
      <c r="F14" s="593">
        <v>1298</v>
      </c>
      <c r="G14" s="593">
        <v>20</v>
      </c>
      <c r="H14" s="593">
        <v>26</v>
      </c>
      <c r="I14" s="593">
        <v>0</v>
      </c>
      <c r="J14" s="593">
        <v>1434</v>
      </c>
      <c r="K14" s="593">
        <v>1434</v>
      </c>
      <c r="L14" s="593">
        <v>1434</v>
      </c>
      <c r="M14" s="593">
        <v>1434</v>
      </c>
      <c r="N14" s="593">
        <v>1434</v>
      </c>
    </row>
    <row r="15" spans="1:14" ht="12">
      <c r="A15" s="353" t="s">
        <v>264</v>
      </c>
      <c r="B15" s="354" t="s">
        <v>890</v>
      </c>
      <c r="C15" s="593">
        <f t="shared" si="0"/>
        <v>1717</v>
      </c>
      <c r="D15" s="593">
        <v>0</v>
      </c>
      <c r="E15" s="593">
        <v>13</v>
      </c>
      <c r="F15" s="593">
        <v>1704</v>
      </c>
      <c r="G15" s="593">
        <v>0</v>
      </c>
      <c r="H15" s="593">
        <v>0</v>
      </c>
      <c r="I15" s="593">
        <v>0</v>
      </c>
      <c r="J15" s="593">
        <v>1890</v>
      </c>
      <c r="K15" s="593">
        <v>1940</v>
      </c>
      <c r="L15" s="593">
        <v>193</v>
      </c>
      <c r="M15" s="593">
        <v>386</v>
      </c>
      <c r="N15" s="593">
        <v>1890</v>
      </c>
    </row>
    <row r="16" spans="1:14" ht="12">
      <c r="A16" s="353" t="s">
        <v>265</v>
      </c>
      <c r="B16" s="354" t="s">
        <v>891</v>
      </c>
      <c r="C16" s="593">
        <f t="shared" si="0"/>
        <v>2934</v>
      </c>
      <c r="D16" s="593">
        <v>293</v>
      </c>
      <c r="E16" s="593">
        <v>440</v>
      </c>
      <c r="F16" s="593">
        <v>2201</v>
      </c>
      <c r="G16" s="593">
        <v>0</v>
      </c>
      <c r="H16" s="593">
        <v>0</v>
      </c>
      <c r="I16" s="593">
        <v>2935</v>
      </c>
      <c r="J16" s="593">
        <v>2935</v>
      </c>
      <c r="K16" s="593">
        <v>2935</v>
      </c>
      <c r="L16" s="593">
        <v>440</v>
      </c>
      <c r="M16" s="593">
        <v>44</v>
      </c>
      <c r="N16" s="593">
        <v>2935</v>
      </c>
    </row>
    <row r="17" spans="1:14" ht="12">
      <c r="A17" s="353" t="s">
        <v>284</v>
      </c>
      <c r="B17" s="354" t="s">
        <v>892</v>
      </c>
      <c r="C17" s="593">
        <f t="shared" si="0"/>
        <v>3632</v>
      </c>
      <c r="D17" s="593">
        <v>0</v>
      </c>
      <c r="E17" s="593">
        <v>1446</v>
      </c>
      <c r="F17" s="593">
        <v>2186</v>
      </c>
      <c r="G17" s="593">
        <v>0</v>
      </c>
      <c r="H17" s="593">
        <v>0</v>
      </c>
      <c r="I17" s="593">
        <v>0</v>
      </c>
      <c r="J17" s="593">
        <v>1816</v>
      </c>
      <c r="K17" s="593">
        <v>3632</v>
      </c>
      <c r="L17" s="593">
        <v>363</v>
      </c>
      <c r="M17" s="593">
        <v>1089</v>
      </c>
      <c r="N17" s="593">
        <v>3632</v>
      </c>
    </row>
    <row r="18" spans="1:14" ht="12">
      <c r="A18" s="353" t="s">
        <v>285</v>
      </c>
      <c r="B18" s="354" t="s">
        <v>893</v>
      </c>
      <c r="C18" s="593">
        <f t="shared" si="0"/>
        <v>532</v>
      </c>
      <c r="D18" s="593">
        <v>0</v>
      </c>
      <c r="E18" s="593">
        <v>532</v>
      </c>
      <c r="F18" s="593">
        <v>0</v>
      </c>
      <c r="G18" s="593">
        <v>0</v>
      </c>
      <c r="H18" s="593">
        <v>0</v>
      </c>
      <c r="I18" s="593">
        <v>0</v>
      </c>
      <c r="J18" s="593">
        <v>910</v>
      </c>
      <c r="K18" s="593">
        <v>910</v>
      </c>
      <c r="L18" s="593">
        <v>0</v>
      </c>
      <c r="M18" s="593">
        <v>0</v>
      </c>
      <c r="N18" s="593">
        <v>910</v>
      </c>
    </row>
    <row r="19" spans="1:14" ht="12">
      <c r="A19" s="353" t="s">
        <v>286</v>
      </c>
      <c r="B19" s="354" t="s">
        <v>894</v>
      </c>
      <c r="C19" s="593">
        <f t="shared" si="0"/>
        <v>1920</v>
      </c>
      <c r="D19" s="593">
        <v>200</v>
      </c>
      <c r="E19" s="593">
        <v>590</v>
      </c>
      <c r="F19" s="593">
        <v>215</v>
      </c>
      <c r="G19" s="593">
        <v>915</v>
      </c>
      <c r="H19" s="593">
        <v>0</v>
      </c>
      <c r="I19" s="593">
        <v>0</v>
      </c>
      <c r="J19" s="593">
        <v>1990</v>
      </c>
      <c r="K19" s="593">
        <v>1990</v>
      </c>
      <c r="L19" s="593">
        <v>229</v>
      </c>
      <c r="M19" s="593">
        <v>1593</v>
      </c>
      <c r="N19" s="593">
        <v>1990</v>
      </c>
    </row>
    <row r="20" spans="1:14" ht="12">
      <c r="A20" s="353" t="s">
        <v>314</v>
      </c>
      <c r="B20" s="354" t="s">
        <v>895</v>
      </c>
      <c r="C20" s="593">
        <f t="shared" si="0"/>
        <v>1230</v>
      </c>
      <c r="D20" s="593">
        <v>61</v>
      </c>
      <c r="E20" s="593">
        <v>104</v>
      </c>
      <c r="F20" s="593">
        <v>963</v>
      </c>
      <c r="G20" s="593">
        <v>50</v>
      </c>
      <c r="H20" s="593">
        <v>52</v>
      </c>
      <c r="I20" s="593">
        <v>4</v>
      </c>
      <c r="J20" s="593">
        <v>1628</v>
      </c>
      <c r="K20" s="593">
        <v>1577</v>
      </c>
      <c r="L20" s="593">
        <v>216</v>
      </c>
      <c r="M20" s="593">
        <v>168</v>
      </c>
      <c r="N20" s="593">
        <v>1577</v>
      </c>
    </row>
    <row r="21" spans="1:14" ht="12">
      <c r="A21" s="353" t="s">
        <v>315</v>
      </c>
      <c r="B21" s="354" t="s">
        <v>896</v>
      </c>
      <c r="C21" s="593">
        <f t="shared" si="0"/>
        <v>1351</v>
      </c>
      <c r="D21" s="593">
        <v>0</v>
      </c>
      <c r="E21" s="593">
        <v>0</v>
      </c>
      <c r="F21" s="593">
        <v>1351</v>
      </c>
      <c r="G21" s="593">
        <v>0</v>
      </c>
      <c r="H21" s="593">
        <v>0</v>
      </c>
      <c r="I21" s="593">
        <v>0</v>
      </c>
      <c r="J21" s="593">
        <v>2067</v>
      </c>
      <c r="K21" s="593">
        <v>2067</v>
      </c>
      <c r="L21" s="593" t="s">
        <v>7</v>
      </c>
      <c r="M21" s="593" t="s">
        <v>7</v>
      </c>
      <c r="N21" s="593">
        <v>2067</v>
      </c>
    </row>
    <row r="22" spans="1:14" ht="12">
      <c r="A22" s="353" t="s">
        <v>316</v>
      </c>
      <c r="B22" s="354" t="s">
        <v>897</v>
      </c>
      <c r="C22" s="593">
        <f t="shared" si="0"/>
        <v>1514</v>
      </c>
      <c r="D22" s="593">
        <v>10</v>
      </c>
      <c r="E22" s="593">
        <v>263</v>
      </c>
      <c r="F22" s="593">
        <v>1089</v>
      </c>
      <c r="G22" s="593">
        <v>29</v>
      </c>
      <c r="H22" s="593">
        <v>123</v>
      </c>
      <c r="I22" s="593">
        <v>0</v>
      </c>
      <c r="J22" s="593">
        <v>1514</v>
      </c>
      <c r="K22" s="593">
        <v>1514</v>
      </c>
      <c r="L22" s="593">
        <v>45</v>
      </c>
      <c r="M22" s="593">
        <v>129</v>
      </c>
      <c r="N22" s="593">
        <v>1514</v>
      </c>
    </row>
    <row r="23" spans="1:14" ht="12">
      <c r="A23" s="353" t="s">
        <v>317</v>
      </c>
      <c r="B23" s="354" t="s">
        <v>898</v>
      </c>
      <c r="C23" s="593">
        <f t="shared" si="0"/>
        <v>892</v>
      </c>
      <c r="D23" s="593">
        <v>62</v>
      </c>
      <c r="E23" s="593">
        <v>380</v>
      </c>
      <c r="F23" s="593">
        <v>163</v>
      </c>
      <c r="G23" s="593">
        <v>160</v>
      </c>
      <c r="H23" s="593">
        <v>127</v>
      </c>
      <c r="I23" s="593">
        <v>10</v>
      </c>
      <c r="J23" s="593">
        <v>742</v>
      </c>
      <c r="K23" s="593">
        <v>742</v>
      </c>
      <c r="L23" s="593">
        <v>200</v>
      </c>
      <c r="M23" s="593">
        <v>200</v>
      </c>
      <c r="N23" s="593">
        <v>342</v>
      </c>
    </row>
    <row r="24" spans="1:14" ht="12">
      <c r="A24" s="353" t="s">
        <v>899</v>
      </c>
      <c r="B24" s="354" t="s">
        <v>900</v>
      </c>
      <c r="C24" s="593">
        <f t="shared" si="0"/>
        <v>2623</v>
      </c>
      <c r="D24" s="593">
        <v>309</v>
      </c>
      <c r="E24" s="593">
        <v>25</v>
      </c>
      <c r="F24" s="593">
        <v>2206</v>
      </c>
      <c r="G24" s="593">
        <v>83</v>
      </c>
      <c r="H24" s="593">
        <v>0</v>
      </c>
      <c r="I24" s="593">
        <v>0</v>
      </c>
      <c r="J24" s="593">
        <v>2623</v>
      </c>
      <c r="K24" s="593">
        <v>2623</v>
      </c>
      <c r="L24" s="593">
        <v>324</v>
      </c>
      <c r="M24" s="593">
        <v>605</v>
      </c>
      <c r="N24" s="593">
        <v>2623</v>
      </c>
    </row>
    <row r="25" spans="1:14" ht="12">
      <c r="A25" s="353" t="s">
        <v>901</v>
      </c>
      <c r="B25" s="354" t="s">
        <v>902</v>
      </c>
      <c r="C25" s="593">
        <f t="shared" si="0"/>
        <v>1386</v>
      </c>
      <c r="D25" s="593">
        <v>0</v>
      </c>
      <c r="E25" s="593">
        <v>0</v>
      </c>
      <c r="F25" s="593">
        <v>0</v>
      </c>
      <c r="G25" s="593">
        <v>0</v>
      </c>
      <c r="H25" s="593">
        <v>1386</v>
      </c>
      <c r="I25" s="593">
        <v>0</v>
      </c>
      <c r="J25" s="593">
        <v>1386</v>
      </c>
      <c r="K25" s="593">
        <v>1386</v>
      </c>
      <c r="L25" s="593">
        <v>0</v>
      </c>
      <c r="M25" s="593">
        <v>0</v>
      </c>
      <c r="N25" s="593">
        <v>1386</v>
      </c>
    </row>
    <row r="26" spans="1:14" ht="12">
      <c r="A26" s="353" t="s">
        <v>903</v>
      </c>
      <c r="B26" s="354" t="s">
        <v>904</v>
      </c>
      <c r="C26" s="593">
        <f t="shared" si="0"/>
        <v>2170</v>
      </c>
      <c r="D26" s="593">
        <v>245</v>
      </c>
      <c r="E26" s="593">
        <v>0</v>
      </c>
      <c r="F26" s="593">
        <v>174</v>
      </c>
      <c r="G26" s="593">
        <v>1751</v>
      </c>
      <c r="H26" s="593">
        <v>0</v>
      </c>
      <c r="I26" s="593">
        <v>0</v>
      </c>
      <c r="J26" s="593">
        <v>2170</v>
      </c>
      <c r="K26" s="593">
        <v>2170</v>
      </c>
      <c r="L26" s="593">
        <v>1124</v>
      </c>
      <c r="M26" s="593">
        <v>996</v>
      </c>
      <c r="N26" s="593">
        <v>2170</v>
      </c>
    </row>
    <row r="27" spans="1:14" ht="12">
      <c r="A27" s="353" t="s">
        <v>905</v>
      </c>
      <c r="B27" s="354" t="s">
        <v>906</v>
      </c>
      <c r="C27" s="593">
        <f t="shared" si="0"/>
        <v>2266</v>
      </c>
      <c r="D27" s="593">
        <v>15</v>
      </c>
      <c r="E27" s="593">
        <v>150</v>
      </c>
      <c r="F27" s="593">
        <v>1850</v>
      </c>
      <c r="G27" s="593">
        <v>35</v>
      </c>
      <c r="H27" s="593">
        <v>216</v>
      </c>
      <c r="I27" s="593">
        <v>0</v>
      </c>
      <c r="J27" s="593">
        <v>2266</v>
      </c>
      <c r="K27" s="593">
        <v>236</v>
      </c>
      <c r="L27" s="593">
        <v>79</v>
      </c>
      <c r="M27" s="593">
        <v>45</v>
      </c>
      <c r="N27" s="593">
        <v>457</v>
      </c>
    </row>
    <row r="28" spans="1:14" ht="12">
      <c r="A28" s="353" t="s">
        <v>907</v>
      </c>
      <c r="B28" s="354" t="s">
        <v>908</v>
      </c>
      <c r="C28" s="593">
        <f t="shared" si="0"/>
        <v>2987</v>
      </c>
      <c r="D28" s="593">
        <v>46</v>
      </c>
      <c r="E28" s="593">
        <v>116</v>
      </c>
      <c r="F28" s="593">
        <v>2087</v>
      </c>
      <c r="G28" s="593">
        <v>70</v>
      </c>
      <c r="H28" s="593">
        <v>668</v>
      </c>
      <c r="I28" s="593">
        <v>0</v>
      </c>
      <c r="J28" s="593">
        <v>0</v>
      </c>
      <c r="K28" s="593">
        <v>2085</v>
      </c>
      <c r="L28" s="593">
        <v>315</v>
      </c>
      <c r="M28" s="593">
        <v>650</v>
      </c>
      <c r="N28" s="593">
        <v>2633</v>
      </c>
    </row>
    <row r="29" spans="1:14" ht="12">
      <c r="A29" s="353" t="s">
        <v>909</v>
      </c>
      <c r="B29" s="354" t="s">
        <v>910</v>
      </c>
      <c r="C29" s="593">
        <f t="shared" si="0"/>
        <v>1683</v>
      </c>
      <c r="D29" s="593">
        <v>0</v>
      </c>
      <c r="E29" s="593">
        <v>0</v>
      </c>
      <c r="F29" s="593">
        <v>1683</v>
      </c>
      <c r="G29" s="593">
        <v>0</v>
      </c>
      <c r="H29" s="593">
        <v>0</v>
      </c>
      <c r="I29" s="593">
        <v>0</v>
      </c>
      <c r="J29" s="593">
        <v>1683</v>
      </c>
      <c r="K29" s="593">
        <v>1683</v>
      </c>
      <c r="L29" s="593">
        <v>1683</v>
      </c>
      <c r="M29" s="593">
        <v>1683</v>
      </c>
      <c r="N29" s="593">
        <v>1683</v>
      </c>
    </row>
    <row r="30" spans="1:14" ht="12">
      <c r="A30" s="353" t="s">
        <v>911</v>
      </c>
      <c r="B30" s="354" t="s">
        <v>912</v>
      </c>
      <c r="C30" s="593">
        <f t="shared" si="0"/>
        <v>2512</v>
      </c>
      <c r="D30" s="593">
        <v>0</v>
      </c>
      <c r="E30" s="593">
        <v>88</v>
      </c>
      <c r="F30" s="593">
        <v>2424</v>
      </c>
      <c r="G30" s="593">
        <v>0</v>
      </c>
      <c r="H30" s="593">
        <v>0</v>
      </c>
      <c r="I30" s="593">
        <v>0</v>
      </c>
      <c r="J30" s="593">
        <v>2838</v>
      </c>
      <c r="K30" s="593">
        <v>2838</v>
      </c>
      <c r="L30" s="593" t="s">
        <v>7</v>
      </c>
      <c r="M30" s="593" t="s">
        <v>7</v>
      </c>
      <c r="N30" s="593">
        <v>2838</v>
      </c>
    </row>
    <row r="31" spans="1:14" ht="12">
      <c r="A31" s="353" t="s">
        <v>913</v>
      </c>
      <c r="B31" s="354" t="s">
        <v>914</v>
      </c>
      <c r="C31" s="593">
        <f t="shared" si="0"/>
        <v>1243</v>
      </c>
      <c r="D31" s="593">
        <v>355</v>
      </c>
      <c r="E31" s="593">
        <v>641</v>
      </c>
      <c r="F31" s="593">
        <v>243</v>
      </c>
      <c r="G31" s="593">
        <v>4</v>
      </c>
      <c r="H31" s="593">
        <v>0</v>
      </c>
      <c r="I31" s="593">
        <v>300</v>
      </c>
      <c r="J31" s="593">
        <v>1230</v>
      </c>
      <c r="K31" s="593">
        <v>1230</v>
      </c>
      <c r="L31" s="593">
        <v>300</v>
      </c>
      <c r="M31" s="593">
        <v>1230</v>
      </c>
      <c r="N31" s="593">
        <v>1382</v>
      </c>
    </row>
    <row r="32" spans="1:14" ht="12">
      <c r="A32" s="353" t="s">
        <v>915</v>
      </c>
      <c r="B32" s="354" t="s">
        <v>916</v>
      </c>
      <c r="C32" s="593">
        <f t="shared" si="0"/>
        <v>1672</v>
      </c>
      <c r="D32" s="593">
        <v>62</v>
      </c>
      <c r="E32" s="593">
        <v>178</v>
      </c>
      <c r="F32" s="593">
        <v>1396</v>
      </c>
      <c r="G32" s="593">
        <v>30</v>
      </c>
      <c r="H32" s="593">
        <v>6</v>
      </c>
      <c r="I32" s="593">
        <v>1396</v>
      </c>
      <c r="J32" s="593">
        <v>1396</v>
      </c>
      <c r="K32" s="593">
        <v>1396</v>
      </c>
      <c r="L32" s="593">
        <v>1396</v>
      </c>
      <c r="M32" s="593">
        <v>1396</v>
      </c>
      <c r="N32" s="593">
        <v>1396</v>
      </c>
    </row>
    <row r="33" spans="1:14" ht="12">
      <c r="A33" s="353" t="s">
        <v>917</v>
      </c>
      <c r="B33" s="354" t="s">
        <v>918</v>
      </c>
      <c r="C33" s="593">
        <f t="shared" si="0"/>
        <v>1410</v>
      </c>
      <c r="D33" s="593">
        <v>131</v>
      </c>
      <c r="E33" s="593">
        <v>78</v>
      </c>
      <c r="F33" s="593">
        <v>768</v>
      </c>
      <c r="G33" s="593">
        <v>357</v>
      </c>
      <c r="H33" s="593">
        <v>76</v>
      </c>
      <c r="I33" s="593">
        <v>254</v>
      </c>
      <c r="J33" s="593">
        <v>1410</v>
      </c>
      <c r="K33" s="593">
        <v>834</v>
      </c>
      <c r="L33" s="593">
        <v>472</v>
      </c>
      <c r="M33" s="593">
        <v>104</v>
      </c>
      <c r="N33" s="593">
        <v>1410</v>
      </c>
    </row>
    <row r="34" spans="1:14" ht="12">
      <c r="A34" s="353" t="s">
        <v>919</v>
      </c>
      <c r="B34" s="354" t="s">
        <v>920</v>
      </c>
      <c r="C34" s="593">
        <f t="shared" si="0"/>
        <v>1482</v>
      </c>
      <c r="D34" s="357">
        <v>0</v>
      </c>
      <c r="E34" s="357">
        <v>48</v>
      </c>
      <c r="F34" s="357">
        <v>1407</v>
      </c>
      <c r="G34" s="357">
        <v>27</v>
      </c>
      <c r="H34" s="357">
        <v>0</v>
      </c>
      <c r="I34" s="357">
        <v>0</v>
      </c>
      <c r="J34" s="357">
        <v>1502</v>
      </c>
      <c r="K34" s="357">
        <v>1502</v>
      </c>
      <c r="L34" s="357" t="s">
        <v>7</v>
      </c>
      <c r="M34" s="357" t="s">
        <v>7</v>
      </c>
      <c r="N34" s="357">
        <v>1502</v>
      </c>
    </row>
    <row r="35" spans="1:14" ht="12">
      <c r="A35" s="353" t="s">
        <v>921</v>
      </c>
      <c r="B35" s="354" t="s">
        <v>922</v>
      </c>
      <c r="C35" s="593">
        <f t="shared" si="0"/>
        <v>1524</v>
      </c>
      <c r="D35" s="357">
        <v>0</v>
      </c>
      <c r="E35" s="357">
        <v>33</v>
      </c>
      <c r="F35" s="357">
        <v>186</v>
      </c>
      <c r="G35" s="357">
        <v>13</v>
      </c>
      <c r="H35" s="357">
        <v>1292</v>
      </c>
      <c r="I35" s="357">
        <v>0</v>
      </c>
      <c r="J35" s="357">
        <v>1524</v>
      </c>
      <c r="K35" s="357">
        <v>1524</v>
      </c>
      <c r="L35" s="357">
        <v>0</v>
      </c>
      <c r="M35" s="357">
        <v>0</v>
      </c>
      <c r="N35" s="357">
        <v>1524</v>
      </c>
    </row>
    <row r="36" spans="1:14" ht="12">
      <c r="A36" s="353" t="s">
        <v>923</v>
      </c>
      <c r="B36" s="360" t="s">
        <v>924</v>
      </c>
      <c r="C36" s="593">
        <f t="shared" si="0"/>
        <v>1306</v>
      </c>
      <c r="D36" s="357">
        <v>294</v>
      </c>
      <c r="E36" s="357">
        <v>190</v>
      </c>
      <c r="F36" s="357">
        <v>586</v>
      </c>
      <c r="G36" s="357">
        <v>190</v>
      </c>
      <c r="H36" s="357">
        <v>46</v>
      </c>
      <c r="I36" s="357">
        <v>194</v>
      </c>
      <c r="J36" s="357">
        <v>1306</v>
      </c>
      <c r="K36" s="357">
        <v>840</v>
      </c>
      <c r="L36" s="357">
        <v>360</v>
      </c>
      <c r="M36" s="357">
        <v>106</v>
      </c>
      <c r="N36" s="357">
        <v>1306</v>
      </c>
    </row>
    <row r="37" spans="1:14" ht="12">
      <c r="A37" s="353" t="s">
        <v>925</v>
      </c>
      <c r="B37" s="360" t="s">
        <v>926</v>
      </c>
      <c r="C37" s="593">
        <f t="shared" si="0"/>
        <v>934</v>
      </c>
      <c r="D37" s="357">
        <v>22</v>
      </c>
      <c r="E37" s="357">
        <v>61</v>
      </c>
      <c r="F37" s="357">
        <v>831</v>
      </c>
      <c r="G37" s="357">
        <v>10</v>
      </c>
      <c r="H37" s="357">
        <v>10</v>
      </c>
      <c r="I37" s="357">
        <v>831</v>
      </c>
      <c r="J37" s="357">
        <v>831</v>
      </c>
      <c r="K37" s="357">
        <v>831</v>
      </c>
      <c r="L37" s="357">
        <v>831</v>
      </c>
      <c r="M37" s="357">
        <v>831</v>
      </c>
      <c r="N37" s="357">
        <v>831</v>
      </c>
    </row>
    <row r="38" spans="1:15" ht="12">
      <c r="A38" s="353" t="s">
        <v>927</v>
      </c>
      <c r="B38" s="360" t="s">
        <v>928</v>
      </c>
      <c r="C38" s="593">
        <f t="shared" si="0"/>
        <v>1004</v>
      </c>
      <c r="D38" s="357">
        <v>0</v>
      </c>
      <c r="E38" s="357">
        <v>0</v>
      </c>
      <c r="F38" s="357">
        <v>1004</v>
      </c>
      <c r="G38" s="357">
        <v>0</v>
      </c>
      <c r="H38" s="357">
        <v>0</v>
      </c>
      <c r="I38" s="357">
        <v>0</v>
      </c>
      <c r="J38" s="357">
        <v>1143</v>
      </c>
      <c r="K38" s="357">
        <v>1143</v>
      </c>
      <c r="L38" s="357" t="s">
        <v>7</v>
      </c>
      <c r="M38" s="357" t="s">
        <v>7</v>
      </c>
      <c r="N38" s="357">
        <v>1143</v>
      </c>
      <c r="O38" s="359" t="s">
        <v>399</v>
      </c>
    </row>
    <row r="39" spans="1:14" ht="12">
      <c r="A39" s="353" t="s">
        <v>929</v>
      </c>
      <c r="B39" s="360" t="s">
        <v>930</v>
      </c>
      <c r="C39" s="593">
        <f t="shared" si="0"/>
        <v>650</v>
      </c>
      <c r="D39" s="357">
        <v>0</v>
      </c>
      <c r="E39" s="357">
        <v>2</v>
      </c>
      <c r="F39" s="357">
        <v>588</v>
      </c>
      <c r="G39" s="357">
        <v>2</v>
      </c>
      <c r="H39" s="357">
        <v>58</v>
      </c>
      <c r="I39" s="357">
        <v>0</v>
      </c>
      <c r="J39" s="357">
        <v>650</v>
      </c>
      <c r="K39" s="357">
        <v>650</v>
      </c>
      <c r="L39" s="357">
        <v>115</v>
      </c>
      <c r="M39" s="357">
        <v>34</v>
      </c>
      <c r="N39" s="357">
        <v>650</v>
      </c>
    </row>
    <row r="40" spans="1:14" ht="12">
      <c r="A40" s="353" t="s">
        <v>931</v>
      </c>
      <c r="B40" s="360" t="s">
        <v>932</v>
      </c>
      <c r="C40" s="593">
        <f t="shared" si="0"/>
        <v>611</v>
      </c>
      <c r="D40" s="357">
        <v>61</v>
      </c>
      <c r="E40" s="357">
        <v>91</v>
      </c>
      <c r="F40" s="357">
        <v>459</v>
      </c>
      <c r="G40" s="357">
        <v>0</v>
      </c>
      <c r="H40" s="357">
        <v>0</v>
      </c>
      <c r="I40" s="357">
        <v>613</v>
      </c>
      <c r="J40" s="357">
        <v>613</v>
      </c>
      <c r="K40" s="357">
        <v>613</v>
      </c>
      <c r="L40" s="357">
        <v>91</v>
      </c>
      <c r="M40" s="357">
        <v>9</v>
      </c>
      <c r="N40" s="357">
        <v>613</v>
      </c>
    </row>
    <row r="41" spans="1:14" ht="12">
      <c r="A41" s="353" t="s">
        <v>933</v>
      </c>
      <c r="B41" s="360" t="s">
        <v>934</v>
      </c>
      <c r="C41" s="593">
        <f t="shared" si="0"/>
        <v>780</v>
      </c>
      <c r="D41" s="357">
        <v>0</v>
      </c>
      <c r="E41" s="357">
        <v>0</v>
      </c>
      <c r="F41" s="357">
        <v>0</v>
      </c>
      <c r="G41" s="357">
        <v>0</v>
      </c>
      <c r="H41" s="357">
        <v>780</v>
      </c>
      <c r="I41" s="357">
        <v>0</v>
      </c>
      <c r="J41" s="357">
        <v>780</v>
      </c>
      <c r="K41" s="357">
        <v>780</v>
      </c>
      <c r="L41" s="357">
        <v>0</v>
      </c>
      <c r="M41" s="357">
        <v>0</v>
      </c>
      <c r="N41" s="357">
        <v>780</v>
      </c>
    </row>
    <row r="42" spans="1:14" ht="12.75">
      <c r="A42" s="475" t="s">
        <v>18</v>
      </c>
      <c r="B42" s="476"/>
      <c r="C42" s="249">
        <f aca="true" t="shared" si="1" ref="C42:N42">SUM(C9:C41)</f>
        <v>54450</v>
      </c>
      <c r="D42" s="249">
        <f t="shared" si="1"/>
        <v>2700</v>
      </c>
      <c r="E42" s="249">
        <f t="shared" si="1"/>
        <v>7898</v>
      </c>
      <c r="F42" s="249">
        <f t="shared" si="1"/>
        <v>34032</v>
      </c>
      <c r="G42" s="249">
        <f t="shared" si="1"/>
        <v>4495</v>
      </c>
      <c r="H42" s="249">
        <f t="shared" si="1"/>
        <v>5325</v>
      </c>
      <c r="I42" s="249">
        <f t="shared" si="1"/>
        <v>7762</v>
      </c>
      <c r="J42" s="249">
        <f t="shared" si="1"/>
        <v>52087</v>
      </c>
      <c r="K42" s="249">
        <f t="shared" si="1"/>
        <v>52381</v>
      </c>
      <c r="L42" s="249">
        <f t="shared" si="1"/>
        <v>10965</v>
      </c>
      <c r="M42" s="249">
        <f t="shared" si="1"/>
        <v>13989</v>
      </c>
      <c r="N42" s="249">
        <f t="shared" si="1"/>
        <v>54429</v>
      </c>
    </row>
    <row r="45" spans="1:14" ht="12.75" customHeight="1">
      <c r="A45" s="370"/>
      <c r="B45" s="370"/>
      <c r="G45" s="635"/>
      <c r="H45" s="396"/>
      <c r="I45" s="635"/>
      <c r="J45" s="815" t="s">
        <v>13</v>
      </c>
      <c r="K45" s="815"/>
      <c r="L45" s="815"/>
      <c r="M45" s="815"/>
      <c r="N45" s="635"/>
    </row>
    <row r="46" spans="1:14" ht="12.75" customHeight="1">
      <c r="A46" s="370" t="s">
        <v>12</v>
      </c>
      <c r="C46" s="341"/>
      <c r="D46" s="789" t="s">
        <v>13</v>
      </c>
      <c r="E46" s="789"/>
      <c r="F46" s="342"/>
      <c r="G46" s="635"/>
      <c r="H46" s="372"/>
      <c r="I46" s="635"/>
      <c r="J46" s="815" t="s">
        <v>14</v>
      </c>
      <c r="K46" s="815"/>
      <c r="L46" s="815"/>
      <c r="M46" s="815"/>
      <c r="N46" s="635"/>
    </row>
    <row r="47" spans="1:14" ht="12.75" customHeight="1">
      <c r="A47" s="370"/>
      <c r="B47" s="370"/>
      <c r="C47" s="790" t="s">
        <v>882</v>
      </c>
      <c r="D47" s="790"/>
      <c r="E47" s="790"/>
      <c r="F47" s="790"/>
      <c r="G47" s="635"/>
      <c r="H47" s="372"/>
      <c r="I47" s="635"/>
      <c r="J47" s="815" t="s">
        <v>883</v>
      </c>
      <c r="K47" s="815"/>
      <c r="L47" s="815"/>
      <c r="M47" s="815"/>
      <c r="N47" s="635"/>
    </row>
    <row r="48" spans="7:14" ht="13.5">
      <c r="G48" s="635"/>
      <c r="H48" s="374"/>
      <c r="I48" s="635"/>
      <c r="J48" s="373" t="s">
        <v>83</v>
      </c>
      <c r="K48" s="635"/>
      <c r="L48" s="635"/>
      <c r="M48" s="635"/>
      <c r="N48" s="635"/>
    </row>
  </sheetData>
  <sheetProtection/>
  <mergeCells count="17">
    <mergeCell ref="A5:B5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C47:F47"/>
    <mergeCell ref="J47:M47"/>
    <mergeCell ref="J6:J7"/>
    <mergeCell ref="D6:H6"/>
    <mergeCell ref="J45:M45"/>
    <mergeCell ref="D46:E46"/>
    <mergeCell ref="J46:M4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120" zoomScaleSheetLayoutView="120" zoomScalePageLayoutView="0" workbookViewId="0" topLeftCell="A1">
      <selection activeCell="E15" sqref="E15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5">
      <c r="A1" s="785" t="s">
        <v>0</v>
      </c>
      <c r="B1" s="785"/>
      <c r="C1" s="785"/>
      <c r="D1" s="785"/>
      <c r="E1" s="785"/>
      <c r="F1" s="785"/>
      <c r="G1" s="785"/>
      <c r="H1" s="233" t="s">
        <v>518</v>
      </c>
    </row>
    <row r="2" spans="1:7" ht="20.25">
      <c r="A2" s="786" t="s">
        <v>700</v>
      </c>
      <c r="B2" s="786"/>
      <c r="C2" s="786"/>
      <c r="D2" s="786"/>
      <c r="E2" s="786"/>
      <c r="F2" s="786"/>
      <c r="G2" s="786"/>
    </row>
    <row r="3" spans="1:7" ht="13.5">
      <c r="A3" s="191"/>
      <c r="B3" s="191"/>
      <c r="C3" s="191"/>
      <c r="D3" s="191"/>
      <c r="E3" s="191"/>
      <c r="F3" s="191"/>
      <c r="G3" s="191"/>
    </row>
    <row r="4" spans="1:7" ht="15">
      <c r="A4" s="785" t="s">
        <v>517</v>
      </c>
      <c r="B4" s="785"/>
      <c r="C4" s="785"/>
      <c r="D4" s="785"/>
      <c r="E4" s="785"/>
      <c r="F4" s="785"/>
      <c r="G4" s="785"/>
    </row>
    <row r="5" spans="1:8" ht="13.5">
      <c r="A5" s="724" t="s">
        <v>936</v>
      </c>
      <c r="B5" s="724"/>
      <c r="C5" s="192"/>
      <c r="D5" s="192"/>
      <c r="E5" s="192"/>
      <c r="F5" s="192"/>
      <c r="G5" s="941" t="s">
        <v>779</v>
      </c>
      <c r="H5" s="941"/>
    </row>
    <row r="6" spans="1:8" ht="21.75" customHeight="1">
      <c r="A6" s="883" t="s">
        <v>2</v>
      </c>
      <c r="B6" s="883" t="s">
        <v>497</v>
      </c>
      <c r="C6" s="698" t="s">
        <v>36</v>
      </c>
      <c r="D6" s="698" t="s">
        <v>502</v>
      </c>
      <c r="E6" s="698"/>
      <c r="F6" s="735" t="s">
        <v>503</v>
      </c>
      <c r="G6" s="735"/>
      <c r="H6" s="883" t="s">
        <v>224</v>
      </c>
    </row>
    <row r="7" spans="1:8" ht="25.5" customHeight="1">
      <c r="A7" s="884"/>
      <c r="B7" s="884"/>
      <c r="C7" s="698"/>
      <c r="D7" s="5" t="s">
        <v>498</v>
      </c>
      <c r="E7" s="5" t="s">
        <v>499</v>
      </c>
      <c r="F7" s="63" t="s">
        <v>500</v>
      </c>
      <c r="G7" s="5" t="s">
        <v>501</v>
      </c>
      <c r="H7" s="884"/>
    </row>
    <row r="8" spans="1:8" ht="13.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263</v>
      </c>
      <c r="G8" s="195" t="s">
        <v>264</v>
      </c>
      <c r="H8" s="195">
        <v>8</v>
      </c>
    </row>
    <row r="9" spans="1:8" ht="13.5">
      <c r="A9" s="288">
        <v>1</v>
      </c>
      <c r="B9" s="519" t="s">
        <v>973</v>
      </c>
      <c r="C9" s="938" t="s">
        <v>977</v>
      </c>
      <c r="D9" s="519">
        <v>13</v>
      </c>
      <c r="E9" s="519">
        <v>13</v>
      </c>
      <c r="F9" s="519">
        <v>13</v>
      </c>
      <c r="G9" s="519" t="s">
        <v>974</v>
      </c>
      <c r="H9" s="195"/>
    </row>
    <row r="10" spans="1:8" ht="25.5">
      <c r="A10" s="288">
        <v>2</v>
      </c>
      <c r="B10" s="519" t="s">
        <v>975</v>
      </c>
      <c r="C10" s="939"/>
      <c r="D10" s="519">
        <v>6</v>
      </c>
      <c r="E10" s="519">
        <v>6</v>
      </c>
      <c r="F10" s="519">
        <v>6</v>
      </c>
      <c r="G10" s="519" t="s">
        <v>974</v>
      </c>
      <c r="H10" s="195"/>
    </row>
    <row r="11" spans="1:8" ht="13.5">
      <c r="A11" s="288">
        <v>3</v>
      </c>
      <c r="B11" s="519" t="s">
        <v>976</v>
      </c>
      <c r="C11" s="940"/>
      <c r="D11" s="519">
        <v>10</v>
      </c>
      <c r="E11" s="519">
        <v>10</v>
      </c>
      <c r="F11" s="519">
        <v>10</v>
      </c>
      <c r="G11" s="519" t="s">
        <v>974</v>
      </c>
      <c r="H11" s="195"/>
    </row>
    <row r="14" spans="1:6" ht="12.75">
      <c r="A14" s="303"/>
      <c r="B14" s="303"/>
      <c r="F14" s="382" t="s">
        <v>13</v>
      </c>
    </row>
    <row r="15" spans="1:8" ht="12.75">
      <c r="A15" s="303" t="s">
        <v>12</v>
      </c>
      <c r="B15" s="685" t="s">
        <v>937</v>
      </c>
      <c r="C15" s="685"/>
      <c r="D15" s="15"/>
      <c r="F15" s="390" t="s">
        <v>14</v>
      </c>
      <c r="H15" s="14"/>
    </row>
    <row r="16" spans="1:8" ht="12.75">
      <c r="A16" s="303"/>
      <c r="B16" s="686" t="s">
        <v>882</v>
      </c>
      <c r="C16" s="686"/>
      <c r="D16" s="391"/>
      <c r="F16" s="390" t="s">
        <v>883</v>
      </c>
      <c r="H16" s="391"/>
    </row>
    <row r="17" ht="12.75">
      <c r="F17" s="389" t="s">
        <v>83</v>
      </c>
    </row>
  </sheetData>
  <sheetProtection/>
  <mergeCells count="14">
    <mergeCell ref="C6:C7"/>
    <mergeCell ref="F6:G6"/>
    <mergeCell ref="D6:E6"/>
    <mergeCell ref="H6:H7"/>
    <mergeCell ref="B15:C15"/>
    <mergeCell ref="B16:C16"/>
    <mergeCell ref="A5:B5"/>
    <mergeCell ref="C9:C11"/>
    <mergeCell ref="A1:G1"/>
    <mergeCell ref="A2:G2"/>
    <mergeCell ref="A4:G4"/>
    <mergeCell ref="A6:A7"/>
    <mergeCell ref="B6:B7"/>
    <mergeCell ref="G5:H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BreakPreview" zoomScale="84" zoomScaleSheetLayoutView="84" zoomScalePageLayoutView="0" workbookViewId="0" topLeftCell="A25">
      <selection activeCell="F45" sqref="F45"/>
    </sheetView>
  </sheetViews>
  <sheetFormatPr defaultColWidth="9.140625" defaultRowHeight="12.75"/>
  <cols>
    <col min="1" max="1" width="6.421875" style="0" customWidth="1"/>
    <col min="2" max="2" width="24.0039062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5">
      <c r="A1" s="785" t="s">
        <v>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233" t="s">
        <v>520</v>
      </c>
    </row>
    <row r="2" spans="1:11" ht="20.25">
      <c r="A2" s="786" t="s">
        <v>700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</row>
    <row r="3" spans="1:11" ht="13.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785" t="s">
        <v>519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</row>
    <row r="5" spans="1:12" ht="13.5">
      <c r="A5" s="724" t="s">
        <v>936</v>
      </c>
      <c r="B5" s="724"/>
      <c r="C5" s="192"/>
      <c r="D5" s="192"/>
      <c r="E5" s="192"/>
      <c r="F5" s="192"/>
      <c r="G5" s="192"/>
      <c r="H5" s="192"/>
      <c r="I5" s="192"/>
      <c r="J5" s="882" t="s">
        <v>779</v>
      </c>
      <c r="K5" s="882"/>
      <c r="L5" s="882"/>
    </row>
    <row r="6" spans="1:12" ht="21.75" customHeight="1">
      <c r="A6" s="883" t="s">
        <v>2</v>
      </c>
      <c r="B6" s="883" t="s">
        <v>36</v>
      </c>
      <c r="C6" s="699" t="s">
        <v>462</v>
      </c>
      <c r="D6" s="735"/>
      <c r="E6" s="700"/>
      <c r="F6" s="699" t="s">
        <v>468</v>
      </c>
      <c r="G6" s="735"/>
      <c r="H6" s="735"/>
      <c r="I6" s="700"/>
      <c r="J6" s="698" t="s">
        <v>470</v>
      </c>
      <c r="K6" s="698"/>
      <c r="L6" s="698"/>
    </row>
    <row r="7" spans="1:12" ht="29.25" customHeight="1">
      <c r="A7" s="884"/>
      <c r="B7" s="884"/>
      <c r="C7" s="226" t="s">
        <v>214</v>
      </c>
      <c r="D7" s="226" t="s">
        <v>464</v>
      </c>
      <c r="E7" s="226" t="s">
        <v>469</v>
      </c>
      <c r="F7" s="226" t="s">
        <v>214</v>
      </c>
      <c r="G7" s="226" t="s">
        <v>463</v>
      </c>
      <c r="H7" s="226" t="s">
        <v>465</v>
      </c>
      <c r="I7" s="226" t="s">
        <v>469</v>
      </c>
      <c r="J7" s="5" t="s">
        <v>466</v>
      </c>
      <c r="K7" s="5" t="s">
        <v>467</v>
      </c>
      <c r="L7" s="226" t="s">
        <v>469</v>
      </c>
    </row>
    <row r="8" spans="1:12" ht="13.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263</v>
      </c>
      <c r="G8" s="195" t="s">
        <v>264</v>
      </c>
      <c r="H8" s="195" t="s">
        <v>265</v>
      </c>
      <c r="I8" s="195" t="s">
        <v>284</v>
      </c>
      <c r="J8" s="195" t="s">
        <v>285</v>
      </c>
      <c r="K8" s="195" t="s">
        <v>286</v>
      </c>
      <c r="L8" s="195" t="s">
        <v>314</v>
      </c>
    </row>
    <row r="9" spans="1:12" ht="24.75">
      <c r="A9" s="353" t="s">
        <v>258</v>
      </c>
      <c r="B9" s="354" t="s">
        <v>884</v>
      </c>
      <c r="C9" s="576" t="s">
        <v>991</v>
      </c>
      <c r="D9" s="576" t="s">
        <v>991</v>
      </c>
      <c r="E9" s="576" t="s">
        <v>991</v>
      </c>
      <c r="F9" s="576">
        <v>32</v>
      </c>
      <c r="G9" s="576">
        <v>1245</v>
      </c>
      <c r="H9" s="576" t="s">
        <v>996</v>
      </c>
      <c r="I9" s="576">
        <v>16500</v>
      </c>
      <c r="J9" s="576">
        <v>2</v>
      </c>
      <c r="K9" s="495" t="s">
        <v>7</v>
      </c>
      <c r="L9" s="576">
        <v>6500</v>
      </c>
    </row>
    <row r="10" spans="1:12" ht="12">
      <c r="A10" s="353" t="s">
        <v>259</v>
      </c>
      <c r="B10" s="354" t="s">
        <v>885</v>
      </c>
      <c r="C10" s="576">
        <v>2917</v>
      </c>
      <c r="D10" s="576">
        <v>0</v>
      </c>
      <c r="E10" s="576">
        <v>0</v>
      </c>
      <c r="F10" s="576">
        <v>39</v>
      </c>
      <c r="G10" s="576">
        <v>3710</v>
      </c>
      <c r="H10" s="576" t="s">
        <v>997</v>
      </c>
      <c r="I10" s="576">
        <v>0</v>
      </c>
      <c r="J10" s="576">
        <v>0</v>
      </c>
      <c r="K10" s="576">
        <v>0</v>
      </c>
      <c r="L10" s="576">
        <v>0</v>
      </c>
    </row>
    <row r="11" spans="1:12" ht="12">
      <c r="A11" s="353" t="s">
        <v>260</v>
      </c>
      <c r="B11" s="354" t="s">
        <v>886</v>
      </c>
      <c r="C11" s="576" t="s">
        <v>7</v>
      </c>
      <c r="D11" s="576" t="s">
        <v>7</v>
      </c>
      <c r="E11" s="576" t="s">
        <v>7</v>
      </c>
      <c r="F11" s="576" t="s">
        <v>7</v>
      </c>
      <c r="G11" s="576" t="s">
        <v>7</v>
      </c>
      <c r="H11" s="576" t="s">
        <v>7</v>
      </c>
      <c r="I11" s="576" t="s">
        <v>7</v>
      </c>
      <c r="J11" s="576" t="s">
        <v>7</v>
      </c>
      <c r="K11" s="576" t="s">
        <v>7</v>
      </c>
      <c r="L11" s="576" t="s">
        <v>7</v>
      </c>
    </row>
    <row r="12" spans="1:12" ht="12">
      <c r="A12" s="353" t="s">
        <v>261</v>
      </c>
      <c r="B12" s="354" t="s">
        <v>887</v>
      </c>
      <c r="C12" s="576">
        <v>5</v>
      </c>
      <c r="D12" s="576">
        <v>5</v>
      </c>
      <c r="E12" s="576">
        <v>30000</v>
      </c>
      <c r="F12" s="576">
        <v>1</v>
      </c>
      <c r="G12" s="576">
        <v>614</v>
      </c>
      <c r="H12" s="495" t="s">
        <v>7</v>
      </c>
      <c r="I12" s="576">
        <v>3000</v>
      </c>
      <c r="J12" s="495" t="s">
        <v>7</v>
      </c>
      <c r="K12" s="495" t="s">
        <v>7</v>
      </c>
      <c r="L12" s="495" t="s">
        <v>7</v>
      </c>
    </row>
    <row r="13" spans="1:12" ht="12">
      <c r="A13" s="353" t="s">
        <v>262</v>
      </c>
      <c r="B13" s="354" t="s">
        <v>888</v>
      </c>
      <c r="C13" s="576">
        <v>0</v>
      </c>
      <c r="D13" s="576">
        <v>0</v>
      </c>
      <c r="E13" s="576">
        <v>0</v>
      </c>
      <c r="F13" s="576">
        <v>0</v>
      </c>
      <c r="G13" s="576">
        <v>0</v>
      </c>
      <c r="H13" s="576">
        <v>0</v>
      </c>
      <c r="I13" s="576">
        <v>0</v>
      </c>
      <c r="J13" s="576">
        <v>0</v>
      </c>
      <c r="K13" s="576">
        <v>0</v>
      </c>
      <c r="L13" s="576">
        <v>0</v>
      </c>
    </row>
    <row r="14" spans="1:12" ht="12">
      <c r="A14" s="353" t="s">
        <v>263</v>
      </c>
      <c r="B14" s="354" t="s">
        <v>889</v>
      </c>
      <c r="C14" s="576">
        <v>0</v>
      </c>
      <c r="D14" s="576">
        <v>0</v>
      </c>
      <c r="E14" s="576">
        <v>0</v>
      </c>
      <c r="F14" s="576">
        <v>0</v>
      </c>
      <c r="G14" s="576">
        <v>0</v>
      </c>
      <c r="H14" s="576">
        <v>0</v>
      </c>
      <c r="I14" s="576">
        <v>0</v>
      </c>
      <c r="J14" s="576">
        <v>0</v>
      </c>
      <c r="K14" s="576">
        <v>0</v>
      </c>
      <c r="L14" s="576">
        <v>0</v>
      </c>
    </row>
    <row r="15" spans="1:12" ht="12">
      <c r="A15" s="353" t="s">
        <v>264</v>
      </c>
      <c r="B15" s="354" t="s">
        <v>890</v>
      </c>
      <c r="C15" s="576">
        <v>10</v>
      </c>
      <c r="D15" s="576">
        <v>360</v>
      </c>
      <c r="E15" s="576">
        <v>10800</v>
      </c>
      <c r="F15" s="576">
        <v>46</v>
      </c>
      <c r="G15" s="576">
        <v>1554</v>
      </c>
      <c r="H15" s="495" t="s">
        <v>7</v>
      </c>
      <c r="I15" s="576">
        <v>23320</v>
      </c>
      <c r="J15" s="576">
        <v>12</v>
      </c>
      <c r="K15" s="576">
        <v>0</v>
      </c>
      <c r="L15" s="576">
        <v>4800</v>
      </c>
    </row>
    <row r="16" spans="1:12" ht="12">
      <c r="A16" s="353" t="s">
        <v>265</v>
      </c>
      <c r="B16" s="354" t="s">
        <v>891</v>
      </c>
      <c r="C16" s="576" t="s">
        <v>7</v>
      </c>
      <c r="D16" s="576" t="s">
        <v>7</v>
      </c>
      <c r="E16" s="576" t="s">
        <v>7</v>
      </c>
      <c r="F16" s="576" t="s">
        <v>7</v>
      </c>
      <c r="G16" s="576" t="s">
        <v>7</v>
      </c>
      <c r="H16" s="576" t="s">
        <v>7</v>
      </c>
      <c r="I16" s="576" t="s">
        <v>7</v>
      </c>
      <c r="J16" s="576" t="s">
        <v>7</v>
      </c>
      <c r="K16" s="576" t="s">
        <v>7</v>
      </c>
      <c r="L16" s="576" t="s">
        <v>7</v>
      </c>
    </row>
    <row r="17" spans="1:12" ht="12">
      <c r="A17" s="353" t="s">
        <v>284</v>
      </c>
      <c r="B17" s="354" t="s">
        <v>892</v>
      </c>
      <c r="C17" s="576" t="s">
        <v>7</v>
      </c>
      <c r="D17" s="495" t="s">
        <v>7</v>
      </c>
      <c r="E17" s="495" t="s">
        <v>7</v>
      </c>
      <c r="F17" s="495" t="s">
        <v>7</v>
      </c>
      <c r="G17" s="495" t="s">
        <v>7</v>
      </c>
      <c r="H17" s="495" t="s">
        <v>7</v>
      </c>
      <c r="I17" s="495" t="s">
        <v>7</v>
      </c>
      <c r="J17" s="495" t="s">
        <v>7</v>
      </c>
      <c r="K17" s="495" t="s">
        <v>7</v>
      </c>
      <c r="L17" s="495" t="s">
        <v>7</v>
      </c>
    </row>
    <row r="18" spans="1:12" ht="12">
      <c r="A18" s="353" t="s">
        <v>285</v>
      </c>
      <c r="B18" s="354" t="s">
        <v>893</v>
      </c>
      <c r="C18" s="576">
        <v>883</v>
      </c>
      <c r="D18" s="576">
        <v>0</v>
      </c>
      <c r="E18" s="576">
        <v>0</v>
      </c>
      <c r="F18" s="576">
        <v>0</v>
      </c>
      <c r="G18" s="576">
        <v>0</v>
      </c>
      <c r="H18" s="576">
        <v>0</v>
      </c>
      <c r="I18" s="576">
        <v>0</v>
      </c>
      <c r="J18" s="576">
        <v>0</v>
      </c>
      <c r="K18" s="576">
        <v>0</v>
      </c>
      <c r="L18" s="576">
        <v>0</v>
      </c>
    </row>
    <row r="19" spans="1:12" ht="12">
      <c r="A19" s="353" t="s">
        <v>286</v>
      </c>
      <c r="B19" s="354" t="s">
        <v>894</v>
      </c>
      <c r="C19" s="576">
        <v>0</v>
      </c>
      <c r="D19" s="576">
        <v>0</v>
      </c>
      <c r="E19" s="576">
        <v>0</v>
      </c>
      <c r="F19" s="576">
        <v>0</v>
      </c>
      <c r="G19" s="576">
        <v>0</v>
      </c>
      <c r="H19" s="576">
        <v>0</v>
      </c>
      <c r="I19" s="576">
        <v>0</v>
      </c>
      <c r="J19" s="576">
        <v>0</v>
      </c>
      <c r="K19" s="576">
        <v>0</v>
      </c>
      <c r="L19" s="576">
        <v>0</v>
      </c>
    </row>
    <row r="20" spans="1:12" ht="12">
      <c r="A20" s="353" t="s">
        <v>314</v>
      </c>
      <c r="B20" s="354" t="s">
        <v>895</v>
      </c>
      <c r="C20" s="576">
        <v>2</v>
      </c>
      <c r="D20" s="576">
        <v>7</v>
      </c>
      <c r="E20" s="576">
        <v>8700</v>
      </c>
      <c r="F20" s="576">
        <v>1</v>
      </c>
      <c r="G20" s="576">
        <v>140</v>
      </c>
      <c r="H20" s="576">
        <v>0</v>
      </c>
      <c r="I20" s="576">
        <v>7700</v>
      </c>
      <c r="J20" s="576">
        <v>0</v>
      </c>
      <c r="K20" s="576">
        <v>0</v>
      </c>
      <c r="L20" s="495" t="s">
        <v>7</v>
      </c>
    </row>
    <row r="21" spans="1:12" ht="12">
      <c r="A21" s="353" t="s">
        <v>315</v>
      </c>
      <c r="B21" s="354" t="s">
        <v>896</v>
      </c>
      <c r="C21" s="495" t="s">
        <v>7</v>
      </c>
      <c r="D21" s="495" t="s">
        <v>7</v>
      </c>
      <c r="E21" s="495" t="s">
        <v>7</v>
      </c>
      <c r="F21" s="495" t="s">
        <v>7</v>
      </c>
      <c r="G21" s="495" t="s">
        <v>7</v>
      </c>
      <c r="H21" s="495" t="s">
        <v>7</v>
      </c>
      <c r="I21" s="495" t="s">
        <v>7</v>
      </c>
      <c r="J21" s="495" t="s">
        <v>7</v>
      </c>
      <c r="K21" s="495" t="s">
        <v>7</v>
      </c>
      <c r="L21" s="495" t="s">
        <v>7</v>
      </c>
    </row>
    <row r="22" spans="1:12" ht="12">
      <c r="A22" s="353" t="s">
        <v>316</v>
      </c>
      <c r="B22" s="354" t="s">
        <v>897</v>
      </c>
      <c r="C22" s="576">
        <v>0</v>
      </c>
      <c r="D22" s="576">
        <v>0</v>
      </c>
      <c r="E22" s="576">
        <v>0</v>
      </c>
      <c r="F22" s="576">
        <v>156</v>
      </c>
      <c r="G22" s="576">
        <v>3112</v>
      </c>
      <c r="H22" s="495" t="s">
        <v>7</v>
      </c>
      <c r="I22" s="576">
        <v>46680</v>
      </c>
      <c r="J22" s="576">
        <v>0</v>
      </c>
      <c r="K22" s="576">
        <v>0</v>
      </c>
      <c r="L22" s="576">
        <v>0</v>
      </c>
    </row>
    <row r="23" spans="1:12" ht="24.75">
      <c r="A23" s="353" t="s">
        <v>317</v>
      </c>
      <c r="B23" s="354" t="s">
        <v>898</v>
      </c>
      <c r="C23" s="576">
        <v>0</v>
      </c>
      <c r="D23" s="576">
        <v>0</v>
      </c>
      <c r="E23" s="576">
        <v>0</v>
      </c>
      <c r="F23" s="576">
        <v>50</v>
      </c>
      <c r="G23" s="576">
        <v>2200</v>
      </c>
      <c r="H23" s="576" t="s">
        <v>992</v>
      </c>
      <c r="I23" s="576">
        <v>13200</v>
      </c>
      <c r="J23" s="576">
        <v>0</v>
      </c>
      <c r="K23" s="576">
        <v>0</v>
      </c>
      <c r="L23" s="576">
        <v>0</v>
      </c>
    </row>
    <row r="24" spans="1:12" ht="24.75">
      <c r="A24" s="353" t="s">
        <v>899</v>
      </c>
      <c r="B24" s="354" t="s">
        <v>900</v>
      </c>
      <c r="C24" s="576">
        <v>1</v>
      </c>
      <c r="D24" s="576">
        <v>0</v>
      </c>
      <c r="E24" s="576">
        <v>0</v>
      </c>
      <c r="F24" s="576">
        <v>2</v>
      </c>
      <c r="G24" s="576">
        <v>465</v>
      </c>
      <c r="H24" s="576" t="s">
        <v>993</v>
      </c>
      <c r="I24" s="576">
        <v>7520</v>
      </c>
      <c r="J24" s="495" t="s">
        <v>7</v>
      </c>
      <c r="K24" s="495" t="s">
        <v>7</v>
      </c>
      <c r="L24" s="495" t="s">
        <v>7</v>
      </c>
    </row>
    <row r="25" spans="1:12" ht="12">
      <c r="A25" s="353" t="s">
        <v>901</v>
      </c>
      <c r="B25" s="354" t="s">
        <v>902</v>
      </c>
      <c r="C25" s="576">
        <v>0</v>
      </c>
      <c r="D25" s="576">
        <v>0</v>
      </c>
      <c r="E25" s="576">
        <v>0</v>
      </c>
      <c r="F25" s="576">
        <v>0</v>
      </c>
      <c r="G25" s="576">
        <v>0</v>
      </c>
      <c r="H25" s="576">
        <v>0</v>
      </c>
      <c r="I25" s="576">
        <v>0</v>
      </c>
      <c r="J25" s="576">
        <v>0</v>
      </c>
      <c r="K25" s="576">
        <v>0</v>
      </c>
      <c r="L25" s="576">
        <v>0</v>
      </c>
    </row>
    <row r="26" spans="1:12" ht="12">
      <c r="A26" s="353" t="s">
        <v>903</v>
      </c>
      <c r="B26" s="354" t="s">
        <v>904</v>
      </c>
      <c r="C26" s="495" t="s">
        <v>7</v>
      </c>
      <c r="D26" s="495" t="s">
        <v>7</v>
      </c>
      <c r="E26" s="495" t="s">
        <v>7</v>
      </c>
      <c r="F26" s="495" t="s">
        <v>7</v>
      </c>
      <c r="G26" s="495" t="s">
        <v>7</v>
      </c>
      <c r="H26" s="495" t="s">
        <v>7</v>
      </c>
      <c r="I26" s="495" t="s">
        <v>7</v>
      </c>
      <c r="J26" s="495" t="s">
        <v>7</v>
      </c>
      <c r="K26" s="495" t="s">
        <v>7</v>
      </c>
      <c r="L26" s="495" t="s">
        <v>7</v>
      </c>
    </row>
    <row r="27" spans="1:12" ht="12">
      <c r="A27" s="353" t="s">
        <v>905</v>
      </c>
      <c r="B27" s="354" t="s">
        <v>906</v>
      </c>
      <c r="C27" s="576">
        <v>0</v>
      </c>
      <c r="D27" s="576">
        <v>0</v>
      </c>
      <c r="E27" s="576">
        <v>0</v>
      </c>
      <c r="F27" s="576">
        <v>0</v>
      </c>
      <c r="G27" s="576">
        <v>0</v>
      </c>
      <c r="H27" s="576">
        <v>0</v>
      </c>
      <c r="I27" s="576">
        <v>0</v>
      </c>
      <c r="J27" s="576">
        <v>0</v>
      </c>
      <c r="K27" s="576">
        <v>0</v>
      </c>
      <c r="L27" s="576">
        <v>0</v>
      </c>
    </row>
    <row r="28" spans="1:12" ht="37.5">
      <c r="A28" s="353" t="s">
        <v>907</v>
      </c>
      <c r="B28" s="354" t="s">
        <v>908</v>
      </c>
      <c r="C28" s="576">
        <v>1101</v>
      </c>
      <c r="D28" s="576">
        <v>1101</v>
      </c>
      <c r="E28" s="576">
        <v>200000</v>
      </c>
      <c r="F28" s="576">
        <v>600</v>
      </c>
      <c r="G28" s="576">
        <v>6000</v>
      </c>
      <c r="H28" s="576" t="s">
        <v>994</v>
      </c>
      <c r="I28" s="576">
        <v>150000</v>
      </c>
      <c r="J28" s="495" t="s">
        <v>7</v>
      </c>
      <c r="K28" s="495" t="s">
        <v>7</v>
      </c>
      <c r="L28" s="495" t="s">
        <v>7</v>
      </c>
    </row>
    <row r="29" spans="1:12" ht="12">
      <c r="A29" s="353" t="s">
        <v>909</v>
      </c>
      <c r="B29" s="354" t="s">
        <v>910</v>
      </c>
      <c r="C29" s="495" t="s">
        <v>7</v>
      </c>
      <c r="D29" s="495" t="s">
        <v>7</v>
      </c>
      <c r="E29" s="495" t="s">
        <v>7</v>
      </c>
      <c r="F29" s="576">
        <v>105</v>
      </c>
      <c r="G29" s="576">
        <v>5739</v>
      </c>
      <c r="H29" s="495" t="s">
        <v>7</v>
      </c>
      <c r="I29" s="576">
        <v>11150</v>
      </c>
      <c r="J29" s="495" t="s">
        <v>7</v>
      </c>
      <c r="K29" s="495" t="s">
        <v>7</v>
      </c>
      <c r="L29" s="495" t="s">
        <v>7</v>
      </c>
    </row>
    <row r="30" spans="1:12" ht="12">
      <c r="A30" s="353" t="s">
        <v>911</v>
      </c>
      <c r="B30" s="354" t="s">
        <v>912</v>
      </c>
      <c r="C30" s="576">
        <v>0</v>
      </c>
      <c r="D30" s="576">
        <v>0</v>
      </c>
      <c r="E30" s="576">
        <v>0</v>
      </c>
      <c r="F30" s="576">
        <v>222</v>
      </c>
      <c r="G30" s="576">
        <v>10939</v>
      </c>
      <c r="H30" s="495" t="s">
        <v>7</v>
      </c>
      <c r="I30" s="576">
        <v>54695</v>
      </c>
      <c r="J30" s="576">
        <v>0</v>
      </c>
      <c r="K30" s="576">
        <v>0</v>
      </c>
      <c r="L30" s="576">
        <v>0</v>
      </c>
    </row>
    <row r="31" spans="1:12" ht="37.5">
      <c r="A31" s="353" t="s">
        <v>913</v>
      </c>
      <c r="B31" s="354" t="s">
        <v>914</v>
      </c>
      <c r="C31" s="576">
        <v>1</v>
      </c>
      <c r="D31" s="576" t="s">
        <v>995</v>
      </c>
      <c r="E31" s="576">
        <v>12300</v>
      </c>
      <c r="F31" s="576">
        <v>0</v>
      </c>
      <c r="G31" s="576">
        <v>0</v>
      </c>
      <c r="H31" s="576">
        <v>0</v>
      </c>
      <c r="I31" s="576">
        <v>0</v>
      </c>
      <c r="J31" s="576">
        <v>0</v>
      </c>
      <c r="K31" s="576">
        <v>0</v>
      </c>
      <c r="L31" s="576">
        <v>0</v>
      </c>
    </row>
    <row r="32" spans="1:12" ht="12">
      <c r="A32" s="353" t="s">
        <v>915</v>
      </c>
      <c r="B32" s="354" t="s">
        <v>916</v>
      </c>
      <c r="C32" s="576">
        <v>3</v>
      </c>
      <c r="D32" s="576">
        <v>98</v>
      </c>
      <c r="E32" s="576">
        <v>25550</v>
      </c>
      <c r="F32" s="495" t="s">
        <v>7</v>
      </c>
      <c r="G32" s="495" t="s">
        <v>7</v>
      </c>
      <c r="H32" s="495" t="s">
        <v>7</v>
      </c>
      <c r="I32" s="495" t="s">
        <v>7</v>
      </c>
      <c r="J32" s="495" t="s">
        <v>7</v>
      </c>
      <c r="K32" s="495" t="s">
        <v>7</v>
      </c>
      <c r="L32" s="495" t="s">
        <v>7</v>
      </c>
    </row>
    <row r="33" spans="1:12" ht="12">
      <c r="A33" s="353" t="s">
        <v>917</v>
      </c>
      <c r="B33" s="354" t="s">
        <v>918</v>
      </c>
      <c r="C33" s="576" t="s">
        <v>7</v>
      </c>
      <c r="D33" s="576" t="s">
        <v>7</v>
      </c>
      <c r="E33" s="576" t="s">
        <v>7</v>
      </c>
      <c r="F33" s="576" t="s">
        <v>7</v>
      </c>
      <c r="G33" s="576" t="s">
        <v>7</v>
      </c>
      <c r="H33" s="576" t="s">
        <v>7</v>
      </c>
      <c r="I33" s="576" t="s">
        <v>7</v>
      </c>
      <c r="J33" s="576" t="s">
        <v>7</v>
      </c>
      <c r="K33" s="576" t="s">
        <v>7</v>
      </c>
      <c r="L33" s="576" t="s">
        <v>7</v>
      </c>
    </row>
    <row r="34" spans="1:12" ht="12">
      <c r="A34" s="353" t="s">
        <v>919</v>
      </c>
      <c r="B34" s="354" t="s">
        <v>920</v>
      </c>
      <c r="C34" s="495" t="s">
        <v>7</v>
      </c>
      <c r="D34" s="495" t="s">
        <v>7</v>
      </c>
      <c r="E34" s="495" t="s">
        <v>7</v>
      </c>
      <c r="F34" s="495" t="s">
        <v>7</v>
      </c>
      <c r="G34" s="495" t="s">
        <v>7</v>
      </c>
      <c r="H34" s="495" t="s">
        <v>7</v>
      </c>
      <c r="I34" s="495" t="s">
        <v>7</v>
      </c>
      <c r="J34" s="495" t="s">
        <v>7</v>
      </c>
      <c r="K34" s="495" t="s">
        <v>7</v>
      </c>
      <c r="L34" s="495" t="s">
        <v>7</v>
      </c>
    </row>
    <row r="35" spans="1:12" ht="12">
      <c r="A35" s="353" t="s">
        <v>921</v>
      </c>
      <c r="B35" s="354" t="s">
        <v>922</v>
      </c>
      <c r="C35" s="576">
        <v>0</v>
      </c>
      <c r="D35" s="576">
        <v>0</v>
      </c>
      <c r="E35" s="576">
        <v>0</v>
      </c>
      <c r="F35" s="576">
        <v>0</v>
      </c>
      <c r="G35" s="576">
        <v>0</v>
      </c>
      <c r="H35" s="576">
        <v>0</v>
      </c>
      <c r="I35" s="576">
        <v>0</v>
      </c>
      <c r="J35" s="576">
        <v>0</v>
      </c>
      <c r="K35" s="576">
        <v>0</v>
      </c>
      <c r="L35" s="576">
        <v>0</v>
      </c>
    </row>
    <row r="36" spans="1:14" ht="12">
      <c r="A36" s="353" t="s">
        <v>923</v>
      </c>
      <c r="B36" s="360" t="s">
        <v>924</v>
      </c>
      <c r="C36" s="503" t="s">
        <v>7</v>
      </c>
      <c r="D36" s="503" t="s">
        <v>7</v>
      </c>
      <c r="E36" s="503" t="s">
        <v>7</v>
      </c>
      <c r="F36" s="503" t="s">
        <v>7</v>
      </c>
      <c r="G36" s="503" t="s">
        <v>7</v>
      </c>
      <c r="H36" s="503" t="s">
        <v>7</v>
      </c>
      <c r="I36" s="503" t="s">
        <v>7</v>
      </c>
      <c r="J36" s="503" t="s">
        <v>7</v>
      </c>
      <c r="K36" s="503" t="s">
        <v>7</v>
      </c>
      <c r="L36" s="503" t="s">
        <v>7</v>
      </c>
      <c r="N36" t="s">
        <v>11</v>
      </c>
    </row>
    <row r="37" spans="1:12" ht="12">
      <c r="A37" s="353" t="s">
        <v>925</v>
      </c>
      <c r="B37" s="360" t="s">
        <v>926</v>
      </c>
      <c r="C37" s="503">
        <v>0</v>
      </c>
      <c r="D37" s="503">
        <v>0</v>
      </c>
      <c r="E37" s="503">
        <v>0</v>
      </c>
      <c r="F37" s="503">
        <v>0</v>
      </c>
      <c r="G37" s="503">
        <v>0</v>
      </c>
      <c r="H37" s="503">
        <v>0</v>
      </c>
      <c r="I37" s="503">
        <v>0</v>
      </c>
      <c r="J37" s="503">
        <v>0</v>
      </c>
      <c r="K37" s="503">
        <v>0</v>
      </c>
      <c r="L37" s="503">
        <v>0</v>
      </c>
    </row>
    <row r="38" spans="1:12" ht="12">
      <c r="A38" s="353" t="s">
        <v>927</v>
      </c>
      <c r="B38" s="360" t="s">
        <v>928</v>
      </c>
      <c r="C38" s="503">
        <v>0</v>
      </c>
      <c r="D38" s="503">
        <v>0</v>
      </c>
      <c r="E38" s="503">
        <v>0</v>
      </c>
      <c r="F38" s="503">
        <v>108</v>
      </c>
      <c r="G38" s="503">
        <v>4588</v>
      </c>
      <c r="H38" s="503" t="s">
        <v>7</v>
      </c>
      <c r="I38" s="503">
        <v>22939</v>
      </c>
      <c r="J38" s="503">
        <v>0</v>
      </c>
      <c r="K38" s="503">
        <v>0</v>
      </c>
      <c r="L38" s="503">
        <v>0</v>
      </c>
    </row>
    <row r="39" spans="1:12" ht="12">
      <c r="A39" s="353" t="s">
        <v>929</v>
      </c>
      <c r="B39" s="360" t="s">
        <v>930</v>
      </c>
      <c r="C39" s="503">
        <v>0</v>
      </c>
      <c r="D39" s="503">
        <v>0</v>
      </c>
      <c r="E39" s="503">
        <v>0</v>
      </c>
      <c r="F39" s="503">
        <v>34</v>
      </c>
      <c r="G39" s="503">
        <v>451</v>
      </c>
      <c r="H39" s="503" t="s">
        <v>7</v>
      </c>
      <c r="I39" s="503">
        <v>34232</v>
      </c>
      <c r="J39" s="503">
        <v>0</v>
      </c>
      <c r="K39" s="503">
        <v>0</v>
      </c>
      <c r="L39" s="503">
        <v>0</v>
      </c>
    </row>
    <row r="40" spans="1:12" ht="12">
      <c r="A40" s="353" t="s">
        <v>931</v>
      </c>
      <c r="B40" s="360" t="s">
        <v>932</v>
      </c>
      <c r="C40" s="503" t="s">
        <v>7</v>
      </c>
      <c r="D40" s="503" t="s">
        <v>7</v>
      </c>
      <c r="E40" s="503" t="s">
        <v>7</v>
      </c>
      <c r="F40" s="503" t="s">
        <v>7</v>
      </c>
      <c r="G40" s="503" t="s">
        <v>7</v>
      </c>
      <c r="H40" s="503" t="s">
        <v>7</v>
      </c>
      <c r="I40" s="503" t="s">
        <v>7</v>
      </c>
      <c r="J40" s="503" t="s">
        <v>7</v>
      </c>
      <c r="K40" s="503" t="s">
        <v>7</v>
      </c>
      <c r="L40" s="503" t="s">
        <v>7</v>
      </c>
    </row>
    <row r="41" spans="1:12" ht="12">
      <c r="A41" s="353" t="s">
        <v>933</v>
      </c>
      <c r="B41" s="360" t="s">
        <v>934</v>
      </c>
      <c r="C41" s="503" t="s">
        <v>7</v>
      </c>
      <c r="D41" s="503" t="s">
        <v>7</v>
      </c>
      <c r="E41" s="503" t="s">
        <v>7</v>
      </c>
      <c r="F41" s="503" t="s">
        <v>7</v>
      </c>
      <c r="G41" s="503" t="s">
        <v>7</v>
      </c>
      <c r="H41" s="503" t="s">
        <v>7</v>
      </c>
      <c r="I41" s="503" t="s">
        <v>7</v>
      </c>
      <c r="J41" s="503" t="s">
        <v>7</v>
      </c>
      <c r="K41" s="503" t="s">
        <v>7</v>
      </c>
      <c r="L41" s="503" t="s">
        <v>7</v>
      </c>
    </row>
    <row r="42" spans="1:12" ht="12.75">
      <c r="A42" s="3" t="s">
        <v>18</v>
      </c>
      <c r="B42" s="9"/>
      <c r="C42" s="3">
        <f aca="true" t="shared" si="0" ref="C42:L42">SUM(C9:C41)</f>
        <v>4923</v>
      </c>
      <c r="D42" s="3">
        <f t="shared" si="0"/>
        <v>1571</v>
      </c>
      <c r="E42" s="3">
        <f t="shared" si="0"/>
        <v>287350</v>
      </c>
      <c r="F42" s="3">
        <f t="shared" si="0"/>
        <v>1396</v>
      </c>
      <c r="G42" s="3">
        <f t="shared" si="0"/>
        <v>40757</v>
      </c>
      <c r="H42" s="3">
        <f t="shared" si="0"/>
        <v>0</v>
      </c>
      <c r="I42" s="3">
        <f t="shared" si="0"/>
        <v>390936</v>
      </c>
      <c r="J42" s="3">
        <f t="shared" si="0"/>
        <v>14</v>
      </c>
      <c r="K42" s="3">
        <f t="shared" si="0"/>
        <v>0</v>
      </c>
      <c r="L42" s="3">
        <f t="shared" si="0"/>
        <v>11300</v>
      </c>
    </row>
    <row r="45" spans="1:12" s="338" customFormat="1" ht="12.75" customHeight="1">
      <c r="A45" s="303"/>
      <c r="B45" s="303"/>
      <c r="C45"/>
      <c r="D45"/>
      <c r="E45"/>
      <c r="F45"/>
      <c r="G45"/>
      <c r="H45" s="382"/>
      <c r="I45" s="375" t="s">
        <v>13</v>
      </c>
      <c r="J45"/>
      <c r="K45"/>
      <c r="L45"/>
    </row>
    <row r="46" spans="1:12" s="338" customFormat="1" ht="12.75" customHeight="1">
      <c r="A46" s="303" t="s">
        <v>12</v>
      </c>
      <c r="B46"/>
      <c r="C46" s="1"/>
      <c r="D46" s="685" t="s">
        <v>13</v>
      </c>
      <c r="E46" s="685"/>
      <c r="F46" s="14"/>
      <c r="G46"/>
      <c r="H46" s="376"/>
      <c r="I46" s="376" t="s">
        <v>14</v>
      </c>
      <c r="J46"/>
      <c r="K46"/>
      <c r="L46"/>
    </row>
    <row r="47" spans="1:12" s="338" customFormat="1" ht="12.75" customHeight="1">
      <c r="A47" s="303"/>
      <c r="B47" s="303"/>
      <c r="C47" s="686" t="s">
        <v>882</v>
      </c>
      <c r="D47" s="686"/>
      <c r="E47" s="686"/>
      <c r="F47" s="686"/>
      <c r="G47"/>
      <c r="H47" s="376"/>
      <c r="I47" s="376" t="s">
        <v>883</v>
      </c>
      <c r="J47"/>
      <c r="K47"/>
      <c r="L47"/>
    </row>
    <row r="48" spans="1:12" s="338" customFormat="1" ht="12.75">
      <c r="A48"/>
      <c r="B48"/>
      <c r="C48"/>
      <c r="D48"/>
      <c r="E48"/>
      <c r="F48"/>
      <c r="G48"/>
      <c r="H48" s="305"/>
      <c r="I48" s="304" t="s">
        <v>83</v>
      </c>
      <c r="J48"/>
      <c r="K48"/>
      <c r="L48"/>
    </row>
  </sheetData>
  <sheetProtection/>
  <mergeCells count="12">
    <mergeCell ref="A5:B5"/>
    <mergeCell ref="C47:F47"/>
    <mergeCell ref="A1:K1"/>
    <mergeCell ref="C6:E6"/>
    <mergeCell ref="F6:I6"/>
    <mergeCell ref="J6:L6"/>
    <mergeCell ref="A6:A7"/>
    <mergeCell ref="D46:E46"/>
    <mergeCell ref="B6:B7"/>
    <mergeCell ref="A2:K2"/>
    <mergeCell ref="A4:K4"/>
    <mergeCell ref="J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80" zoomScaleSheetLayoutView="80" zoomScalePageLayoutView="0" workbookViewId="0" topLeftCell="A7">
      <selection activeCell="H33" sqref="H33"/>
    </sheetView>
  </sheetViews>
  <sheetFormatPr defaultColWidth="9.140625" defaultRowHeight="12.75"/>
  <cols>
    <col min="1" max="1" width="7.7109375" style="0" customWidth="1"/>
    <col min="2" max="2" width="24.421875" style="0" bestFit="1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5">
      <c r="A1" s="785" t="s">
        <v>0</v>
      </c>
      <c r="B1" s="785"/>
      <c r="C1" s="785"/>
      <c r="D1" s="785"/>
      <c r="E1" s="785"/>
      <c r="F1" s="785"/>
      <c r="G1" s="785"/>
      <c r="H1" s="785"/>
      <c r="I1" s="297"/>
      <c r="J1" s="297"/>
      <c r="K1" s="233" t="s">
        <v>522</v>
      </c>
    </row>
    <row r="2" spans="1:10" ht="20.25">
      <c r="A2" s="786" t="s">
        <v>700</v>
      </c>
      <c r="B2" s="786"/>
      <c r="C2" s="786"/>
      <c r="D2" s="786"/>
      <c r="E2" s="786"/>
      <c r="F2" s="786"/>
      <c r="G2" s="786"/>
      <c r="H2" s="786"/>
      <c r="I2" s="190"/>
      <c r="J2" s="190"/>
    </row>
    <row r="3" spans="1:10" ht="13.5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5">
      <c r="A4" s="785" t="s">
        <v>521</v>
      </c>
      <c r="B4" s="785"/>
      <c r="C4" s="785"/>
      <c r="D4" s="785"/>
      <c r="E4" s="785"/>
      <c r="F4" s="785"/>
      <c r="G4" s="785"/>
      <c r="H4" s="785"/>
      <c r="I4" s="297"/>
      <c r="J4" s="297"/>
    </row>
    <row r="5" spans="1:11" ht="13.5">
      <c r="A5" s="724" t="s">
        <v>936</v>
      </c>
      <c r="B5" s="724"/>
      <c r="C5" s="192"/>
      <c r="D5" s="192"/>
      <c r="E5" s="192"/>
      <c r="F5" s="192"/>
      <c r="G5" s="882" t="s">
        <v>779</v>
      </c>
      <c r="H5" s="882"/>
      <c r="I5" s="882"/>
      <c r="J5" s="882"/>
      <c r="K5" s="882"/>
    </row>
    <row r="6" spans="1:11" ht="21.75" customHeight="1">
      <c r="A6" s="883" t="s">
        <v>2</v>
      </c>
      <c r="B6" s="883" t="s">
        <v>36</v>
      </c>
      <c r="C6" s="699" t="s">
        <v>480</v>
      </c>
      <c r="D6" s="735"/>
      <c r="E6" s="700"/>
      <c r="F6" s="699" t="s">
        <v>483</v>
      </c>
      <c r="G6" s="735"/>
      <c r="H6" s="700"/>
      <c r="I6" s="797" t="s">
        <v>649</v>
      </c>
      <c r="J6" s="797" t="s">
        <v>648</v>
      </c>
      <c r="K6" s="797" t="s">
        <v>77</v>
      </c>
    </row>
    <row r="7" spans="1:11" ht="29.25" customHeight="1">
      <c r="A7" s="884"/>
      <c r="B7" s="884"/>
      <c r="C7" s="5" t="s">
        <v>479</v>
      </c>
      <c r="D7" s="5" t="s">
        <v>481</v>
      </c>
      <c r="E7" s="5" t="s">
        <v>482</v>
      </c>
      <c r="F7" s="5" t="s">
        <v>479</v>
      </c>
      <c r="G7" s="5" t="s">
        <v>481</v>
      </c>
      <c r="H7" s="5" t="s">
        <v>482</v>
      </c>
      <c r="I7" s="798"/>
      <c r="J7" s="798"/>
      <c r="K7" s="798"/>
    </row>
    <row r="8" spans="1:11" ht="13.5">
      <c r="A8" s="289">
        <v>1</v>
      </c>
      <c r="B8" s="289">
        <v>2</v>
      </c>
      <c r="C8" s="289">
        <v>3</v>
      </c>
      <c r="D8" s="289">
        <v>4</v>
      </c>
      <c r="E8" s="289">
        <v>5</v>
      </c>
      <c r="F8" s="289">
        <v>6</v>
      </c>
      <c r="G8" s="289">
        <v>7</v>
      </c>
      <c r="H8" s="289">
        <v>8</v>
      </c>
      <c r="I8" s="289">
        <v>9</v>
      </c>
      <c r="J8" s="289">
        <v>10</v>
      </c>
      <c r="K8" s="289">
        <v>11</v>
      </c>
    </row>
    <row r="9" spans="1:11" ht="13.5">
      <c r="A9" s="353" t="s">
        <v>258</v>
      </c>
      <c r="B9" s="354" t="s">
        <v>884</v>
      </c>
      <c r="C9" s="289" t="s">
        <v>7</v>
      </c>
      <c r="D9" s="289" t="s">
        <v>7</v>
      </c>
      <c r="E9" s="289" t="s">
        <v>7</v>
      </c>
      <c r="F9" s="289" t="s">
        <v>7</v>
      </c>
      <c r="G9" s="289" t="s">
        <v>7</v>
      </c>
      <c r="H9" s="289" t="s">
        <v>7</v>
      </c>
      <c r="I9" s="289" t="s">
        <v>7</v>
      </c>
      <c r="J9" s="289" t="s">
        <v>7</v>
      </c>
      <c r="K9" s="289" t="s">
        <v>7</v>
      </c>
    </row>
    <row r="10" spans="1:11" ht="13.5">
      <c r="A10" s="353" t="s">
        <v>259</v>
      </c>
      <c r="B10" s="354" t="s">
        <v>885</v>
      </c>
      <c r="C10" s="289" t="s">
        <v>7</v>
      </c>
      <c r="D10" s="289" t="s">
        <v>7</v>
      </c>
      <c r="E10" s="289" t="s">
        <v>7</v>
      </c>
      <c r="F10" s="289" t="s">
        <v>7</v>
      </c>
      <c r="G10" s="289" t="s">
        <v>7</v>
      </c>
      <c r="H10" s="289" t="s">
        <v>7</v>
      </c>
      <c r="I10" s="289" t="s">
        <v>7</v>
      </c>
      <c r="J10" s="289" t="s">
        <v>7</v>
      </c>
      <c r="K10" s="289" t="s">
        <v>7</v>
      </c>
    </row>
    <row r="11" spans="1:11" ht="13.5">
      <c r="A11" s="353" t="s">
        <v>260</v>
      </c>
      <c r="B11" s="354" t="s">
        <v>886</v>
      </c>
      <c r="C11" s="289" t="s">
        <v>7</v>
      </c>
      <c r="D11" s="289" t="s">
        <v>7</v>
      </c>
      <c r="E11" s="289" t="s">
        <v>7</v>
      </c>
      <c r="F11" s="289" t="s">
        <v>7</v>
      </c>
      <c r="G11" s="289" t="s">
        <v>7</v>
      </c>
      <c r="H11" s="289" t="s">
        <v>7</v>
      </c>
      <c r="I11" s="289" t="s">
        <v>7</v>
      </c>
      <c r="J11" s="289" t="s">
        <v>7</v>
      </c>
      <c r="K11" s="289" t="s">
        <v>7</v>
      </c>
    </row>
    <row r="12" spans="1:11" ht="13.5">
      <c r="A12" s="353" t="s">
        <v>261</v>
      </c>
      <c r="B12" s="354" t="s">
        <v>887</v>
      </c>
      <c r="C12" s="289" t="s">
        <v>7</v>
      </c>
      <c r="D12" s="289" t="s">
        <v>7</v>
      </c>
      <c r="E12" s="289" t="s">
        <v>7</v>
      </c>
      <c r="F12" s="289" t="s">
        <v>7</v>
      </c>
      <c r="G12" s="289" t="s">
        <v>7</v>
      </c>
      <c r="H12" s="289" t="s">
        <v>7</v>
      </c>
      <c r="I12" s="289" t="s">
        <v>7</v>
      </c>
      <c r="J12" s="289" t="s">
        <v>7</v>
      </c>
      <c r="K12" s="289" t="s">
        <v>7</v>
      </c>
    </row>
    <row r="13" spans="1:11" ht="13.5">
      <c r="A13" s="353" t="s">
        <v>262</v>
      </c>
      <c r="B13" s="354" t="s">
        <v>888</v>
      </c>
      <c r="C13" s="289" t="s">
        <v>7</v>
      </c>
      <c r="D13" s="289" t="s">
        <v>7</v>
      </c>
      <c r="E13" s="289" t="s">
        <v>7</v>
      </c>
      <c r="F13" s="289" t="s">
        <v>7</v>
      </c>
      <c r="G13" s="289" t="s">
        <v>7</v>
      </c>
      <c r="H13" s="289" t="s">
        <v>7</v>
      </c>
      <c r="I13" s="289" t="s">
        <v>7</v>
      </c>
      <c r="J13" s="289" t="s">
        <v>7</v>
      </c>
      <c r="K13" s="289" t="s">
        <v>7</v>
      </c>
    </row>
    <row r="14" spans="1:11" ht="13.5">
      <c r="A14" s="353" t="s">
        <v>263</v>
      </c>
      <c r="B14" s="354" t="s">
        <v>889</v>
      </c>
      <c r="C14" s="289" t="s">
        <v>7</v>
      </c>
      <c r="D14" s="289" t="s">
        <v>7</v>
      </c>
      <c r="E14" s="289" t="s">
        <v>7</v>
      </c>
      <c r="F14" s="289" t="s">
        <v>7</v>
      </c>
      <c r="G14" s="289" t="s">
        <v>7</v>
      </c>
      <c r="H14" s="289" t="s">
        <v>7</v>
      </c>
      <c r="I14" s="289" t="s">
        <v>7</v>
      </c>
      <c r="J14" s="289" t="s">
        <v>7</v>
      </c>
      <c r="K14" s="289" t="s">
        <v>7</v>
      </c>
    </row>
    <row r="15" spans="1:11" ht="13.5">
      <c r="A15" s="353" t="s">
        <v>264</v>
      </c>
      <c r="B15" s="354" t="s">
        <v>890</v>
      </c>
      <c r="C15" s="289" t="s">
        <v>7</v>
      </c>
      <c r="D15" s="289" t="s">
        <v>7</v>
      </c>
      <c r="E15" s="289" t="s">
        <v>7</v>
      </c>
      <c r="F15" s="289" t="s">
        <v>7</v>
      </c>
      <c r="G15" s="289" t="s">
        <v>7</v>
      </c>
      <c r="H15" s="289" t="s">
        <v>7</v>
      </c>
      <c r="I15" s="289" t="s">
        <v>7</v>
      </c>
      <c r="J15" s="289" t="s">
        <v>7</v>
      </c>
      <c r="K15" s="289" t="s">
        <v>7</v>
      </c>
    </row>
    <row r="16" spans="1:11" ht="13.5">
      <c r="A16" s="353" t="s">
        <v>265</v>
      </c>
      <c r="B16" s="354" t="s">
        <v>891</v>
      </c>
      <c r="C16" s="289" t="s">
        <v>7</v>
      </c>
      <c r="D16" s="289" t="s">
        <v>7</v>
      </c>
      <c r="E16" s="289" t="s">
        <v>7</v>
      </c>
      <c r="F16" s="289" t="s">
        <v>7</v>
      </c>
      <c r="G16" s="289" t="s">
        <v>7</v>
      </c>
      <c r="H16" s="289" t="s">
        <v>7</v>
      </c>
      <c r="I16" s="289" t="s">
        <v>7</v>
      </c>
      <c r="J16" s="289" t="s">
        <v>7</v>
      </c>
      <c r="K16" s="289" t="s">
        <v>7</v>
      </c>
    </row>
    <row r="17" spans="1:11" ht="13.5">
      <c r="A17" s="353" t="s">
        <v>284</v>
      </c>
      <c r="B17" s="354" t="s">
        <v>892</v>
      </c>
      <c r="C17" s="289" t="s">
        <v>7</v>
      </c>
      <c r="D17" s="289" t="s">
        <v>7</v>
      </c>
      <c r="E17" s="289" t="s">
        <v>7</v>
      </c>
      <c r="F17" s="289" t="s">
        <v>7</v>
      </c>
      <c r="G17" s="289" t="s">
        <v>7</v>
      </c>
      <c r="H17" s="289" t="s">
        <v>7</v>
      </c>
      <c r="I17" s="289" t="s">
        <v>7</v>
      </c>
      <c r="J17" s="289" t="s">
        <v>7</v>
      </c>
      <c r="K17" s="289" t="s">
        <v>7</v>
      </c>
    </row>
    <row r="18" spans="1:11" ht="13.5">
      <c r="A18" s="353" t="s">
        <v>285</v>
      </c>
      <c r="B18" s="354" t="s">
        <v>893</v>
      </c>
      <c r="C18" s="289" t="s">
        <v>7</v>
      </c>
      <c r="D18" s="289" t="s">
        <v>7</v>
      </c>
      <c r="E18" s="289" t="s">
        <v>7</v>
      </c>
      <c r="F18" s="289" t="s">
        <v>7</v>
      </c>
      <c r="G18" s="289" t="s">
        <v>7</v>
      </c>
      <c r="H18" s="289" t="s">
        <v>7</v>
      </c>
      <c r="I18" s="289" t="s">
        <v>7</v>
      </c>
      <c r="J18" s="289" t="s">
        <v>7</v>
      </c>
      <c r="K18" s="289" t="s">
        <v>7</v>
      </c>
    </row>
    <row r="19" spans="1:11" ht="13.5">
      <c r="A19" s="353" t="s">
        <v>286</v>
      </c>
      <c r="B19" s="354" t="s">
        <v>894</v>
      </c>
      <c r="C19" s="289" t="s">
        <v>7</v>
      </c>
      <c r="D19" s="289" t="s">
        <v>7</v>
      </c>
      <c r="E19" s="289" t="s">
        <v>7</v>
      </c>
      <c r="F19" s="289" t="s">
        <v>7</v>
      </c>
      <c r="G19" s="289" t="s">
        <v>7</v>
      </c>
      <c r="H19" s="289" t="s">
        <v>7</v>
      </c>
      <c r="I19" s="289" t="s">
        <v>7</v>
      </c>
      <c r="J19" s="289" t="s">
        <v>7</v>
      </c>
      <c r="K19" s="289" t="s">
        <v>7</v>
      </c>
    </row>
    <row r="20" spans="1:11" ht="13.5">
      <c r="A20" s="353" t="s">
        <v>314</v>
      </c>
      <c r="B20" s="354" t="s">
        <v>895</v>
      </c>
      <c r="C20" s="289" t="s">
        <v>7</v>
      </c>
      <c r="D20" s="289" t="s">
        <v>7</v>
      </c>
      <c r="E20" s="289" t="s">
        <v>7</v>
      </c>
      <c r="F20" s="289" t="s">
        <v>7</v>
      </c>
      <c r="G20" s="289" t="s">
        <v>7</v>
      </c>
      <c r="H20" s="289" t="s">
        <v>7</v>
      </c>
      <c r="I20" s="289" t="s">
        <v>7</v>
      </c>
      <c r="J20" s="289" t="s">
        <v>7</v>
      </c>
      <c r="K20" s="289" t="s">
        <v>7</v>
      </c>
    </row>
    <row r="21" spans="1:11" ht="13.5">
      <c r="A21" s="353" t="s">
        <v>315</v>
      </c>
      <c r="B21" s="354" t="s">
        <v>896</v>
      </c>
      <c r="C21" s="289" t="s">
        <v>7</v>
      </c>
      <c r="D21" s="289" t="s">
        <v>7</v>
      </c>
      <c r="E21" s="289" t="s">
        <v>7</v>
      </c>
      <c r="F21" s="289" t="s">
        <v>7</v>
      </c>
      <c r="G21" s="289" t="s">
        <v>7</v>
      </c>
      <c r="H21" s="289" t="s">
        <v>7</v>
      </c>
      <c r="I21" s="289" t="s">
        <v>7</v>
      </c>
      <c r="J21" s="289" t="s">
        <v>7</v>
      </c>
      <c r="K21" s="289" t="s">
        <v>7</v>
      </c>
    </row>
    <row r="22" spans="1:11" ht="13.5">
      <c r="A22" s="353" t="s">
        <v>316</v>
      </c>
      <c r="B22" s="354" t="s">
        <v>897</v>
      </c>
      <c r="C22" s="289" t="s">
        <v>7</v>
      </c>
      <c r="D22" s="289" t="s">
        <v>7</v>
      </c>
      <c r="E22" s="289" t="s">
        <v>7</v>
      </c>
      <c r="F22" s="289" t="s">
        <v>7</v>
      </c>
      <c r="G22" s="289" t="s">
        <v>7</v>
      </c>
      <c r="H22" s="289" t="s">
        <v>7</v>
      </c>
      <c r="I22" s="289" t="s">
        <v>7</v>
      </c>
      <c r="J22" s="289" t="s">
        <v>7</v>
      </c>
      <c r="K22" s="289" t="s">
        <v>7</v>
      </c>
    </row>
    <row r="23" spans="1:11" ht="13.5">
      <c r="A23" s="353" t="s">
        <v>317</v>
      </c>
      <c r="B23" s="354" t="s">
        <v>898</v>
      </c>
      <c r="C23" s="289" t="s">
        <v>7</v>
      </c>
      <c r="D23" s="289" t="s">
        <v>7</v>
      </c>
      <c r="E23" s="289" t="s">
        <v>7</v>
      </c>
      <c r="F23" s="289" t="s">
        <v>7</v>
      </c>
      <c r="G23" s="289" t="s">
        <v>7</v>
      </c>
      <c r="H23" s="289" t="s">
        <v>7</v>
      </c>
      <c r="I23" s="289" t="s">
        <v>7</v>
      </c>
      <c r="J23" s="289" t="s">
        <v>7</v>
      </c>
      <c r="K23" s="289" t="s">
        <v>7</v>
      </c>
    </row>
    <row r="24" spans="1:11" ht="13.5">
      <c r="A24" s="353" t="s">
        <v>899</v>
      </c>
      <c r="B24" s="354" t="s">
        <v>900</v>
      </c>
      <c r="C24" s="289" t="s">
        <v>7</v>
      </c>
      <c r="D24" s="289" t="s">
        <v>7</v>
      </c>
      <c r="E24" s="289" t="s">
        <v>7</v>
      </c>
      <c r="F24" s="289" t="s">
        <v>7</v>
      </c>
      <c r="G24" s="289" t="s">
        <v>7</v>
      </c>
      <c r="H24" s="289" t="s">
        <v>7</v>
      </c>
      <c r="I24" s="289" t="s">
        <v>7</v>
      </c>
      <c r="J24" s="289" t="s">
        <v>7</v>
      </c>
      <c r="K24" s="289" t="s">
        <v>7</v>
      </c>
    </row>
    <row r="25" spans="1:11" ht="13.5">
      <c r="A25" s="353" t="s">
        <v>901</v>
      </c>
      <c r="B25" s="354" t="s">
        <v>902</v>
      </c>
      <c r="C25" s="289" t="s">
        <v>7</v>
      </c>
      <c r="D25" s="289" t="s">
        <v>7</v>
      </c>
      <c r="E25" s="289" t="s">
        <v>7</v>
      </c>
      <c r="F25" s="289" t="s">
        <v>7</v>
      </c>
      <c r="G25" s="289" t="s">
        <v>7</v>
      </c>
      <c r="H25" s="289" t="s">
        <v>7</v>
      </c>
      <c r="I25" s="289" t="s">
        <v>7</v>
      </c>
      <c r="J25" s="289" t="s">
        <v>7</v>
      </c>
      <c r="K25" s="289" t="s">
        <v>7</v>
      </c>
    </row>
    <row r="26" spans="1:11" ht="13.5">
      <c r="A26" s="353" t="s">
        <v>903</v>
      </c>
      <c r="B26" s="354" t="s">
        <v>904</v>
      </c>
      <c r="C26" s="289" t="s">
        <v>7</v>
      </c>
      <c r="D26" s="289" t="s">
        <v>7</v>
      </c>
      <c r="E26" s="289" t="s">
        <v>7</v>
      </c>
      <c r="F26" s="289" t="s">
        <v>7</v>
      </c>
      <c r="G26" s="289" t="s">
        <v>7</v>
      </c>
      <c r="H26" s="289" t="s">
        <v>7</v>
      </c>
      <c r="I26" s="289" t="s">
        <v>7</v>
      </c>
      <c r="J26" s="289" t="s">
        <v>7</v>
      </c>
      <c r="K26" s="289" t="s">
        <v>7</v>
      </c>
    </row>
    <row r="27" spans="1:11" ht="13.5">
      <c r="A27" s="353" t="s">
        <v>905</v>
      </c>
      <c r="B27" s="354" t="s">
        <v>906</v>
      </c>
      <c r="C27" s="289" t="s">
        <v>7</v>
      </c>
      <c r="D27" s="289" t="s">
        <v>7</v>
      </c>
      <c r="E27" s="289" t="s">
        <v>7</v>
      </c>
      <c r="F27" s="289" t="s">
        <v>7</v>
      </c>
      <c r="G27" s="289" t="s">
        <v>7</v>
      </c>
      <c r="H27" s="289" t="s">
        <v>7</v>
      </c>
      <c r="I27" s="289" t="s">
        <v>7</v>
      </c>
      <c r="J27" s="289" t="s">
        <v>7</v>
      </c>
      <c r="K27" s="289" t="s">
        <v>7</v>
      </c>
    </row>
    <row r="28" spans="1:11" ht="13.5">
      <c r="A28" s="353" t="s">
        <v>907</v>
      </c>
      <c r="B28" s="354" t="s">
        <v>908</v>
      </c>
      <c r="C28" s="289" t="s">
        <v>7</v>
      </c>
      <c r="D28" s="289" t="s">
        <v>7</v>
      </c>
      <c r="E28" s="289" t="s">
        <v>7</v>
      </c>
      <c r="F28" s="289" t="s">
        <v>7</v>
      </c>
      <c r="G28" s="289" t="s">
        <v>7</v>
      </c>
      <c r="H28" s="289" t="s">
        <v>7</v>
      </c>
      <c r="I28" s="289" t="s">
        <v>7</v>
      </c>
      <c r="J28" s="289" t="s">
        <v>7</v>
      </c>
      <c r="K28" s="289" t="s">
        <v>7</v>
      </c>
    </row>
    <row r="29" spans="1:11" ht="13.5">
      <c r="A29" s="353" t="s">
        <v>909</v>
      </c>
      <c r="B29" s="354" t="s">
        <v>910</v>
      </c>
      <c r="C29" s="289" t="s">
        <v>7</v>
      </c>
      <c r="D29" s="289" t="s">
        <v>7</v>
      </c>
      <c r="E29" s="289" t="s">
        <v>7</v>
      </c>
      <c r="F29" s="289" t="s">
        <v>7</v>
      </c>
      <c r="G29" s="289" t="s">
        <v>7</v>
      </c>
      <c r="H29" s="289" t="s">
        <v>7</v>
      </c>
      <c r="I29" s="289" t="s">
        <v>7</v>
      </c>
      <c r="J29" s="289" t="s">
        <v>7</v>
      </c>
      <c r="K29" s="289" t="s">
        <v>7</v>
      </c>
    </row>
    <row r="30" spans="1:11" ht="13.5">
      <c r="A30" s="353" t="s">
        <v>911</v>
      </c>
      <c r="B30" s="354" t="s">
        <v>912</v>
      </c>
      <c r="C30" s="289" t="s">
        <v>7</v>
      </c>
      <c r="D30" s="289" t="s">
        <v>7</v>
      </c>
      <c r="E30" s="289" t="s">
        <v>7</v>
      </c>
      <c r="F30" s="289" t="s">
        <v>7</v>
      </c>
      <c r="G30" s="289" t="s">
        <v>7</v>
      </c>
      <c r="H30" s="289" t="s">
        <v>7</v>
      </c>
      <c r="I30" s="289" t="s">
        <v>7</v>
      </c>
      <c r="J30" s="289" t="s">
        <v>7</v>
      </c>
      <c r="K30" s="289" t="s">
        <v>7</v>
      </c>
    </row>
    <row r="31" spans="1:11" ht="13.5">
      <c r="A31" s="353" t="s">
        <v>913</v>
      </c>
      <c r="B31" s="354" t="s">
        <v>914</v>
      </c>
      <c r="C31" s="289" t="s">
        <v>7</v>
      </c>
      <c r="D31" s="289" t="s">
        <v>7</v>
      </c>
      <c r="E31" s="289" t="s">
        <v>7</v>
      </c>
      <c r="F31" s="289" t="s">
        <v>7</v>
      </c>
      <c r="G31" s="289" t="s">
        <v>7</v>
      </c>
      <c r="H31" s="289" t="s">
        <v>7</v>
      </c>
      <c r="I31" s="289" t="s">
        <v>7</v>
      </c>
      <c r="J31" s="289" t="s">
        <v>7</v>
      </c>
      <c r="K31" s="289" t="s">
        <v>7</v>
      </c>
    </row>
    <row r="32" spans="1:11" ht="13.5">
      <c r="A32" s="353" t="s">
        <v>915</v>
      </c>
      <c r="B32" s="354" t="s">
        <v>916</v>
      </c>
      <c r="C32" s="289" t="s">
        <v>7</v>
      </c>
      <c r="D32" s="289" t="s">
        <v>7</v>
      </c>
      <c r="E32" s="289" t="s">
        <v>7</v>
      </c>
      <c r="F32" s="289" t="s">
        <v>7</v>
      </c>
      <c r="G32" s="289" t="s">
        <v>7</v>
      </c>
      <c r="H32" s="289" t="s">
        <v>7</v>
      </c>
      <c r="I32" s="289" t="s">
        <v>7</v>
      </c>
      <c r="J32" s="289" t="s">
        <v>7</v>
      </c>
      <c r="K32" s="289" t="s">
        <v>7</v>
      </c>
    </row>
    <row r="33" spans="1:11" ht="13.5">
      <c r="A33" s="353" t="s">
        <v>917</v>
      </c>
      <c r="B33" s="354" t="s">
        <v>918</v>
      </c>
      <c r="C33" s="289" t="s">
        <v>7</v>
      </c>
      <c r="D33" s="289" t="s">
        <v>7</v>
      </c>
      <c r="E33" s="289" t="s">
        <v>7</v>
      </c>
      <c r="F33" s="289" t="s">
        <v>7</v>
      </c>
      <c r="G33" s="289" t="s">
        <v>7</v>
      </c>
      <c r="H33" s="289" t="s">
        <v>7</v>
      </c>
      <c r="I33" s="289" t="s">
        <v>7</v>
      </c>
      <c r="J33" s="289" t="s">
        <v>7</v>
      </c>
      <c r="K33" s="289" t="s">
        <v>7</v>
      </c>
    </row>
    <row r="34" spans="1:13" ht="13.5">
      <c r="A34" s="353" t="s">
        <v>919</v>
      </c>
      <c r="B34" s="354" t="s">
        <v>920</v>
      </c>
      <c r="C34" s="289" t="s">
        <v>7</v>
      </c>
      <c r="D34" s="289" t="s">
        <v>7</v>
      </c>
      <c r="E34" s="289" t="s">
        <v>7</v>
      </c>
      <c r="F34" s="289" t="s">
        <v>7</v>
      </c>
      <c r="G34" s="289" t="s">
        <v>7</v>
      </c>
      <c r="H34" s="289" t="s">
        <v>7</v>
      </c>
      <c r="I34" s="289" t="s">
        <v>7</v>
      </c>
      <c r="J34" s="289" t="s">
        <v>7</v>
      </c>
      <c r="K34" s="289" t="s">
        <v>7</v>
      </c>
      <c r="M34" t="s">
        <v>11</v>
      </c>
    </row>
    <row r="35" spans="1:11" ht="13.5">
      <c r="A35" s="353" t="s">
        <v>921</v>
      </c>
      <c r="B35" s="354" t="s">
        <v>922</v>
      </c>
      <c r="C35" s="289" t="s">
        <v>7</v>
      </c>
      <c r="D35" s="289" t="s">
        <v>7</v>
      </c>
      <c r="E35" s="289" t="s">
        <v>7</v>
      </c>
      <c r="F35" s="289" t="s">
        <v>7</v>
      </c>
      <c r="G35" s="289" t="s">
        <v>7</v>
      </c>
      <c r="H35" s="289" t="s">
        <v>7</v>
      </c>
      <c r="I35" s="289" t="s">
        <v>7</v>
      </c>
      <c r="J35" s="289" t="s">
        <v>7</v>
      </c>
      <c r="K35" s="289" t="s">
        <v>7</v>
      </c>
    </row>
    <row r="36" spans="1:11" ht="13.5">
      <c r="A36" s="353" t="s">
        <v>923</v>
      </c>
      <c r="B36" s="360" t="s">
        <v>924</v>
      </c>
      <c r="C36" s="289" t="s">
        <v>7</v>
      </c>
      <c r="D36" s="289" t="s">
        <v>7</v>
      </c>
      <c r="E36" s="289" t="s">
        <v>7</v>
      </c>
      <c r="F36" s="289" t="s">
        <v>7</v>
      </c>
      <c r="G36" s="289" t="s">
        <v>7</v>
      </c>
      <c r="H36" s="289" t="s">
        <v>7</v>
      </c>
      <c r="I36" s="289" t="s">
        <v>7</v>
      </c>
      <c r="J36" s="289" t="s">
        <v>7</v>
      </c>
      <c r="K36" s="289" t="s">
        <v>7</v>
      </c>
    </row>
    <row r="37" spans="1:11" ht="13.5">
      <c r="A37" s="353" t="s">
        <v>925</v>
      </c>
      <c r="B37" s="360" t="s">
        <v>926</v>
      </c>
      <c r="C37" s="289" t="s">
        <v>7</v>
      </c>
      <c r="D37" s="289" t="s">
        <v>7</v>
      </c>
      <c r="E37" s="289" t="s">
        <v>7</v>
      </c>
      <c r="F37" s="289" t="s">
        <v>7</v>
      </c>
      <c r="G37" s="289" t="s">
        <v>7</v>
      </c>
      <c r="H37" s="289" t="s">
        <v>7</v>
      </c>
      <c r="I37" s="289" t="s">
        <v>7</v>
      </c>
      <c r="J37" s="289" t="s">
        <v>7</v>
      </c>
      <c r="K37" s="289" t="s">
        <v>7</v>
      </c>
    </row>
    <row r="38" spans="1:11" ht="13.5">
      <c r="A38" s="353" t="s">
        <v>927</v>
      </c>
      <c r="B38" s="360" t="s">
        <v>928</v>
      </c>
      <c r="C38" s="289" t="s">
        <v>7</v>
      </c>
      <c r="D38" s="289" t="s">
        <v>7</v>
      </c>
      <c r="E38" s="289" t="s">
        <v>7</v>
      </c>
      <c r="F38" s="289" t="s">
        <v>7</v>
      </c>
      <c r="G38" s="289" t="s">
        <v>7</v>
      </c>
      <c r="H38" s="289" t="s">
        <v>7</v>
      </c>
      <c r="I38" s="289" t="s">
        <v>7</v>
      </c>
      <c r="J38" s="289" t="s">
        <v>7</v>
      </c>
      <c r="K38" s="289" t="s">
        <v>7</v>
      </c>
    </row>
    <row r="39" spans="1:11" ht="13.5">
      <c r="A39" s="353" t="s">
        <v>929</v>
      </c>
      <c r="B39" s="360" t="s">
        <v>930</v>
      </c>
      <c r="C39" s="289" t="s">
        <v>7</v>
      </c>
      <c r="D39" s="289" t="s">
        <v>7</v>
      </c>
      <c r="E39" s="289" t="s">
        <v>7</v>
      </c>
      <c r="F39" s="289" t="s">
        <v>7</v>
      </c>
      <c r="G39" s="289" t="s">
        <v>7</v>
      </c>
      <c r="H39" s="289" t="s">
        <v>7</v>
      </c>
      <c r="I39" s="289" t="s">
        <v>7</v>
      </c>
      <c r="J39" s="289" t="s">
        <v>7</v>
      </c>
      <c r="K39" s="289" t="s">
        <v>7</v>
      </c>
    </row>
    <row r="40" spans="1:11" ht="13.5">
      <c r="A40" s="353" t="s">
        <v>931</v>
      </c>
      <c r="B40" s="360" t="s">
        <v>932</v>
      </c>
      <c r="C40" s="289" t="s">
        <v>7</v>
      </c>
      <c r="D40" s="289" t="s">
        <v>7</v>
      </c>
      <c r="E40" s="289" t="s">
        <v>7</v>
      </c>
      <c r="F40" s="289" t="s">
        <v>7</v>
      </c>
      <c r="G40" s="289" t="s">
        <v>7</v>
      </c>
      <c r="H40" s="289" t="s">
        <v>7</v>
      </c>
      <c r="I40" s="289" t="s">
        <v>7</v>
      </c>
      <c r="J40" s="289" t="s">
        <v>7</v>
      </c>
      <c r="K40" s="289" t="s">
        <v>7</v>
      </c>
    </row>
    <row r="41" spans="1:11" ht="13.5">
      <c r="A41" s="353" t="s">
        <v>933</v>
      </c>
      <c r="B41" s="360" t="s">
        <v>934</v>
      </c>
      <c r="C41" s="289" t="s">
        <v>7</v>
      </c>
      <c r="D41" s="289" t="s">
        <v>7</v>
      </c>
      <c r="E41" s="289" t="s">
        <v>7</v>
      </c>
      <c r="F41" s="289" t="s">
        <v>7</v>
      </c>
      <c r="G41" s="289" t="s">
        <v>7</v>
      </c>
      <c r="H41" s="289" t="s">
        <v>7</v>
      </c>
      <c r="I41" s="289" t="s">
        <v>7</v>
      </c>
      <c r="J41" s="289" t="s">
        <v>7</v>
      </c>
      <c r="K41" s="289" t="s">
        <v>7</v>
      </c>
    </row>
    <row r="42" spans="1:11" ht="12.75">
      <c r="A42" s="27" t="s">
        <v>18</v>
      </c>
      <c r="B42" s="9"/>
      <c r="C42" s="8" t="s">
        <v>7</v>
      </c>
      <c r="D42" s="8" t="s">
        <v>7</v>
      </c>
      <c r="E42" s="8" t="s">
        <v>7</v>
      </c>
      <c r="F42" s="8" t="s">
        <v>7</v>
      </c>
      <c r="G42" s="8" t="s">
        <v>7</v>
      </c>
      <c r="H42" s="8" t="s">
        <v>7</v>
      </c>
      <c r="I42" s="8" t="s">
        <v>7</v>
      </c>
      <c r="J42" s="8" t="s">
        <v>7</v>
      </c>
      <c r="K42" s="8" t="s">
        <v>7</v>
      </c>
    </row>
    <row r="45" spans="1:6" ht="12.75" customHeight="1">
      <c r="A45" s="198"/>
      <c r="B45" s="198"/>
      <c r="C45" s="198"/>
      <c r="D45" s="198"/>
      <c r="E45" s="198"/>
      <c r="F45" s="198"/>
    </row>
    <row r="46" spans="1:11" ht="12.75">
      <c r="A46" s="303"/>
      <c r="B46" s="303"/>
      <c r="I46" s="867" t="s">
        <v>13</v>
      </c>
      <c r="J46" s="867"/>
      <c r="K46" s="867"/>
    </row>
    <row r="47" spans="1:11" ht="12.75">
      <c r="A47" s="303" t="s">
        <v>12</v>
      </c>
      <c r="C47" s="1"/>
      <c r="D47" s="685" t="s">
        <v>13</v>
      </c>
      <c r="E47" s="685"/>
      <c r="F47" s="14"/>
      <c r="I47" s="942" t="s">
        <v>14</v>
      </c>
      <c r="J47" s="942"/>
      <c r="K47" s="942"/>
    </row>
    <row r="48" spans="1:11" ht="12.75">
      <c r="A48" s="303"/>
      <c r="B48" s="303"/>
      <c r="C48" s="686" t="s">
        <v>882</v>
      </c>
      <c r="D48" s="686"/>
      <c r="E48" s="686"/>
      <c r="F48" s="686"/>
      <c r="I48" s="867" t="s">
        <v>883</v>
      </c>
      <c r="J48" s="867"/>
      <c r="K48" s="867"/>
    </row>
    <row r="49" spans="9:10" ht="12.75">
      <c r="I49" s="925" t="s">
        <v>83</v>
      </c>
      <c r="J49" s="925"/>
    </row>
  </sheetData>
  <sheetProtection/>
  <mergeCells count="18">
    <mergeCell ref="A5:B5"/>
    <mergeCell ref="G5:K5"/>
    <mergeCell ref="I46:K46"/>
    <mergeCell ref="D47:E47"/>
    <mergeCell ref="I47:K47"/>
    <mergeCell ref="A1:H1"/>
    <mergeCell ref="A2:H2"/>
    <mergeCell ref="A4:H4"/>
    <mergeCell ref="K6:K7"/>
    <mergeCell ref="I6:I7"/>
    <mergeCell ref="J6:J7"/>
    <mergeCell ref="C48:F48"/>
    <mergeCell ref="I48:K48"/>
    <mergeCell ref="I49:J49"/>
    <mergeCell ref="A6:A7"/>
    <mergeCell ref="B6:B7"/>
    <mergeCell ref="C6:E6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2"/>
  <sheetViews>
    <sheetView view="pageBreakPreview" zoomScaleNormal="85" zoomScaleSheetLayoutView="100" zoomScalePageLayoutView="0" workbookViewId="0" topLeftCell="B30">
      <selection activeCell="F48" sqref="F48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3" width="15.00390625" style="0" customWidth="1"/>
    <col min="4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83"/>
      <c r="B1" s="83"/>
      <c r="C1" s="83"/>
      <c r="D1" s="83"/>
      <c r="E1" s="83"/>
      <c r="F1" s="83"/>
      <c r="G1" s="83"/>
      <c r="H1" s="83"/>
      <c r="K1" s="799" t="s">
        <v>87</v>
      </c>
      <c r="L1" s="799"/>
    </row>
    <row r="2" spans="1:12" ht="15">
      <c r="A2" s="945" t="s">
        <v>0</v>
      </c>
      <c r="B2" s="945"/>
      <c r="C2" s="945"/>
      <c r="D2" s="945"/>
      <c r="E2" s="945"/>
      <c r="F2" s="945"/>
      <c r="G2" s="945"/>
      <c r="H2" s="945"/>
      <c r="I2" s="83"/>
      <c r="J2" s="83"/>
      <c r="K2" s="83"/>
      <c r="L2" s="83"/>
    </row>
    <row r="3" spans="1:12" ht="19.5">
      <c r="A3" s="756" t="s">
        <v>700</v>
      </c>
      <c r="B3" s="756"/>
      <c r="C3" s="756"/>
      <c r="D3" s="756"/>
      <c r="E3" s="756"/>
      <c r="F3" s="756"/>
      <c r="G3" s="756"/>
      <c r="H3" s="756"/>
      <c r="I3" s="83"/>
      <c r="J3" s="83"/>
      <c r="K3" s="83"/>
      <c r="L3" s="83"/>
    </row>
    <row r="4" spans="1:12" ht="1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757" t="s">
        <v>769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</row>
    <row r="6" spans="1:12" ht="1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2.75">
      <c r="A7" s="724" t="s">
        <v>936</v>
      </c>
      <c r="B7" s="724"/>
      <c r="C7" s="83"/>
      <c r="D7" s="83"/>
      <c r="E7" s="83"/>
      <c r="F7" s="83"/>
      <c r="G7" s="83"/>
      <c r="H7" s="291"/>
      <c r="I7" s="83"/>
      <c r="J7" s="83"/>
      <c r="K7" s="83"/>
      <c r="L7" s="83"/>
    </row>
    <row r="8" spans="1:12" ht="18">
      <c r="A8" s="86"/>
      <c r="B8" s="86"/>
      <c r="C8" s="83"/>
      <c r="D8" s="83"/>
      <c r="E8" s="83"/>
      <c r="F8" s="83"/>
      <c r="G8" s="83"/>
      <c r="H8" s="83"/>
      <c r="I8" s="105"/>
      <c r="J8" s="126"/>
      <c r="K8" s="788" t="s">
        <v>777</v>
      </c>
      <c r="L8" s="788"/>
    </row>
    <row r="9" spans="1:12" ht="27.75" customHeight="1">
      <c r="A9" s="943" t="s">
        <v>216</v>
      </c>
      <c r="B9" s="943" t="s">
        <v>215</v>
      </c>
      <c r="C9" s="698" t="s">
        <v>488</v>
      </c>
      <c r="D9" s="698" t="s">
        <v>489</v>
      </c>
      <c r="E9" s="947" t="s">
        <v>490</v>
      </c>
      <c r="F9" s="947"/>
      <c r="G9" s="947" t="s">
        <v>446</v>
      </c>
      <c r="H9" s="947"/>
      <c r="I9" s="947" t="s">
        <v>226</v>
      </c>
      <c r="J9" s="947"/>
      <c r="K9" s="948" t="s">
        <v>227</v>
      </c>
      <c r="L9" s="948"/>
    </row>
    <row r="10" spans="1:12" ht="43.5" customHeight="1">
      <c r="A10" s="944"/>
      <c r="B10" s="944"/>
      <c r="C10" s="698"/>
      <c r="D10" s="698"/>
      <c r="E10" s="5" t="s">
        <v>214</v>
      </c>
      <c r="F10" s="5" t="s">
        <v>197</v>
      </c>
      <c r="G10" s="5" t="s">
        <v>945</v>
      </c>
      <c r="H10" s="5" t="s">
        <v>944</v>
      </c>
      <c r="I10" s="5" t="s">
        <v>945</v>
      </c>
      <c r="J10" s="5" t="s">
        <v>944</v>
      </c>
      <c r="K10" s="5" t="s">
        <v>869</v>
      </c>
      <c r="L10" s="5" t="s">
        <v>868</v>
      </c>
    </row>
    <row r="11" spans="1:12" s="14" customFormat="1" ht="12.75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8">
        <v>12</v>
      </c>
    </row>
    <row r="12" spans="1:12" s="14" customFormat="1" ht="12.75">
      <c r="A12" s="353" t="s">
        <v>258</v>
      </c>
      <c r="B12" s="354" t="s">
        <v>884</v>
      </c>
      <c r="C12" s="482">
        <v>1811</v>
      </c>
      <c r="D12" s="482">
        <v>125942</v>
      </c>
      <c r="E12" s="482">
        <v>1811</v>
      </c>
      <c r="F12" s="482">
        <v>125942</v>
      </c>
      <c r="G12" s="484">
        <v>1619</v>
      </c>
      <c r="H12" s="482">
        <v>39106</v>
      </c>
      <c r="I12" s="482">
        <v>2374</v>
      </c>
      <c r="J12" s="659">
        <v>123900</v>
      </c>
      <c r="K12" s="88" t="s">
        <v>7</v>
      </c>
      <c r="L12" s="88" t="s">
        <v>7</v>
      </c>
    </row>
    <row r="13" spans="1:12" s="14" customFormat="1" ht="12.75">
      <c r="A13" s="353" t="s">
        <v>259</v>
      </c>
      <c r="B13" s="354" t="s">
        <v>885</v>
      </c>
      <c r="C13" s="482">
        <v>1853</v>
      </c>
      <c r="D13" s="482">
        <v>201954</v>
      </c>
      <c r="E13" s="482">
        <v>1853</v>
      </c>
      <c r="F13" s="482">
        <v>201954</v>
      </c>
      <c r="G13" s="484">
        <v>1050</v>
      </c>
      <c r="H13" s="482">
        <v>90257</v>
      </c>
      <c r="I13" s="482">
        <v>1540</v>
      </c>
      <c r="J13" s="659">
        <v>285961</v>
      </c>
      <c r="K13" s="88" t="s">
        <v>7</v>
      </c>
      <c r="L13" s="88" t="s">
        <v>7</v>
      </c>
    </row>
    <row r="14" spans="1:12" s="14" customFormat="1" ht="12.75">
      <c r="A14" s="353" t="s">
        <v>260</v>
      </c>
      <c r="B14" s="354" t="s">
        <v>886</v>
      </c>
      <c r="C14" s="482">
        <v>1122</v>
      </c>
      <c r="D14" s="482">
        <v>118472</v>
      </c>
      <c r="E14" s="482">
        <v>1122</v>
      </c>
      <c r="F14" s="482">
        <v>118472</v>
      </c>
      <c r="G14" s="484">
        <v>1133</v>
      </c>
      <c r="H14" s="482">
        <v>48657</v>
      </c>
      <c r="I14" s="482">
        <v>1662</v>
      </c>
      <c r="J14" s="659">
        <v>154160</v>
      </c>
      <c r="K14" s="88" t="s">
        <v>7</v>
      </c>
      <c r="L14" s="88" t="s">
        <v>7</v>
      </c>
    </row>
    <row r="15" spans="1:12" s="14" customFormat="1" ht="12.75">
      <c r="A15" s="353" t="s">
        <v>261</v>
      </c>
      <c r="B15" s="354" t="s">
        <v>887</v>
      </c>
      <c r="C15" s="482">
        <v>1852</v>
      </c>
      <c r="D15" s="482">
        <v>169721</v>
      </c>
      <c r="E15" s="482">
        <v>1852</v>
      </c>
      <c r="F15" s="482">
        <v>169721</v>
      </c>
      <c r="G15" s="484">
        <v>1343</v>
      </c>
      <c r="H15" s="482">
        <v>38157</v>
      </c>
      <c r="I15" s="482">
        <v>1970</v>
      </c>
      <c r="J15" s="659">
        <v>120893</v>
      </c>
      <c r="K15" s="88" t="s">
        <v>7</v>
      </c>
      <c r="L15" s="88" t="s">
        <v>7</v>
      </c>
    </row>
    <row r="16" spans="1:12" s="14" customFormat="1" ht="12.75">
      <c r="A16" s="353" t="s">
        <v>262</v>
      </c>
      <c r="B16" s="354" t="s">
        <v>888</v>
      </c>
      <c r="C16" s="482">
        <v>616</v>
      </c>
      <c r="D16" s="482">
        <v>50322</v>
      </c>
      <c r="E16" s="482">
        <v>616</v>
      </c>
      <c r="F16" s="482">
        <v>50322</v>
      </c>
      <c r="G16" s="484">
        <v>149</v>
      </c>
      <c r="H16" s="482">
        <v>1104</v>
      </c>
      <c r="I16" s="482">
        <v>219</v>
      </c>
      <c r="J16" s="659">
        <v>3497</v>
      </c>
      <c r="K16" s="88" t="s">
        <v>7</v>
      </c>
      <c r="L16" s="88" t="s">
        <v>7</v>
      </c>
    </row>
    <row r="17" spans="1:12" s="14" customFormat="1" ht="12.75">
      <c r="A17" s="353" t="s">
        <v>263</v>
      </c>
      <c r="B17" s="354" t="s">
        <v>889</v>
      </c>
      <c r="C17" s="482">
        <v>1149</v>
      </c>
      <c r="D17" s="482">
        <v>81669</v>
      </c>
      <c r="E17" s="482">
        <v>1149</v>
      </c>
      <c r="F17" s="482">
        <v>81669</v>
      </c>
      <c r="G17" s="484">
        <v>612</v>
      </c>
      <c r="H17" s="482">
        <v>16222</v>
      </c>
      <c r="I17" s="482">
        <v>898</v>
      </c>
      <c r="J17" s="659">
        <v>51396</v>
      </c>
      <c r="K17" s="88" t="s">
        <v>7</v>
      </c>
      <c r="L17" s="88" t="s">
        <v>7</v>
      </c>
    </row>
    <row r="18" spans="1:12" s="14" customFormat="1" ht="12.75">
      <c r="A18" s="353" t="s">
        <v>264</v>
      </c>
      <c r="B18" s="354" t="s">
        <v>890</v>
      </c>
      <c r="C18" s="482">
        <v>1965</v>
      </c>
      <c r="D18" s="482">
        <v>114070</v>
      </c>
      <c r="E18" s="482">
        <v>1965</v>
      </c>
      <c r="F18" s="482">
        <v>114070</v>
      </c>
      <c r="G18" s="484">
        <v>991</v>
      </c>
      <c r="H18" s="482">
        <v>42720</v>
      </c>
      <c r="I18" s="482">
        <v>1453</v>
      </c>
      <c r="J18" s="659">
        <v>135349</v>
      </c>
      <c r="K18" s="88" t="s">
        <v>7</v>
      </c>
      <c r="L18" s="88" t="s">
        <v>7</v>
      </c>
    </row>
    <row r="19" spans="1:12" s="14" customFormat="1" ht="12.75">
      <c r="A19" s="353" t="s">
        <v>265</v>
      </c>
      <c r="B19" s="354" t="s">
        <v>891</v>
      </c>
      <c r="C19" s="482">
        <v>1763</v>
      </c>
      <c r="D19" s="482">
        <v>195848</v>
      </c>
      <c r="E19" s="482">
        <v>1763</v>
      </c>
      <c r="F19" s="482">
        <v>195848</v>
      </c>
      <c r="G19" s="484">
        <v>1962</v>
      </c>
      <c r="H19" s="482">
        <v>111784</v>
      </c>
      <c r="I19" s="482">
        <v>2877</v>
      </c>
      <c r="J19" s="659">
        <v>354165</v>
      </c>
      <c r="K19" s="88" t="s">
        <v>7</v>
      </c>
      <c r="L19" s="88" t="s">
        <v>7</v>
      </c>
    </row>
    <row r="20" spans="1:12" s="14" customFormat="1" ht="12.75">
      <c r="A20" s="353" t="s">
        <v>284</v>
      </c>
      <c r="B20" s="354" t="s">
        <v>892</v>
      </c>
      <c r="C20" s="482">
        <v>4244</v>
      </c>
      <c r="D20" s="482">
        <v>129977</v>
      </c>
      <c r="E20" s="482">
        <v>4244</v>
      </c>
      <c r="F20" s="482">
        <v>129977</v>
      </c>
      <c r="G20" s="484">
        <v>1899</v>
      </c>
      <c r="H20" s="482">
        <v>33967</v>
      </c>
      <c r="I20" s="482">
        <v>2785</v>
      </c>
      <c r="J20" s="659">
        <v>107617</v>
      </c>
      <c r="K20" s="88" t="s">
        <v>7</v>
      </c>
      <c r="L20" s="88" t="s">
        <v>7</v>
      </c>
    </row>
    <row r="21" spans="1:12" s="14" customFormat="1" ht="12.75">
      <c r="A21" s="353" t="s">
        <v>285</v>
      </c>
      <c r="B21" s="354" t="s">
        <v>893</v>
      </c>
      <c r="C21" s="482">
        <v>766</v>
      </c>
      <c r="D21" s="482">
        <v>22256</v>
      </c>
      <c r="E21" s="482">
        <v>766</v>
      </c>
      <c r="F21" s="482">
        <v>22256</v>
      </c>
      <c r="G21" s="484">
        <v>318</v>
      </c>
      <c r="H21" s="482">
        <v>11970</v>
      </c>
      <c r="I21" s="482">
        <v>466</v>
      </c>
      <c r="J21" s="659">
        <v>37924</v>
      </c>
      <c r="K21" s="88" t="s">
        <v>7</v>
      </c>
      <c r="L21" s="88" t="s">
        <v>7</v>
      </c>
    </row>
    <row r="22" spans="1:12" s="14" customFormat="1" ht="12.75">
      <c r="A22" s="353" t="s">
        <v>286</v>
      </c>
      <c r="B22" s="354" t="s">
        <v>894</v>
      </c>
      <c r="C22" s="482">
        <v>1445</v>
      </c>
      <c r="D22" s="482">
        <v>149978</v>
      </c>
      <c r="E22" s="482">
        <v>1445</v>
      </c>
      <c r="F22" s="482">
        <v>149978</v>
      </c>
      <c r="G22" s="484">
        <v>1839</v>
      </c>
      <c r="H22" s="482">
        <v>12921</v>
      </c>
      <c r="I22" s="482">
        <v>2697</v>
      </c>
      <c r="J22" s="659">
        <v>40938</v>
      </c>
      <c r="K22" s="88" t="s">
        <v>7</v>
      </c>
      <c r="L22" s="88" t="s">
        <v>7</v>
      </c>
    </row>
    <row r="23" spans="1:12" s="14" customFormat="1" ht="12.75">
      <c r="A23" s="353" t="s">
        <v>314</v>
      </c>
      <c r="B23" s="354" t="s">
        <v>895</v>
      </c>
      <c r="C23" s="482">
        <v>1363</v>
      </c>
      <c r="D23" s="482">
        <v>112119</v>
      </c>
      <c r="E23" s="482">
        <v>1363</v>
      </c>
      <c r="F23" s="482">
        <v>112119</v>
      </c>
      <c r="G23" s="484">
        <v>1160</v>
      </c>
      <c r="H23" s="482">
        <v>62972</v>
      </c>
      <c r="I23" s="482">
        <v>1701</v>
      </c>
      <c r="J23" s="659">
        <v>199514</v>
      </c>
      <c r="K23" s="88" t="s">
        <v>7</v>
      </c>
      <c r="L23" s="88" t="s">
        <v>7</v>
      </c>
    </row>
    <row r="24" spans="1:12" s="14" customFormat="1" ht="12.75">
      <c r="A24" s="353" t="s">
        <v>315</v>
      </c>
      <c r="B24" s="354" t="s">
        <v>896</v>
      </c>
      <c r="C24" s="482">
        <v>1292</v>
      </c>
      <c r="D24" s="482">
        <v>96963</v>
      </c>
      <c r="E24" s="482">
        <v>1292</v>
      </c>
      <c r="F24" s="482">
        <v>96963</v>
      </c>
      <c r="G24" s="484">
        <v>1407</v>
      </c>
      <c r="H24" s="482">
        <v>36306</v>
      </c>
      <c r="I24" s="482">
        <v>2064</v>
      </c>
      <c r="J24" s="659">
        <v>115028</v>
      </c>
      <c r="K24" s="88" t="s">
        <v>7</v>
      </c>
      <c r="L24" s="88" t="s">
        <v>7</v>
      </c>
    </row>
    <row r="25" spans="1:12" s="14" customFormat="1" ht="12.75">
      <c r="A25" s="353" t="s">
        <v>316</v>
      </c>
      <c r="B25" s="354" t="s">
        <v>897</v>
      </c>
      <c r="C25" s="482">
        <v>2561</v>
      </c>
      <c r="D25" s="482">
        <v>166785</v>
      </c>
      <c r="E25" s="482">
        <v>2561</v>
      </c>
      <c r="F25" s="482">
        <v>166785</v>
      </c>
      <c r="G25" s="484">
        <v>1721</v>
      </c>
      <c r="H25" s="482">
        <v>21559</v>
      </c>
      <c r="I25" s="482">
        <v>2524</v>
      </c>
      <c r="J25" s="659">
        <v>68305</v>
      </c>
      <c r="K25" s="88" t="s">
        <v>7</v>
      </c>
      <c r="L25" s="88" t="s">
        <v>7</v>
      </c>
    </row>
    <row r="26" spans="1:12" s="14" customFormat="1" ht="12.75">
      <c r="A26" s="353" t="s">
        <v>317</v>
      </c>
      <c r="B26" s="354" t="s">
        <v>898</v>
      </c>
      <c r="C26" s="482">
        <v>751</v>
      </c>
      <c r="D26" s="482">
        <v>124304</v>
      </c>
      <c r="E26" s="482">
        <v>751</v>
      </c>
      <c r="F26" s="482">
        <v>124304</v>
      </c>
      <c r="G26" s="484">
        <v>634</v>
      </c>
      <c r="H26" s="482">
        <v>29051</v>
      </c>
      <c r="I26" s="482">
        <v>930</v>
      </c>
      <c r="J26" s="659">
        <v>92042</v>
      </c>
      <c r="K26" s="88" t="s">
        <v>7</v>
      </c>
      <c r="L26" s="88" t="s">
        <v>7</v>
      </c>
    </row>
    <row r="27" spans="1:12" s="14" customFormat="1" ht="12.75">
      <c r="A27" s="353" t="s">
        <v>899</v>
      </c>
      <c r="B27" s="354" t="s">
        <v>900</v>
      </c>
      <c r="C27" s="482">
        <v>4439</v>
      </c>
      <c r="D27" s="482">
        <v>304635</v>
      </c>
      <c r="E27" s="482">
        <v>4439</v>
      </c>
      <c r="F27" s="482">
        <v>304635</v>
      </c>
      <c r="G27" s="484">
        <v>2597</v>
      </c>
      <c r="H27" s="482">
        <v>3906</v>
      </c>
      <c r="I27" s="482">
        <v>3809</v>
      </c>
      <c r="J27" s="659">
        <v>12376</v>
      </c>
      <c r="K27" s="88" t="s">
        <v>7</v>
      </c>
      <c r="L27" s="88" t="s">
        <v>7</v>
      </c>
    </row>
    <row r="28" spans="1:12" s="14" customFormat="1" ht="12.75">
      <c r="A28" s="353" t="s">
        <v>901</v>
      </c>
      <c r="B28" s="354" t="s">
        <v>902</v>
      </c>
      <c r="C28" s="482">
        <v>2535</v>
      </c>
      <c r="D28" s="482">
        <v>172566</v>
      </c>
      <c r="E28" s="482">
        <v>2535</v>
      </c>
      <c r="F28" s="482">
        <v>172566</v>
      </c>
      <c r="G28" s="484">
        <v>373</v>
      </c>
      <c r="H28" s="482">
        <v>15825</v>
      </c>
      <c r="I28" s="482">
        <v>547</v>
      </c>
      <c r="J28" s="659">
        <v>50138</v>
      </c>
      <c r="K28" s="88" t="s">
        <v>7</v>
      </c>
      <c r="L28" s="88" t="s">
        <v>7</v>
      </c>
    </row>
    <row r="29" spans="1:12" ht="12.75">
      <c r="A29" s="353" t="s">
        <v>903</v>
      </c>
      <c r="B29" s="354" t="s">
        <v>904</v>
      </c>
      <c r="C29" s="483">
        <v>750</v>
      </c>
      <c r="D29" s="482">
        <v>77693</v>
      </c>
      <c r="E29" s="483">
        <v>750</v>
      </c>
      <c r="F29" s="483">
        <v>77693</v>
      </c>
      <c r="G29" s="485">
        <v>1362</v>
      </c>
      <c r="H29" s="483">
        <v>38867</v>
      </c>
      <c r="I29" s="482">
        <v>1998</v>
      </c>
      <c r="J29" s="659">
        <v>123142</v>
      </c>
      <c r="K29" s="88" t="s">
        <v>7</v>
      </c>
      <c r="L29" s="88" t="s">
        <v>7</v>
      </c>
    </row>
    <row r="30" spans="1:12" ht="12.75">
      <c r="A30" s="353" t="s">
        <v>905</v>
      </c>
      <c r="B30" s="354" t="s">
        <v>906</v>
      </c>
      <c r="C30" s="483">
        <v>1229</v>
      </c>
      <c r="D30" s="482">
        <v>99171</v>
      </c>
      <c r="E30" s="483">
        <v>1229</v>
      </c>
      <c r="F30" s="483">
        <v>99171</v>
      </c>
      <c r="G30" s="485">
        <v>921</v>
      </c>
      <c r="H30" s="483">
        <v>33770</v>
      </c>
      <c r="I30" s="482">
        <v>1351</v>
      </c>
      <c r="J30" s="659">
        <v>106994</v>
      </c>
      <c r="K30" s="88" t="s">
        <v>7</v>
      </c>
      <c r="L30" s="88" t="s">
        <v>7</v>
      </c>
    </row>
    <row r="31" spans="1:12" ht="12.75">
      <c r="A31" s="353" t="s">
        <v>907</v>
      </c>
      <c r="B31" s="354" t="s">
        <v>908</v>
      </c>
      <c r="C31" s="483">
        <v>2614</v>
      </c>
      <c r="D31" s="482">
        <v>142870</v>
      </c>
      <c r="E31" s="483">
        <v>2614</v>
      </c>
      <c r="F31" s="483">
        <v>142870</v>
      </c>
      <c r="G31" s="485">
        <v>1837</v>
      </c>
      <c r="H31" s="483">
        <v>10604</v>
      </c>
      <c r="I31" s="482">
        <v>2694</v>
      </c>
      <c r="J31" s="659">
        <v>33597</v>
      </c>
      <c r="K31" s="88" t="s">
        <v>7</v>
      </c>
      <c r="L31" s="88" t="s">
        <v>7</v>
      </c>
    </row>
    <row r="32" spans="1:12" ht="12.75">
      <c r="A32" s="353" t="s">
        <v>909</v>
      </c>
      <c r="B32" s="354" t="s">
        <v>910</v>
      </c>
      <c r="C32" s="483">
        <v>1015</v>
      </c>
      <c r="D32" s="482">
        <v>113413</v>
      </c>
      <c r="E32" s="483">
        <v>1015</v>
      </c>
      <c r="F32" s="483">
        <v>113413</v>
      </c>
      <c r="G32" s="485">
        <v>1722</v>
      </c>
      <c r="H32" s="483">
        <v>47165</v>
      </c>
      <c r="I32" s="482">
        <v>2525</v>
      </c>
      <c r="J32" s="659">
        <v>149433</v>
      </c>
      <c r="K32" s="88" t="s">
        <v>7</v>
      </c>
      <c r="L32" s="88" t="s">
        <v>7</v>
      </c>
    </row>
    <row r="33" spans="1:12" ht="12.75">
      <c r="A33" s="353" t="s">
        <v>911</v>
      </c>
      <c r="B33" s="354" t="s">
        <v>912</v>
      </c>
      <c r="C33" s="483">
        <v>3243</v>
      </c>
      <c r="D33" s="482">
        <v>326452</v>
      </c>
      <c r="E33" s="483">
        <v>3243</v>
      </c>
      <c r="F33" s="483">
        <v>326452</v>
      </c>
      <c r="G33" s="485">
        <v>2572</v>
      </c>
      <c r="H33" s="483">
        <v>126097</v>
      </c>
      <c r="I33" s="482">
        <v>3772</v>
      </c>
      <c r="J33" s="659">
        <v>399512</v>
      </c>
      <c r="K33" s="88" t="s">
        <v>7</v>
      </c>
      <c r="L33" s="88" t="s">
        <v>7</v>
      </c>
    </row>
    <row r="34" spans="1:12" ht="12.75">
      <c r="A34" s="353" t="s">
        <v>913</v>
      </c>
      <c r="B34" s="354" t="s">
        <v>914</v>
      </c>
      <c r="C34" s="483">
        <v>1290</v>
      </c>
      <c r="D34" s="482">
        <v>102641</v>
      </c>
      <c r="E34" s="483">
        <v>1290</v>
      </c>
      <c r="F34" s="483">
        <v>102641</v>
      </c>
      <c r="G34" s="485">
        <v>1113</v>
      </c>
      <c r="H34" s="483">
        <v>35463</v>
      </c>
      <c r="I34" s="482">
        <v>1632</v>
      </c>
      <c r="J34" s="659">
        <v>112358</v>
      </c>
      <c r="K34" s="88" t="s">
        <v>7</v>
      </c>
      <c r="L34" s="88" t="s">
        <v>7</v>
      </c>
    </row>
    <row r="35" spans="1:12" ht="12.75">
      <c r="A35" s="353" t="s">
        <v>915</v>
      </c>
      <c r="B35" s="354" t="s">
        <v>916</v>
      </c>
      <c r="C35" s="483">
        <v>2202</v>
      </c>
      <c r="D35" s="482">
        <v>130415</v>
      </c>
      <c r="E35" s="483">
        <v>2202</v>
      </c>
      <c r="F35" s="483">
        <v>130415</v>
      </c>
      <c r="G35" s="485">
        <v>1417</v>
      </c>
      <c r="H35" s="483">
        <v>26517</v>
      </c>
      <c r="I35" s="482">
        <v>2078</v>
      </c>
      <c r="J35" s="659">
        <v>84014</v>
      </c>
      <c r="K35" s="88" t="s">
        <v>7</v>
      </c>
      <c r="L35" s="88" t="s">
        <v>7</v>
      </c>
    </row>
    <row r="36" spans="1:12" ht="12.75">
      <c r="A36" s="353" t="s">
        <v>917</v>
      </c>
      <c r="B36" s="354" t="s">
        <v>918</v>
      </c>
      <c r="C36" s="483">
        <v>2255</v>
      </c>
      <c r="D36" s="482">
        <v>182595</v>
      </c>
      <c r="E36" s="483">
        <v>2255</v>
      </c>
      <c r="F36" s="483">
        <v>182595</v>
      </c>
      <c r="G36" s="485">
        <v>2329</v>
      </c>
      <c r="H36" s="483">
        <v>50781</v>
      </c>
      <c r="I36" s="482">
        <v>3416</v>
      </c>
      <c r="J36" s="659">
        <v>160889</v>
      </c>
      <c r="K36" s="88" t="s">
        <v>7</v>
      </c>
      <c r="L36" s="88" t="s">
        <v>7</v>
      </c>
    </row>
    <row r="37" spans="1:12" ht="12.75">
      <c r="A37" s="353" t="s">
        <v>919</v>
      </c>
      <c r="B37" s="354" t="s">
        <v>920</v>
      </c>
      <c r="C37" s="483">
        <v>1035</v>
      </c>
      <c r="D37" s="482">
        <v>88573</v>
      </c>
      <c r="E37" s="483">
        <v>1035</v>
      </c>
      <c r="F37" s="483">
        <v>88573</v>
      </c>
      <c r="G37" s="485">
        <v>1378</v>
      </c>
      <c r="H37" s="483">
        <v>56419</v>
      </c>
      <c r="I37" s="482">
        <v>2021</v>
      </c>
      <c r="J37" s="659">
        <v>178752</v>
      </c>
      <c r="K37" s="88" t="s">
        <v>7</v>
      </c>
      <c r="L37" s="88" t="s">
        <v>7</v>
      </c>
    </row>
    <row r="38" spans="1:12" ht="12.75">
      <c r="A38" s="353" t="s">
        <v>921</v>
      </c>
      <c r="B38" s="354" t="s">
        <v>922</v>
      </c>
      <c r="C38" s="483">
        <v>1197</v>
      </c>
      <c r="D38" s="482">
        <v>68422</v>
      </c>
      <c r="E38" s="483">
        <v>1197</v>
      </c>
      <c r="F38" s="483">
        <v>68422</v>
      </c>
      <c r="G38" s="485">
        <v>973</v>
      </c>
      <c r="H38" s="483">
        <v>35404</v>
      </c>
      <c r="I38" s="482">
        <v>1427</v>
      </c>
      <c r="J38" s="659">
        <v>112171</v>
      </c>
      <c r="K38" s="88" t="s">
        <v>7</v>
      </c>
      <c r="L38" s="88" t="s">
        <v>7</v>
      </c>
    </row>
    <row r="39" spans="1:12" ht="12.75">
      <c r="A39" s="353" t="s">
        <v>923</v>
      </c>
      <c r="B39" s="360" t="s">
        <v>924</v>
      </c>
      <c r="C39" s="483">
        <v>0</v>
      </c>
      <c r="D39" s="483">
        <v>0</v>
      </c>
      <c r="E39" s="486">
        <v>0</v>
      </c>
      <c r="F39" s="486">
        <v>0</v>
      </c>
      <c r="G39" s="486">
        <v>0</v>
      </c>
      <c r="H39" s="486">
        <v>0</v>
      </c>
      <c r="I39" s="482">
        <v>0</v>
      </c>
      <c r="J39" s="659">
        <v>0</v>
      </c>
      <c r="K39" s="88" t="s">
        <v>7</v>
      </c>
      <c r="L39" s="88" t="s">
        <v>7</v>
      </c>
    </row>
    <row r="40" spans="1:12" ht="12.75">
      <c r="A40" s="353" t="s">
        <v>925</v>
      </c>
      <c r="B40" s="360" t="s">
        <v>926</v>
      </c>
      <c r="C40" s="483">
        <v>0</v>
      </c>
      <c r="D40" s="483">
        <v>0</v>
      </c>
      <c r="E40" s="486">
        <v>0</v>
      </c>
      <c r="F40" s="486">
        <v>0</v>
      </c>
      <c r="G40" s="486">
        <v>0</v>
      </c>
      <c r="H40" s="486">
        <v>0</v>
      </c>
      <c r="I40" s="482">
        <v>0</v>
      </c>
      <c r="J40" s="659">
        <v>0</v>
      </c>
      <c r="K40" s="88" t="s">
        <v>7</v>
      </c>
      <c r="L40" s="88" t="s">
        <v>7</v>
      </c>
    </row>
    <row r="41" spans="1:12" ht="12.75">
      <c r="A41" s="353" t="s">
        <v>927</v>
      </c>
      <c r="B41" s="360" t="s">
        <v>928</v>
      </c>
      <c r="C41" s="483">
        <v>0</v>
      </c>
      <c r="D41" s="483">
        <v>0</v>
      </c>
      <c r="E41" s="486">
        <v>0</v>
      </c>
      <c r="F41" s="486">
        <v>0</v>
      </c>
      <c r="G41" s="486">
        <v>0</v>
      </c>
      <c r="H41" s="486">
        <v>0</v>
      </c>
      <c r="I41" s="482">
        <v>0</v>
      </c>
      <c r="J41" s="659">
        <v>0</v>
      </c>
      <c r="K41" s="88" t="s">
        <v>7</v>
      </c>
      <c r="L41" s="88" t="s">
        <v>7</v>
      </c>
    </row>
    <row r="42" spans="1:12" ht="12.75">
      <c r="A42" s="353" t="s">
        <v>929</v>
      </c>
      <c r="B42" s="360" t="s">
        <v>930</v>
      </c>
      <c r="C42" s="483">
        <v>0</v>
      </c>
      <c r="D42" s="483">
        <v>0</v>
      </c>
      <c r="E42" s="486">
        <v>0</v>
      </c>
      <c r="F42" s="486">
        <v>0</v>
      </c>
      <c r="G42" s="486">
        <v>0</v>
      </c>
      <c r="H42" s="486">
        <v>0</v>
      </c>
      <c r="I42" s="482">
        <v>0</v>
      </c>
      <c r="J42" s="659">
        <v>0</v>
      </c>
      <c r="K42" s="88" t="s">
        <v>7</v>
      </c>
      <c r="L42" s="88" t="s">
        <v>7</v>
      </c>
    </row>
    <row r="43" spans="1:12" ht="24.75">
      <c r="A43" s="353" t="s">
        <v>931</v>
      </c>
      <c r="B43" s="360" t="s">
        <v>932</v>
      </c>
      <c r="C43" s="483">
        <v>0</v>
      </c>
      <c r="D43" s="483">
        <v>0</v>
      </c>
      <c r="E43" s="486">
        <v>0</v>
      </c>
      <c r="F43" s="486">
        <v>0</v>
      </c>
      <c r="G43" s="486">
        <v>0</v>
      </c>
      <c r="H43" s="486">
        <v>0</v>
      </c>
      <c r="I43" s="482">
        <v>0</v>
      </c>
      <c r="J43" s="659">
        <v>0</v>
      </c>
      <c r="K43" s="88" t="s">
        <v>7</v>
      </c>
      <c r="L43" s="88" t="s">
        <v>7</v>
      </c>
    </row>
    <row r="44" spans="1:12" ht="24.75">
      <c r="A44" s="353" t="s">
        <v>933</v>
      </c>
      <c r="B44" s="360" t="s">
        <v>934</v>
      </c>
      <c r="C44" s="483">
        <v>0</v>
      </c>
      <c r="D44" s="483">
        <v>0</v>
      </c>
      <c r="E44" s="486">
        <v>0</v>
      </c>
      <c r="F44" s="486">
        <v>0</v>
      </c>
      <c r="G44" s="486">
        <v>0</v>
      </c>
      <c r="H44" s="486">
        <v>0</v>
      </c>
      <c r="I44" s="482">
        <v>0</v>
      </c>
      <c r="J44" s="659">
        <v>0</v>
      </c>
      <c r="K44" s="88" t="s">
        <v>7</v>
      </c>
      <c r="L44" s="88" t="s">
        <v>7</v>
      </c>
    </row>
    <row r="45" spans="1:12" ht="12.75">
      <c r="A45" s="87" t="s">
        <v>18</v>
      </c>
      <c r="B45" s="87"/>
      <c r="C45" s="87">
        <f aca="true" t="shared" si="0" ref="C45:J45">SUM(C12:C44)</f>
        <v>48357</v>
      </c>
      <c r="D45" s="87">
        <f t="shared" si="0"/>
        <v>3669826</v>
      </c>
      <c r="E45" s="87">
        <f t="shared" si="0"/>
        <v>48357</v>
      </c>
      <c r="F45" s="87">
        <f t="shared" si="0"/>
        <v>3669826</v>
      </c>
      <c r="G45" s="87">
        <f t="shared" si="0"/>
        <v>36431</v>
      </c>
      <c r="H45" s="87">
        <f t="shared" si="0"/>
        <v>1077571</v>
      </c>
      <c r="I45" s="87">
        <f t="shared" si="0"/>
        <v>53430</v>
      </c>
      <c r="J45" s="660">
        <f t="shared" si="0"/>
        <v>3414065</v>
      </c>
      <c r="K45" s="88" t="s">
        <v>7</v>
      </c>
      <c r="L45" s="88" t="s">
        <v>7</v>
      </c>
    </row>
    <row r="46" spans="1:12" ht="12">
      <c r="A46" s="91"/>
      <c r="B46" s="91"/>
      <c r="C46" s="83">
        <v>57079</v>
      </c>
      <c r="D46" s="83"/>
      <c r="E46" s="83"/>
      <c r="F46" s="83"/>
      <c r="G46" s="83"/>
      <c r="H46" s="83"/>
      <c r="I46" s="83"/>
      <c r="J46" s="83"/>
      <c r="K46" s="83"/>
      <c r="L46" s="83"/>
    </row>
    <row r="47" spans="1:12" ht="12">
      <c r="A47" s="946"/>
      <c r="B47" s="946"/>
      <c r="C47" s="946"/>
      <c r="D47" s="946"/>
      <c r="E47" s="946"/>
      <c r="F47" s="946"/>
      <c r="G47" s="946"/>
      <c r="H47" s="946"/>
      <c r="I47" s="946"/>
      <c r="J47" s="946"/>
      <c r="K47" s="946"/>
      <c r="L47" s="946"/>
    </row>
    <row r="48" spans="1:12" ht="13.5">
      <c r="A48" s="83"/>
      <c r="B48" s="83"/>
      <c r="C48" s="83"/>
      <c r="D48" s="83">
        <v>4263752</v>
      </c>
      <c r="E48" s="83"/>
      <c r="F48" s="682">
        <f>F45/D48</f>
        <v>0.860703436785254</v>
      </c>
      <c r="G48" s="83"/>
      <c r="H48" s="682">
        <f>H45/D48</f>
        <v>0.252728348177849</v>
      </c>
      <c r="I48" s="83"/>
      <c r="J48" s="682">
        <f>J45/D48</f>
        <v>0.8007184751833596</v>
      </c>
      <c r="K48" s="48"/>
      <c r="L48" s="83"/>
    </row>
    <row r="49" spans="1:9" ht="12.75">
      <c r="A49" s="303"/>
      <c r="B49" s="303"/>
      <c r="H49" s="382"/>
      <c r="I49" s="375" t="s">
        <v>13</v>
      </c>
    </row>
    <row r="50" spans="1:9" ht="15.75" customHeight="1">
      <c r="A50" s="303" t="s">
        <v>12</v>
      </c>
      <c r="C50" s="1"/>
      <c r="D50" s="685" t="s">
        <v>13</v>
      </c>
      <c r="E50" s="685"/>
      <c r="F50" s="14"/>
      <c r="H50" s="376"/>
      <c r="I50" s="376" t="s">
        <v>14</v>
      </c>
    </row>
    <row r="51" spans="1:9" ht="15" customHeight="1">
      <c r="A51" s="303"/>
      <c r="B51" s="303"/>
      <c r="C51" s="686" t="s">
        <v>882</v>
      </c>
      <c r="D51" s="686"/>
      <c r="E51" s="686"/>
      <c r="F51" s="686"/>
      <c r="H51" s="376"/>
      <c r="I51" s="376" t="s">
        <v>883</v>
      </c>
    </row>
    <row r="52" spans="8:9" ht="12.75">
      <c r="H52" s="305"/>
      <c r="I52" s="304" t="s">
        <v>83</v>
      </c>
    </row>
  </sheetData>
  <sheetProtection/>
  <mergeCells count="18">
    <mergeCell ref="I47:L47"/>
    <mergeCell ref="A7:B7"/>
    <mergeCell ref="A5:L5"/>
    <mergeCell ref="K1:L1"/>
    <mergeCell ref="G9:H9"/>
    <mergeCell ref="D9:D10"/>
    <mergeCell ref="E9:F9"/>
    <mergeCell ref="I9:J9"/>
    <mergeCell ref="K9:L9"/>
    <mergeCell ref="K8:L8"/>
    <mergeCell ref="C51:F51"/>
    <mergeCell ref="B9:B10"/>
    <mergeCell ref="A9:A10"/>
    <mergeCell ref="C9:C10"/>
    <mergeCell ref="A2:H2"/>
    <mergeCell ref="A3:H3"/>
    <mergeCell ref="A47:H47"/>
    <mergeCell ref="D50:E5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SheetLayoutView="100" zoomScalePageLayoutView="0" workbookViewId="0" topLeftCell="A25">
      <selection activeCell="C45" sqref="C45:F45"/>
    </sheetView>
  </sheetViews>
  <sheetFormatPr defaultColWidth="8.8515625" defaultRowHeight="12.75"/>
  <cols>
    <col min="1" max="1" width="11.140625" style="613" customWidth="1"/>
    <col min="2" max="2" width="19.140625" style="613" customWidth="1"/>
    <col min="3" max="3" width="20.57421875" style="613" customWidth="1"/>
    <col min="4" max="4" width="22.28125" style="613" customWidth="1"/>
    <col min="5" max="5" width="25.421875" style="613" customWidth="1"/>
    <col min="6" max="6" width="27.421875" style="613" customWidth="1"/>
    <col min="7" max="16384" width="8.8515625" style="613" customWidth="1"/>
  </cols>
  <sheetData>
    <row r="1" spans="4:6" ht="12.75" customHeight="1">
      <c r="D1" s="614"/>
      <c r="E1" s="614"/>
      <c r="F1" s="615" t="s">
        <v>99</v>
      </c>
    </row>
    <row r="2" spans="2:6" ht="15" customHeight="1">
      <c r="B2" s="950" t="s">
        <v>0</v>
      </c>
      <c r="C2" s="950"/>
      <c r="D2" s="950"/>
      <c r="E2" s="950"/>
      <c r="F2" s="950"/>
    </row>
    <row r="3" spans="2:6" ht="19.5">
      <c r="B3" s="847" t="s">
        <v>700</v>
      </c>
      <c r="C3" s="847"/>
      <c r="D3" s="847"/>
      <c r="E3" s="847"/>
      <c r="F3" s="847"/>
    </row>
    <row r="4" ht="11.25" customHeight="1"/>
    <row r="5" spans="1:6" ht="12.75">
      <c r="A5" s="951" t="s">
        <v>443</v>
      </c>
      <c r="B5" s="951"/>
      <c r="C5" s="951"/>
      <c r="D5" s="951"/>
      <c r="E5" s="951"/>
      <c r="F5" s="951"/>
    </row>
    <row r="6" spans="1:6" ht="8.25" customHeight="1">
      <c r="A6" s="616"/>
      <c r="B6" s="616"/>
      <c r="C6" s="616"/>
      <c r="D6" s="616"/>
      <c r="E6" s="616"/>
      <c r="F6" s="616"/>
    </row>
    <row r="7" spans="1:2" ht="18" customHeight="1">
      <c r="A7" s="844" t="s">
        <v>936</v>
      </c>
      <c r="B7" s="844"/>
    </row>
    <row r="8" ht="18" customHeight="1" hidden="1">
      <c r="A8" s="617" t="s">
        <v>1</v>
      </c>
    </row>
    <row r="9" spans="1:6" ht="30" customHeight="1">
      <c r="A9" s="955" t="s">
        <v>2</v>
      </c>
      <c r="B9" s="955" t="s">
        <v>3</v>
      </c>
      <c r="C9" s="952" t="s">
        <v>439</v>
      </c>
      <c r="D9" s="953"/>
      <c r="E9" s="954" t="s">
        <v>442</v>
      </c>
      <c r="F9" s="954"/>
    </row>
    <row r="10" spans="1:7" s="620" customFormat="1" ht="25.5">
      <c r="A10" s="955"/>
      <c r="B10" s="955"/>
      <c r="C10" s="618" t="s">
        <v>440</v>
      </c>
      <c r="D10" s="618" t="s">
        <v>441</v>
      </c>
      <c r="E10" s="618" t="s">
        <v>440</v>
      </c>
      <c r="F10" s="618" t="s">
        <v>441</v>
      </c>
      <c r="G10" s="619"/>
    </row>
    <row r="11" spans="1:6" s="622" customFormat="1" ht="12.75">
      <c r="A11" s="621">
        <v>1</v>
      </c>
      <c r="B11" s="621">
        <v>2</v>
      </c>
      <c r="C11" s="621">
        <v>3</v>
      </c>
      <c r="D11" s="621">
        <v>4</v>
      </c>
      <c r="E11" s="621">
        <v>5</v>
      </c>
      <c r="F11" s="621">
        <v>6</v>
      </c>
    </row>
    <row r="12" spans="1:6" s="622" customFormat="1" ht="12">
      <c r="A12" s="353" t="s">
        <v>258</v>
      </c>
      <c r="B12" s="354" t="s">
        <v>884</v>
      </c>
      <c r="C12" s="623">
        <v>1627</v>
      </c>
      <c r="D12" s="623">
        <v>1627</v>
      </c>
      <c r="E12" s="623">
        <v>508</v>
      </c>
      <c r="F12" s="623">
        <v>508</v>
      </c>
    </row>
    <row r="13" spans="1:6" s="622" customFormat="1" ht="12">
      <c r="A13" s="353" t="s">
        <v>259</v>
      </c>
      <c r="B13" s="354" t="s">
        <v>885</v>
      </c>
      <c r="C13" s="623">
        <v>2059</v>
      </c>
      <c r="D13" s="623">
        <v>2059</v>
      </c>
      <c r="E13" s="623">
        <v>820</v>
      </c>
      <c r="F13" s="623">
        <v>820</v>
      </c>
    </row>
    <row r="14" spans="1:6" s="622" customFormat="1" ht="12">
      <c r="A14" s="353" t="s">
        <v>260</v>
      </c>
      <c r="B14" s="354" t="s">
        <v>886</v>
      </c>
      <c r="C14" s="623">
        <v>938</v>
      </c>
      <c r="D14" s="623">
        <v>938</v>
      </c>
      <c r="E14" s="623">
        <v>374</v>
      </c>
      <c r="F14" s="623">
        <v>374</v>
      </c>
    </row>
    <row r="15" spans="1:6" s="622" customFormat="1" ht="12">
      <c r="A15" s="353" t="s">
        <v>261</v>
      </c>
      <c r="B15" s="354" t="s">
        <v>887</v>
      </c>
      <c r="C15" s="623">
        <v>2148</v>
      </c>
      <c r="D15" s="623">
        <v>2148</v>
      </c>
      <c r="E15" s="623">
        <v>546</v>
      </c>
      <c r="F15" s="623">
        <v>546</v>
      </c>
    </row>
    <row r="16" spans="1:6" s="622" customFormat="1" ht="12">
      <c r="A16" s="353" t="s">
        <v>262</v>
      </c>
      <c r="B16" s="354" t="s">
        <v>888</v>
      </c>
      <c r="C16" s="623">
        <v>992</v>
      </c>
      <c r="D16" s="623">
        <v>992</v>
      </c>
      <c r="E16" s="623">
        <v>178</v>
      </c>
      <c r="F16" s="623">
        <v>178</v>
      </c>
    </row>
    <row r="17" spans="1:6" s="622" customFormat="1" ht="12">
      <c r="A17" s="353" t="s">
        <v>263</v>
      </c>
      <c r="B17" s="354" t="s">
        <v>889</v>
      </c>
      <c r="C17" s="623">
        <v>1138</v>
      </c>
      <c r="D17" s="623">
        <v>1138</v>
      </c>
      <c r="E17" s="623">
        <v>312</v>
      </c>
      <c r="F17" s="623">
        <v>312</v>
      </c>
    </row>
    <row r="18" spans="1:6" s="622" customFormat="1" ht="12">
      <c r="A18" s="353" t="s">
        <v>264</v>
      </c>
      <c r="B18" s="354" t="s">
        <v>890</v>
      </c>
      <c r="C18" s="623">
        <v>1430</v>
      </c>
      <c r="D18" s="623">
        <v>1430</v>
      </c>
      <c r="E18" s="623">
        <v>528</v>
      </c>
      <c r="F18" s="623">
        <v>528</v>
      </c>
    </row>
    <row r="19" spans="1:6" s="622" customFormat="1" ht="12">
      <c r="A19" s="353" t="s">
        <v>265</v>
      </c>
      <c r="B19" s="354" t="s">
        <v>891</v>
      </c>
      <c r="C19" s="623">
        <v>2046</v>
      </c>
      <c r="D19" s="623">
        <v>2046</v>
      </c>
      <c r="E19" s="623">
        <v>865</v>
      </c>
      <c r="F19" s="623">
        <v>865</v>
      </c>
    </row>
    <row r="20" spans="1:6" s="622" customFormat="1" ht="12">
      <c r="A20" s="353" t="s">
        <v>284</v>
      </c>
      <c r="B20" s="354" t="s">
        <v>892</v>
      </c>
      <c r="C20" s="623">
        <v>1551</v>
      </c>
      <c r="D20" s="623">
        <v>1551</v>
      </c>
      <c r="E20" s="623">
        <v>401</v>
      </c>
      <c r="F20" s="623">
        <v>401</v>
      </c>
    </row>
    <row r="21" spans="1:6" s="622" customFormat="1" ht="12">
      <c r="A21" s="353" t="s">
        <v>285</v>
      </c>
      <c r="B21" s="354" t="s">
        <v>893</v>
      </c>
      <c r="C21" s="623">
        <v>779</v>
      </c>
      <c r="D21" s="623">
        <v>779</v>
      </c>
      <c r="E21" s="623">
        <v>194</v>
      </c>
      <c r="F21" s="623">
        <v>194</v>
      </c>
    </row>
    <row r="22" spans="1:6" s="622" customFormat="1" ht="12">
      <c r="A22" s="353" t="s">
        <v>286</v>
      </c>
      <c r="B22" s="354" t="s">
        <v>894</v>
      </c>
      <c r="C22" s="623">
        <v>1574</v>
      </c>
      <c r="D22" s="623">
        <v>1574</v>
      </c>
      <c r="E22" s="623">
        <v>503</v>
      </c>
      <c r="F22" s="623">
        <v>503</v>
      </c>
    </row>
    <row r="23" spans="1:6" s="622" customFormat="1" ht="12">
      <c r="A23" s="353" t="s">
        <v>314</v>
      </c>
      <c r="B23" s="354" t="s">
        <v>895</v>
      </c>
      <c r="C23" s="623">
        <v>1330</v>
      </c>
      <c r="D23" s="623">
        <v>1330</v>
      </c>
      <c r="E23" s="623">
        <v>467</v>
      </c>
      <c r="F23" s="623">
        <v>467</v>
      </c>
    </row>
    <row r="24" spans="1:6" s="622" customFormat="1" ht="12">
      <c r="A24" s="353" t="s">
        <v>315</v>
      </c>
      <c r="B24" s="354" t="s">
        <v>896</v>
      </c>
      <c r="C24" s="623">
        <v>1493</v>
      </c>
      <c r="D24" s="623">
        <v>1493</v>
      </c>
      <c r="E24" s="623">
        <v>570</v>
      </c>
      <c r="F24" s="623">
        <v>570</v>
      </c>
    </row>
    <row r="25" spans="1:6" s="622" customFormat="1" ht="12">
      <c r="A25" s="353" t="s">
        <v>316</v>
      </c>
      <c r="B25" s="354" t="s">
        <v>897</v>
      </c>
      <c r="C25" s="623">
        <v>1323</v>
      </c>
      <c r="D25" s="623">
        <v>1323</v>
      </c>
      <c r="E25" s="623">
        <v>392</v>
      </c>
      <c r="F25" s="623">
        <v>392</v>
      </c>
    </row>
    <row r="26" spans="1:6" s="622" customFormat="1" ht="12">
      <c r="A26" s="353" t="s">
        <v>317</v>
      </c>
      <c r="B26" s="354" t="s">
        <v>898</v>
      </c>
      <c r="C26" s="623">
        <v>520</v>
      </c>
      <c r="D26" s="623">
        <v>520</v>
      </c>
      <c r="E26" s="623">
        <v>222</v>
      </c>
      <c r="F26" s="623">
        <v>222</v>
      </c>
    </row>
    <row r="27" spans="1:6" s="622" customFormat="1" ht="12">
      <c r="A27" s="353" t="s">
        <v>899</v>
      </c>
      <c r="B27" s="354" t="s">
        <v>900</v>
      </c>
      <c r="C27" s="623">
        <v>2005</v>
      </c>
      <c r="D27" s="623">
        <v>2005</v>
      </c>
      <c r="E27" s="623">
        <v>721</v>
      </c>
      <c r="F27" s="623">
        <v>721</v>
      </c>
    </row>
    <row r="28" spans="1:6" s="622" customFormat="1" ht="12">
      <c r="A28" s="353" t="s">
        <v>901</v>
      </c>
      <c r="B28" s="354" t="s">
        <v>902</v>
      </c>
      <c r="C28" s="623">
        <v>1167</v>
      </c>
      <c r="D28" s="623">
        <v>1167</v>
      </c>
      <c r="E28" s="623">
        <v>285</v>
      </c>
      <c r="F28" s="623">
        <v>285</v>
      </c>
    </row>
    <row r="29" spans="1:6" ht="12">
      <c r="A29" s="353" t="s">
        <v>903</v>
      </c>
      <c r="B29" s="354" t="s">
        <v>904</v>
      </c>
      <c r="C29" s="624">
        <v>1795</v>
      </c>
      <c r="D29" s="624">
        <v>1795</v>
      </c>
      <c r="E29" s="623">
        <v>440</v>
      </c>
      <c r="F29" s="624">
        <v>440</v>
      </c>
    </row>
    <row r="30" spans="1:6" ht="12">
      <c r="A30" s="353" t="s">
        <v>905</v>
      </c>
      <c r="B30" s="354" t="s">
        <v>906</v>
      </c>
      <c r="C30" s="624">
        <v>1882</v>
      </c>
      <c r="D30" s="624">
        <v>1882</v>
      </c>
      <c r="E30" s="623">
        <v>440</v>
      </c>
      <c r="F30" s="624">
        <v>440</v>
      </c>
    </row>
    <row r="31" spans="1:6" ht="12">
      <c r="A31" s="353" t="s">
        <v>907</v>
      </c>
      <c r="B31" s="354" t="s">
        <v>908</v>
      </c>
      <c r="C31" s="624">
        <v>1993</v>
      </c>
      <c r="D31" s="624">
        <v>1993</v>
      </c>
      <c r="E31" s="623">
        <v>965</v>
      </c>
      <c r="F31" s="624">
        <v>965</v>
      </c>
    </row>
    <row r="32" spans="1:6" ht="12">
      <c r="A32" s="353" t="s">
        <v>909</v>
      </c>
      <c r="B32" s="354" t="s">
        <v>910</v>
      </c>
      <c r="C32" s="624">
        <v>1261</v>
      </c>
      <c r="D32" s="624">
        <v>1261</v>
      </c>
      <c r="E32" s="623">
        <v>430</v>
      </c>
      <c r="F32" s="624">
        <v>430</v>
      </c>
    </row>
    <row r="33" spans="1:6" ht="12">
      <c r="A33" s="353" t="s">
        <v>911</v>
      </c>
      <c r="B33" s="354" t="s">
        <v>912</v>
      </c>
      <c r="C33" s="624">
        <v>2003</v>
      </c>
      <c r="D33" s="624">
        <v>2003</v>
      </c>
      <c r="E33" s="623">
        <v>760</v>
      </c>
      <c r="F33" s="624">
        <v>760</v>
      </c>
    </row>
    <row r="34" spans="1:6" ht="12">
      <c r="A34" s="353" t="s">
        <v>913</v>
      </c>
      <c r="B34" s="354" t="s">
        <v>914</v>
      </c>
      <c r="C34" s="624">
        <v>1073</v>
      </c>
      <c r="D34" s="624">
        <v>1073</v>
      </c>
      <c r="E34" s="623">
        <v>374</v>
      </c>
      <c r="F34" s="624">
        <v>374</v>
      </c>
    </row>
    <row r="35" spans="1:6" ht="12">
      <c r="A35" s="353" t="s">
        <v>915</v>
      </c>
      <c r="B35" s="354" t="s">
        <v>916</v>
      </c>
      <c r="C35" s="624">
        <v>1196</v>
      </c>
      <c r="D35" s="624">
        <v>1196</v>
      </c>
      <c r="E35" s="623">
        <v>369</v>
      </c>
      <c r="F35" s="624">
        <v>369</v>
      </c>
    </row>
    <row r="36" spans="1:6" ht="12">
      <c r="A36" s="353" t="s">
        <v>917</v>
      </c>
      <c r="B36" s="354" t="s">
        <v>918</v>
      </c>
      <c r="C36" s="624">
        <v>1190</v>
      </c>
      <c r="D36" s="624">
        <v>1190</v>
      </c>
      <c r="E36" s="623">
        <v>253</v>
      </c>
      <c r="F36" s="624">
        <v>253</v>
      </c>
    </row>
    <row r="37" spans="1:6" ht="12">
      <c r="A37" s="353" t="s">
        <v>919</v>
      </c>
      <c r="B37" s="354" t="s">
        <v>920</v>
      </c>
      <c r="C37" s="624">
        <v>1231</v>
      </c>
      <c r="D37" s="624">
        <v>1231</v>
      </c>
      <c r="E37" s="623">
        <v>264</v>
      </c>
      <c r="F37" s="624">
        <v>264</v>
      </c>
    </row>
    <row r="38" spans="1:6" ht="12">
      <c r="A38" s="353" t="s">
        <v>921</v>
      </c>
      <c r="B38" s="354" t="s">
        <v>922</v>
      </c>
      <c r="C38" s="624">
        <v>1317</v>
      </c>
      <c r="D38" s="624">
        <v>1317</v>
      </c>
      <c r="E38" s="623">
        <v>269</v>
      </c>
      <c r="F38" s="624">
        <v>269</v>
      </c>
    </row>
    <row r="39" spans="1:6" ht="12">
      <c r="A39" s="353" t="s">
        <v>923</v>
      </c>
      <c r="B39" s="360" t="s">
        <v>924</v>
      </c>
      <c r="C39" s="624">
        <v>1063</v>
      </c>
      <c r="D39" s="624">
        <v>1063</v>
      </c>
      <c r="E39" s="623">
        <v>242</v>
      </c>
      <c r="F39" s="624">
        <v>242</v>
      </c>
    </row>
    <row r="40" spans="1:6" ht="12">
      <c r="A40" s="353" t="s">
        <v>925</v>
      </c>
      <c r="B40" s="360" t="s">
        <v>926</v>
      </c>
      <c r="C40" s="624">
        <v>687</v>
      </c>
      <c r="D40" s="624">
        <v>687</v>
      </c>
      <c r="E40" s="623">
        <v>153</v>
      </c>
      <c r="F40" s="624">
        <v>153</v>
      </c>
    </row>
    <row r="41" spans="1:6" ht="12">
      <c r="A41" s="353" t="s">
        <v>927</v>
      </c>
      <c r="B41" s="360" t="s">
        <v>928</v>
      </c>
      <c r="C41" s="624">
        <v>852</v>
      </c>
      <c r="D41" s="624">
        <v>852</v>
      </c>
      <c r="E41" s="623">
        <v>246</v>
      </c>
      <c r="F41" s="624">
        <v>246</v>
      </c>
    </row>
    <row r="42" spans="1:6" ht="12">
      <c r="A42" s="353" t="s">
        <v>929</v>
      </c>
      <c r="B42" s="360" t="s">
        <v>930</v>
      </c>
      <c r="C42" s="624">
        <v>518</v>
      </c>
      <c r="D42" s="624">
        <v>518</v>
      </c>
      <c r="E42" s="623">
        <v>182</v>
      </c>
      <c r="F42" s="624">
        <v>182</v>
      </c>
    </row>
    <row r="43" spans="1:6" ht="24.75">
      <c r="A43" s="353" t="s">
        <v>931</v>
      </c>
      <c r="B43" s="360" t="s">
        <v>932</v>
      </c>
      <c r="C43" s="624">
        <v>431</v>
      </c>
      <c r="D43" s="624">
        <v>431</v>
      </c>
      <c r="E43" s="623">
        <v>181</v>
      </c>
      <c r="F43" s="624">
        <v>181</v>
      </c>
    </row>
    <row r="44" spans="1:6" ht="12">
      <c r="A44" s="353" t="s">
        <v>933</v>
      </c>
      <c r="B44" s="360" t="s">
        <v>934</v>
      </c>
      <c r="C44" s="624">
        <v>658</v>
      </c>
      <c r="D44" s="624">
        <v>658</v>
      </c>
      <c r="E44" s="623">
        <v>164</v>
      </c>
      <c r="F44" s="624">
        <v>164</v>
      </c>
    </row>
    <row r="45" spans="1:6" ht="12.75">
      <c r="A45" s="625" t="s">
        <v>18</v>
      </c>
      <c r="B45" s="626"/>
      <c r="C45" s="625">
        <f>SUM(C12:C44)</f>
        <v>43270</v>
      </c>
      <c r="D45" s="625">
        <f>SUM(D12:D44)</f>
        <v>43270</v>
      </c>
      <c r="E45" s="625">
        <f>SUM(E12:E44)</f>
        <v>13618</v>
      </c>
      <c r="F45" s="625">
        <f>SUM(F12:F44)</f>
        <v>13618</v>
      </c>
    </row>
    <row r="46" spans="1:6" ht="12.75">
      <c r="A46" s="956" t="s">
        <v>1008</v>
      </c>
      <c r="B46" s="956"/>
      <c r="C46" s="956"/>
      <c r="D46" s="956"/>
      <c r="E46" s="956"/>
      <c r="F46" s="956"/>
    </row>
    <row r="47" ht="12">
      <c r="C47" s="613" t="s">
        <v>11</v>
      </c>
    </row>
    <row r="48" spans="1:6" ht="15.75" customHeight="1">
      <c r="A48" s="370"/>
      <c r="B48" s="370"/>
      <c r="D48" s="338"/>
      <c r="E48" s="371" t="s">
        <v>13</v>
      </c>
      <c r="F48" s="338"/>
    </row>
    <row r="49" spans="1:6" ht="15" customHeight="1">
      <c r="A49" s="370" t="s">
        <v>12</v>
      </c>
      <c r="B49" s="338"/>
      <c r="C49" s="596" t="s">
        <v>13</v>
      </c>
      <c r="E49" s="372" t="s">
        <v>14</v>
      </c>
      <c r="F49" s="342"/>
    </row>
    <row r="50" spans="1:6" ht="15.75" customHeight="1">
      <c r="A50" s="370"/>
      <c r="B50" s="370"/>
      <c r="C50" s="627" t="s">
        <v>882</v>
      </c>
      <c r="D50" s="627"/>
      <c r="E50" s="372" t="s">
        <v>883</v>
      </c>
      <c r="F50" s="627"/>
    </row>
    <row r="51" spans="1:6" ht="12.75">
      <c r="A51" s="338"/>
      <c r="B51" s="338"/>
      <c r="C51" s="338"/>
      <c r="D51" s="338"/>
      <c r="E51" s="373" t="s">
        <v>83</v>
      </c>
      <c r="F51" s="338"/>
    </row>
    <row r="52" spans="1:6" ht="12">
      <c r="A52" s="949"/>
      <c r="B52" s="949"/>
      <c r="C52" s="949"/>
      <c r="D52" s="949"/>
      <c r="E52" s="949"/>
      <c r="F52" s="949"/>
    </row>
  </sheetData>
  <sheetProtection/>
  <mergeCells count="10">
    <mergeCell ref="A7:B7"/>
    <mergeCell ref="A52:F52"/>
    <mergeCell ref="B3:F3"/>
    <mergeCell ref="B2:F2"/>
    <mergeCell ref="A5:F5"/>
    <mergeCell ref="C9:D9"/>
    <mergeCell ref="E9:F9"/>
    <mergeCell ref="A9:A10"/>
    <mergeCell ref="B9:B10"/>
    <mergeCell ref="A46:F4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Normal="85" zoomScaleSheetLayoutView="100" zoomScalePageLayoutView="0" workbookViewId="0" topLeftCell="A28">
      <selection activeCell="A49" sqref="A49"/>
    </sheetView>
  </sheetViews>
  <sheetFormatPr defaultColWidth="9.140625" defaultRowHeight="12.75"/>
  <cols>
    <col min="2" max="2" width="23.42187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83"/>
      <c r="B1" s="83"/>
      <c r="C1" s="83"/>
      <c r="D1" s="959"/>
      <c r="E1" s="959"/>
      <c r="F1" s="36"/>
      <c r="G1" s="959" t="s">
        <v>445</v>
      </c>
      <c r="H1" s="959"/>
      <c r="I1" s="959"/>
      <c r="J1" s="959"/>
      <c r="K1" s="94"/>
      <c r="L1" s="83"/>
      <c r="M1" s="83"/>
    </row>
    <row r="2" spans="1:13" ht="15">
      <c r="A2" s="945" t="s">
        <v>0</v>
      </c>
      <c r="B2" s="945"/>
      <c r="C2" s="945"/>
      <c r="D2" s="945"/>
      <c r="E2" s="945"/>
      <c r="F2" s="945"/>
      <c r="G2" s="945"/>
      <c r="H2" s="945"/>
      <c r="I2" s="945"/>
      <c r="J2" s="945"/>
      <c r="K2" s="83"/>
      <c r="L2" s="83"/>
      <c r="M2" s="83"/>
    </row>
    <row r="3" spans="1:13" ht="18">
      <c r="A3" s="121"/>
      <c r="B3" s="121"/>
      <c r="C3" s="965" t="s">
        <v>700</v>
      </c>
      <c r="D3" s="965"/>
      <c r="E3" s="965"/>
      <c r="F3" s="965"/>
      <c r="G3" s="965"/>
      <c r="H3" s="965"/>
      <c r="I3" s="965"/>
      <c r="J3" s="121"/>
      <c r="K3" s="83"/>
      <c r="L3" s="83"/>
      <c r="M3" s="83"/>
    </row>
    <row r="4" spans="1:13" ht="15">
      <c r="A4" s="757" t="s">
        <v>444</v>
      </c>
      <c r="B4" s="757"/>
      <c r="C4" s="757"/>
      <c r="D4" s="757"/>
      <c r="E4" s="757"/>
      <c r="F4" s="757"/>
      <c r="G4" s="757"/>
      <c r="H4" s="757"/>
      <c r="I4" s="757"/>
      <c r="J4" s="757"/>
      <c r="K4" s="83"/>
      <c r="L4" s="83"/>
      <c r="M4" s="83"/>
    </row>
    <row r="5" spans="1:13" ht="15">
      <c r="A5" s="724" t="s">
        <v>936</v>
      </c>
      <c r="B5" s="724"/>
      <c r="C5" s="85"/>
      <c r="D5" s="85"/>
      <c r="E5" s="85"/>
      <c r="F5" s="85"/>
      <c r="G5" s="85"/>
      <c r="H5" s="85"/>
      <c r="I5" s="85"/>
      <c r="J5" s="85"/>
      <c r="K5" s="83"/>
      <c r="L5" s="83"/>
      <c r="M5" s="83"/>
    </row>
    <row r="6" spans="1:13" ht="1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8">
      <c r="A7" s="86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21.75" customHeight="1">
      <c r="A8" s="960" t="s">
        <v>2</v>
      </c>
      <c r="B8" s="960" t="s">
        <v>3</v>
      </c>
      <c r="C8" s="962" t="s">
        <v>138</v>
      </c>
      <c r="D8" s="963"/>
      <c r="E8" s="963"/>
      <c r="F8" s="963"/>
      <c r="G8" s="963"/>
      <c r="H8" s="963"/>
      <c r="I8" s="963"/>
      <c r="J8" s="964"/>
      <c r="K8" s="83"/>
      <c r="L8" s="83"/>
      <c r="M8" s="83"/>
    </row>
    <row r="9" spans="1:13" ht="39.75" customHeight="1">
      <c r="A9" s="961"/>
      <c r="B9" s="961"/>
      <c r="C9" s="88" t="s">
        <v>195</v>
      </c>
      <c r="D9" s="88" t="s">
        <v>118</v>
      </c>
      <c r="E9" s="88" t="s">
        <v>384</v>
      </c>
      <c r="F9" s="128" t="s">
        <v>165</v>
      </c>
      <c r="G9" s="128" t="s">
        <v>119</v>
      </c>
      <c r="H9" s="147" t="s">
        <v>194</v>
      </c>
      <c r="I9" s="147" t="s">
        <v>864</v>
      </c>
      <c r="J9" s="89" t="s">
        <v>18</v>
      </c>
      <c r="K9" s="93"/>
      <c r="L9" s="93"/>
      <c r="M9" s="93"/>
    </row>
    <row r="10" spans="1:13" s="14" customFormat="1" ht="12.75">
      <c r="A10" s="324">
        <v>1</v>
      </c>
      <c r="B10" s="324">
        <v>2</v>
      </c>
      <c r="C10" s="324">
        <v>3</v>
      </c>
      <c r="D10" s="324">
        <v>4</v>
      </c>
      <c r="E10" s="324">
        <v>5</v>
      </c>
      <c r="F10" s="324">
        <v>6</v>
      </c>
      <c r="G10" s="324">
        <v>7</v>
      </c>
      <c r="H10" s="325">
        <v>8</v>
      </c>
      <c r="I10" s="325">
        <v>9</v>
      </c>
      <c r="J10" s="326">
        <v>10</v>
      </c>
      <c r="K10" s="93"/>
      <c r="L10" s="93"/>
      <c r="M10" s="93"/>
    </row>
    <row r="11" spans="1:13" s="14" customFormat="1" ht="12.75">
      <c r="A11" s="353" t="s">
        <v>258</v>
      </c>
      <c r="B11" s="354" t="s">
        <v>884</v>
      </c>
      <c r="C11" s="482">
        <v>0</v>
      </c>
      <c r="D11" s="482">
        <v>0</v>
      </c>
      <c r="E11" s="482">
        <f>J11-C11-G11</f>
        <v>2139</v>
      </c>
      <c r="F11" s="482">
        <v>0</v>
      </c>
      <c r="G11" s="482">
        <v>0</v>
      </c>
      <c r="H11" s="522">
        <v>0</v>
      </c>
      <c r="I11" s="522">
        <v>0</v>
      </c>
      <c r="J11" s="521">
        <v>2139</v>
      </c>
      <c r="K11" s="93"/>
      <c r="L11" s="93"/>
      <c r="M11" s="93"/>
    </row>
    <row r="12" spans="1:13" s="14" customFormat="1" ht="12.75">
      <c r="A12" s="353" t="s">
        <v>259</v>
      </c>
      <c r="B12" s="354" t="s">
        <v>885</v>
      </c>
      <c r="C12" s="482">
        <v>0</v>
      </c>
      <c r="D12" s="482">
        <v>0</v>
      </c>
      <c r="E12" s="482">
        <f aca="true" t="shared" si="0" ref="E12:E43">J12-C12-G12</f>
        <v>2889</v>
      </c>
      <c r="F12" s="482">
        <v>0</v>
      </c>
      <c r="G12" s="482">
        <v>0</v>
      </c>
      <c r="H12" s="522">
        <v>0</v>
      </c>
      <c r="I12" s="522">
        <v>0</v>
      </c>
      <c r="J12" s="521">
        <v>2889</v>
      </c>
      <c r="K12" s="93"/>
      <c r="L12" s="93"/>
      <c r="M12" s="93"/>
    </row>
    <row r="13" spans="1:13" s="14" customFormat="1" ht="12.75">
      <c r="A13" s="353" t="s">
        <v>260</v>
      </c>
      <c r="B13" s="354" t="s">
        <v>886</v>
      </c>
      <c r="C13" s="482">
        <v>0</v>
      </c>
      <c r="D13" s="482">
        <v>0</v>
      </c>
      <c r="E13" s="482">
        <f t="shared" si="0"/>
        <v>1315</v>
      </c>
      <c r="F13" s="482">
        <v>0</v>
      </c>
      <c r="G13" s="482">
        <v>0</v>
      </c>
      <c r="H13" s="522">
        <v>0</v>
      </c>
      <c r="I13" s="522">
        <v>0</v>
      </c>
      <c r="J13" s="521">
        <v>1315</v>
      </c>
      <c r="K13" s="93"/>
      <c r="L13" s="93"/>
      <c r="M13" s="93"/>
    </row>
    <row r="14" spans="1:13" s="14" customFormat="1" ht="12.75">
      <c r="A14" s="353" t="s">
        <v>261</v>
      </c>
      <c r="B14" s="354" t="s">
        <v>887</v>
      </c>
      <c r="C14" s="482">
        <v>0</v>
      </c>
      <c r="D14" s="482">
        <v>0</v>
      </c>
      <c r="E14" s="482">
        <f t="shared" si="0"/>
        <v>2699</v>
      </c>
      <c r="F14" s="482">
        <v>0</v>
      </c>
      <c r="G14" s="482">
        <v>0</v>
      </c>
      <c r="H14" s="522">
        <v>0</v>
      </c>
      <c r="I14" s="522">
        <v>0</v>
      </c>
      <c r="J14" s="521">
        <v>2699</v>
      </c>
      <c r="K14" s="93"/>
      <c r="L14" s="93"/>
      <c r="M14" s="93"/>
    </row>
    <row r="15" spans="1:13" s="14" customFormat="1" ht="12.75">
      <c r="A15" s="353" t="s">
        <v>262</v>
      </c>
      <c r="B15" s="354" t="s">
        <v>888</v>
      </c>
      <c r="C15" s="482">
        <v>0</v>
      </c>
      <c r="D15" s="482">
        <v>0</v>
      </c>
      <c r="E15" s="482">
        <f t="shared" si="0"/>
        <v>1174</v>
      </c>
      <c r="F15" s="482">
        <v>0</v>
      </c>
      <c r="G15" s="482">
        <v>0</v>
      </c>
      <c r="H15" s="522">
        <v>0</v>
      </c>
      <c r="I15" s="522">
        <v>0</v>
      </c>
      <c r="J15" s="521">
        <v>1174</v>
      </c>
      <c r="K15" s="93"/>
      <c r="L15" s="93"/>
      <c r="M15" s="93"/>
    </row>
    <row r="16" spans="1:13" s="14" customFormat="1" ht="12.75">
      <c r="A16" s="353" t="s">
        <v>263</v>
      </c>
      <c r="B16" s="354" t="s">
        <v>889</v>
      </c>
      <c r="C16" s="482">
        <v>0</v>
      </c>
      <c r="D16" s="482">
        <v>0</v>
      </c>
      <c r="E16" s="482">
        <f t="shared" si="0"/>
        <v>1457</v>
      </c>
      <c r="F16" s="482">
        <v>0</v>
      </c>
      <c r="G16" s="482">
        <v>0</v>
      </c>
      <c r="H16" s="522">
        <v>0</v>
      </c>
      <c r="I16" s="522">
        <v>0</v>
      </c>
      <c r="J16" s="521">
        <v>1457</v>
      </c>
      <c r="K16" s="93"/>
      <c r="L16" s="93"/>
      <c r="M16" s="93"/>
    </row>
    <row r="17" spans="1:13" s="14" customFormat="1" ht="12.75">
      <c r="A17" s="353" t="s">
        <v>264</v>
      </c>
      <c r="B17" s="354" t="s">
        <v>890</v>
      </c>
      <c r="C17" s="482">
        <v>0</v>
      </c>
      <c r="D17" s="482">
        <v>0</v>
      </c>
      <c r="E17" s="482">
        <f t="shared" si="0"/>
        <v>1962</v>
      </c>
      <c r="F17" s="482">
        <v>0</v>
      </c>
      <c r="G17" s="482">
        <v>0</v>
      </c>
      <c r="H17" s="522">
        <v>0</v>
      </c>
      <c r="I17" s="522">
        <v>0</v>
      </c>
      <c r="J17" s="521">
        <v>1962</v>
      </c>
      <c r="K17" s="93"/>
      <c r="L17" s="93"/>
      <c r="M17" s="93"/>
    </row>
    <row r="18" spans="1:13" s="14" customFormat="1" ht="12.75">
      <c r="A18" s="353" t="s">
        <v>265</v>
      </c>
      <c r="B18" s="354" t="s">
        <v>891</v>
      </c>
      <c r="C18" s="482">
        <v>0</v>
      </c>
      <c r="D18" s="482">
        <v>0</v>
      </c>
      <c r="E18" s="482">
        <f t="shared" si="0"/>
        <v>2924</v>
      </c>
      <c r="F18" s="482">
        <v>0</v>
      </c>
      <c r="G18" s="482">
        <v>0</v>
      </c>
      <c r="H18" s="522">
        <v>0</v>
      </c>
      <c r="I18" s="522">
        <v>0</v>
      </c>
      <c r="J18" s="521">
        <v>2924</v>
      </c>
      <c r="K18" s="93"/>
      <c r="L18" s="93"/>
      <c r="M18" s="93"/>
    </row>
    <row r="19" spans="1:13" s="14" customFormat="1" ht="12.75">
      <c r="A19" s="353" t="s">
        <v>284</v>
      </c>
      <c r="B19" s="354" t="s">
        <v>892</v>
      </c>
      <c r="C19" s="482">
        <v>0</v>
      </c>
      <c r="D19" s="482">
        <v>0</v>
      </c>
      <c r="E19" s="482">
        <f t="shared" si="0"/>
        <v>1957</v>
      </c>
      <c r="F19" s="482">
        <v>0</v>
      </c>
      <c r="G19" s="482">
        <v>0</v>
      </c>
      <c r="H19" s="522">
        <v>0</v>
      </c>
      <c r="I19" s="522">
        <v>0</v>
      </c>
      <c r="J19" s="521">
        <v>1957</v>
      </c>
      <c r="K19" s="93"/>
      <c r="L19" s="93"/>
      <c r="M19" s="93"/>
    </row>
    <row r="20" spans="1:13" s="14" customFormat="1" ht="12.75">
      <c r="A20" s="353" t="s">
        <v>285</v>
      </c>
      <c r="B20" s="354" t="s">
        <v>893</v>
      </c>
      <c r="C20" s="482">
        <v>0</v>
      </c>
      <c r="D20" s="482">
        <v>0</v>
      </c>
      <c r="E20" s="482">
        <f t="shared" si="0"/>
        <v>978</v>
      </c>
      <c r="F20" s="482">
        <v>0</v>
      </c>
      <c r="G20" s="482">
        <v>0</v>
      </c>
      <c r="H20" s="522">
        <v>0</v>
      </c>
      <c r="I20" s="522">
        <v>0</v>
      </c>
      <c r="J20" s="521">
        <v>978</v>
      </c>
      <c r="K20" s="93"/>
      <c r="L20" s="93"/>
      <c r="M20" s="93"/>
    </row>
    <row r="21" spans="1:13" s="14" customFormat="1" ht="12.75">
      <c r="A21" s="353" t="s">
        <v>286</v>
      </c>
      <c r="B21" s="354" t="s">
        <v>894</v>
      </c>
      <c r="C21" s="482">
        <v>0</v>
      </c>
      <c r="D21" s="482">
        <v>0</v>
      </c>
      <c r="E21" s="482">
        <f t="shared" si="0"/>
        <v>2082</v>
      </c>
      <c r="F21" s="482">
        <v>0</v>
      </c>
      <c r="G21" s="482">
        <v>0</v>
      </c>
      <c r="H21" s="522">
        <v>0</v>
      </c>
      <c r="I21" s="522">
        <v>0</v>
      </c>
      <c r="J21" s="521">
        <v>2082</v>
      </c>
      <c r="K21" s="93"/>
      <c r="L21" s="93"/>
      <c r="M21" s="93"/>
    </row>
    <row r="22" spans="1:13" s="14" customFormat="1" ht="12.75">
      <c r="A22" s="353" t="s">
        <v>314</v>
      </c>
      <c r="B22" s="354" t="s">
        <v>895</v>
      </c>
      <c r="C22" s="482">
        <v>0</v>
      </c>
      <c r="D22" s="482">
        <v>0</v>
      </c>
      <c r="E22" s="482">
        <f t="shared" si="0"/>
        <v>1799</v>
      </c>
      <c r="F22" s="482">
        <v>0</v>
      </c>
      <c r="G22" s="482">
        <v>0</v>
      </c>
      <c r="H22" s="522">
        <v>0</v>
      </c>
      <c r="I22" s="522">
        <v>0</v>
      </c>
      <c r="J22" s="521">
        <v>1799</v>
      </c>
      <c r="K22" s="93"/>
      <c r="L22" s="93"/>
      <c r="M22" s="93"/>
    </row>
    <row r="23" spans="1:13" s="14" customFormat="1" ht="12.75">
      <c r="A23" s="353" t="s">
        <v>315</v>
      </c>
      <c r="B23" s="354" t="s">
        <v>896</v>
      </c>
      <c r="C23" s="482">
        <v>0</v>
      </c>
      <c r="D23" s="482">
        <v>0</v>
      </c>
      <c r="E23" s="482">
        <f t="shared" si="0"/>
        <v>2066</v>
      </c>
      <c r="F23" s="482">
        <v>0</v>
      </c>
      <c r="G23" s="482">
        <v>0</v>
      </c>
      <c r="H23" s="522">
        <v>0</v>
      </c>
      <c r="I23" s="522">
        <v>0</v>
      </c>
      <c r="J23" s="521">
        <v>2066</v>
      </c>
      <c r="K23" s="93"/>
      <c r="L23" s="93"/>
      <c r="M23" s="93"/>
    </row>
    <row r="24" spans="1:13" s="14" customFormat="1" ht="12.75">
      <c r="A24" s="353" t="s">
        <v>316</v>
      </c>
      <c r="B24" s="354" t="s">
        <v>897</v>
      </c>
      <c r="C24" s="482">
        <v>0</v>
      </c>
      <c r="D24" s="482">
        <v>0</v>
      </c>
      <c r="E24" s="482">
        <f t="shared" si="0"/>
        <v>1717</v>
      </c>
      <c r="F24" s="482">
        <v>0</v>
      </c>
      <c r="G24" s="482">
        <v>0</v>
      </c>
      <c r="H24" s="522">
        <v>0</v>
      </c>
      <c r="I24" s="522">
        <v>0</v>
      </c>
      <c r="J24" s="521">
        <v>1717</v>
      </c>
      <c r="K24" s="93"/>
      <c r="L24" s="93"/>
      <c r="M24" s="93"/>
    </row>
    <row r="25" spans="1:13" s="14" customFormat="1" ht="12.75">
      <c r="A25" s="353" t="s">
        <v>317</v>
      </c>
      <c r="B25" s="354" t="s">
        <v>898</v>
      </c>
      <c r="C25" s="482">
        <v>41</v>
      </c>
      <c r="D25" s="482">
        <v>0</v>
      </c>
      <c r="E25" s="482">
        <f t="shared" si="0"/>
        <v>563</v>
      </c>
      <c r="F25" s="482">
        <v>0</v>
      </c>
      <c r="G25" s="483">
        <v>181</v>
      </c>
      <c r="H25" s="522">
        <v>0</v>
      </c>
      <c r="I25" s="522">
        <v>0</v>
      </c>
      <c r="J25" s="521">
        <v>785</v>
      </c>
      <c r="K25" s="93"/>
      <c r="L25" s="93"/>
      <c r="M25" s="93"/>
    </row>
    <row r="26" spans="1:13" s="14" customFormat="1" ht="12.75">
      <c r="A26" s="353" t="s">
        <v>899</v>
      </c>
      <c r="B26" s="354" t="s">
        <v>900</v>
      </c>
      <c r="C26" s="482">
        <v>0</v>
      </c>
      <c r="D26" s="482">
        <v>0</v>
      </c>
      <c r="E26" s="482">
        <f t="shared" si="0"/>
        <v>2287</v>
      </c>
      <c r="F26" s="482">
        <v>0</v>
      </c>
      <c r="G26" s="483">
        <v>444</v>
      </c>
      <c r="H26" s="522">
        <v>0</v>
      </c>
      <c r="I26" s="522">
        <v>0</v>
      </c>
      <c r="J26" s="521">
        <v>2731</v>
      </c>
      <c r="K26" s="93"/>
      <c r="L26" s="93"/>
      <c r="M26" s="93"/>
    </row>
    <row r="27" spans="1:13" s="14" customFormat="1" ht="12.75">
      <c r="A27" s="353" t="s">
        <v>901</v>
      </c>
      <c r="B27" s="354" t="s">
        <v>902</v>
      </c>
      <c r="C27" s="482">
        <v>0</v>
      </c>
      <c r="D27" s="482">
        <v>0</v>
      </c>
      <c r="E27" s="482">
        <f t="shared" si="0"/>
        <v>1462</v>
      </c>
      <c r="F27" s="482">
        <v>0</v>
      </c>
      <c r="G27" s="120">
        <v>0</v>
      </c>
      <c r="H27" s="522">
        <v>0</v>
      </c>
      <c r="I27" s="522">
        <v>0</v>
      </c>
      <c r="J27" s="521">
        <v>1462</v>
      </c>
      <c r="K27" s="93"/>
      <c r="L27" s="93"/>
      <c r="M27" s="93"/>
    </row>
    <row r="28" spans="1:13" ht="12">
      <c r="A28" s="353" t="s">
        <v>903</v>
      </c>
      <c r="B28" s="354" t="s">
        <v>904</v>
      </c>
      <c r="C28" s="483">
        <v>0</v>
      </c>
      <c r="D28" s="483">
        <v>0</v>
      </c>
      <c r="E28" s="482">
        <f t="shared" si="0"/>
        <v>2241</v>
      </c>
      <c r="F28" s="483">
        <v>0</v>
      </c>
      <c r="G28" s="483">
        <v>0</v>
      </c>
      <c r="H28" s="523">
        <v>0</v>
      </c>
      <c r="I28" s="523">
        <v>0</v>
      </c>
      <c r="J28" s="520">
        <v>2241</v>
      </c>
      <c r="K28" s="83"/>
      <c r="L28" s="83"/>
      <c r="M28" s="83"/>
    </row>
    <row r="29" spans="1:13" ht="12">
      <c r="A29" s="353" t="s">
        <v>905</v>
      </c>
      <c r="B29" s="354" t="s">
        <v>906</v>
      </c>
      <c r="C29" s="483">
        <v>0</v>
      </c>
      <c r="D29" s="483">
        <v>0</v>
      </c>
      <c r="E29" s="482">
        <f t="shared" si="0"/>
        <v>2330</v>
      </c>
      <c r="F29" s="483">
        <v>0</v>
      </c>
      <c r="G29" s="483">
        <v>0</v>
      </c>
      <c r="H29" s="523">
        <v>0</v>
      </c>
      <c r="I29" s="523">
        <v>0</v>
      </c>
      <c r="J29" s="520">
        <v>2330</v>
      </c>
      <c r="K29" s="83"/>
      <c r="L29" s="83"/>
      <c r="M29" s="83"/>
    </row>
    <row r="30" spans="1:13" ht="12">
      <c r="A30" s="353" t="s">
        <v>907</v>
      </c>
      <c r="B30" s="354" t="s">
        <v>908</v>
      </c>
      <c r="C30" s="483">
        <v>0</v>
      </c>
      <c r="D30" s="483">
        <v>0</v>
      </c>
      <c r="E30" s="482">
        <f t="shared" si="0"/>
        <v>2964</v>
      </c>
      <c r="F30" s="483">
        <v>0</v>
      </c>
      <c r="G30" s="483">
        <v>0</v>
      </c>
      <c r="H30" s="523">
        <v>0</v>
      </c>
      <c r="I30" s="523">
        <v>0</v>
      </c>
      <c r="J30" s="520">
        <v>2964</v>
      </c>
      <c r="K30" s="83"/>
      <c r="L30" s="83"/>
      <c r="M30" s="83"/>
    </row>
    <row r="31" spans="1:13" ht="12">
      <c r="A31" s="353" t="s">
        <v>909</v>
      </c>
      <c r="B31" s="354" t="s">
        <v>910</v>
      </c>
      <c r="C31" s="483">
        <v>0</v>
      </c>
      <c r="D31" s="483">
        <v>0</v>
      </c>
      <c r="E31" s="482">
        <f t="shared" si="0"/>
        <v>1695</v>
      </c>
      <c r="F31" s="483">
        <v>0</v>
      </c>
      <c r="G31" s="483">
        <v>0</v>
      </c>
      <c r="H31" s="523">
        <v>0</v>
      </c>
      <c r="I31" s="523">
        <v>0</v>
      </c>
      <c r="J31" s="520">
        <v>1695</v>
      </c>
      <c r="K31" s="83"/>
      <c r="L31" s="83"/>
      <c r="M31" s="83"/>
    </row>
    <row r="32" spans="1:13" ht="12">
      <c r="A32" s="353" t="s">
        <v>911</v>
      </c>
      <c r="B32" s="354" t="s">
        <v>912</v>
      </c>
      <c r="C32" s="483">
        <v>0</v>
      </c>
      <c r="D32" s="483">
        <v>0</v>
      </c>
      <c r="E32" s="482">
        <f t="shared" si="0"/>
        <v>2770</v>
      </c>
      <c r="F32" s="483">
        <v>0</v>
      </c>
      <c r="G32" s="483">
        <v>0</v>
      </c>
      <c r="H32" s="523">
        <v>0</v>
      </c>
      <c r="I32" s="523">
        <v>0</v>
      </c>
      <c r="J32" s="520">
        <v>2770</v>
      </c>
      <c r="K32" s="83"/>
      <c r="L32" s="83"/>
      <c r="M32" s="83"/>
    </row>
    <row r="33" spans="1:13" ht="12">
      <c r="A33" s="353" t="s">
        <v>913</v>
      </c>
      <c r="B33" s="354" t="s">
        <v>914</v>
      </c>
      <c r="C33" s="483">
        <v>0</v>
      </c>
      <c r="D33" s="483">
        <v>0</v>
      </c>
      <c r="E33" s="482">
        <f t="shared" si="0"/>
        <v>1450</v>
      </c>
      <c r="F33" s="483">
        <v>0</v>
      </c>
      <c r="G33" s="483">
        <v>0</v>
      </c>
      <c r="H33" s="523">
        <v>0</v>
      </c>
      <c r="I33" s="523">
        <v>0</v>
      </c>
      <c r="J33" s="520">
        <v>1450</v>
      </c>
      <c r="K33" s="83"/>
      <c r="L33" s="83"/>
      <c r="M33" s="83"/>
    </row>
    <row r="34" spans="1:13" ht="12">
      <c r="A34" s="353" t="s">
        <v>915</v>
      </c>
      <c r="B34" s="354" t="s">
        <v>916</v>
      </c>
      <c r="C34" s="483">
        <v>0</v>
      </c>
      <c r="D34" s="483">
        <v>0</v>
      </c>
      <c r="E34" s="482">
        <f t="shared" si="0"/>
        <v>1566</v>
      </c>
      <c r="F34" s="483">
        <v>0</v>
      </c>
      <c r="G34" s="483">
        <v>0</v>
      </c>
      <c r="H34" s="523">
        <v>0</v>
      </c>
      <c r="I34" s="523">
        <v>0</v>
      </c>
      <c r="J34" s="520">
        <v>1566</v>
      </c>
      <c r="K34" s="83"/>
      <c r="L34" s="83"/>
      <c r="M34" s="83"/>
    </row>
    <row r="35" spans="1:13" ht="12">
      <c r="A35" s="353" t="s">
        <v>917</v>
      </c>
      <c r="B35" s="354" t="s">
        <v>918</v>
      </c>
      <c r="C35" s="483">
        <v>0</v>
      </c>
      <c r="D35" s="483">
        <v>0</v>
      </c>
      <c r="E35" s="482">
        <f t="shared" si="0"/>
        <v>1447</v>
      </c>
      <c r="F35" s="483">
        <v>0</v>
      </c>
      <c r="G35" s="483">
        <v>0</v>
      </c>
      <c r="H35" s="523">
        <v>0</v>
      </c>
      <c r="I35" s="523">
        <v>0</v>
      </c>
      <c r="J35" s="520">
        <v>1447</v>
      </c>
      <c r="K35" s="83"/>
      <c r="L35" s="83"/>
      <c r="M35" s="83"/>
    </row>
    <row r="36" spans="1:13" ht="12">
      <c r="A36" s="353" t="s">
        <v>919</v>
      </c>
      <c r="B36" s="354" t="s">
        <v>920</v>
      </c>
      <c r="C36" s="483">
        <v>0</v>
      </c>
      <c r="D36" s="483">
        <v>0</v>
      </c>
      <c r="E36" s="482">
        <f t="shared" si="0"/>
        <v>1500</v>
      </c>
      <c r="F36" s="483">
        <v>0</v>
      </c>
      <c r="G36" s="483">
        <v>0</v>
      </c>
      <c r="H36" s="523">
        <v>0</v>
      </c>
      <c r="I36" s="523">
        <v>0</v>
      </c>
      <c r="J36" s="520">
        <v>1500</v>
      </c>
      <c r="K36" s="83"/>
      <c r="L36" s="83"/>
      <c r="M36" s="83"/>
    </row>
    <row r="37" spans="1:13" ht="12">
      <c r="A37" s="353" t="s">
        <v>921</v>
      </c>
      <c r="B37" s="354" t="s">
        <v>922</v>
      </c>
      <c r="C37" s="483">
        <v>0</v>
      </c>
      <c r="D37" s="483">
        <v>0</v>
      </c>
      <c r="E37" s="482">
        <f t="shared" si="0"/>
        <v>1590</v>
      </c>
      <c r="F37" s="483">
        <v>0</v>
      </c>
      <c r="G37" s="483">
        <v>0</v>
      </c>
      <c r="H37" s="523">
        <v>0</v>
      </c>
      <c r="I37" s="523">
        <v>0</v>
      </c>
      <c r="J37" s="520">
        <v>1590</v>
      </c>
      <c r="K37" s="83"/>
      <c r="L37" s="83"/>
      <c r="M37" s="83"/>
    </row>
    <row r="38" spans="1:13" ht="12">
      <c r="A38" s="353" t="s">
        <v>923</v>
      </c>
      <c r="B38" s="360" t="s">
        <v>924</v>
      </c>
      <c r="C38" s="483">
        <v>0</v>
      </c>
      <c r="D38" s="483">
        <v>0</v>
      </c>
      <c r="E38" s="482">
        <f t="shared" si="0"/>
        <v>1308</v>
      </c>
      <c r="F38" s="483">
        <v>0</v>
      </c>
      <c r="G38" s="483">
        <v>0</v>
      </c>
      <c r="H38" s="523">
        <v>0</v>
      </c>
      <c r="I38" s="523">
        <v>0</v>
      </c>
      <c r="J38" s="520">
        <v>1308</v>
      </c>
      <c r="K38" s="83"/>
      <c r="L38" s="83"/>
      <c r="M38" s="83"/>
    </row>
    <row r="39" spans="1:13" ht="12">
      <c r="A39" s="353" t="s">
        <v>925</v>
      </c>
      <c r="B39" s="360" t="s">
        <v>926</v>
      </c>
      <c r="C39" s="483">
        <v>0</v>
      </c>
      <c r="D39" s="483">
        <v>0</v>
      </c>
      <c r="E39" s="482">
        <f t="shared" si="0"/>
        <v>842</v>
      </c>
      <c r="F39" s="483">
        <v>0</v>
      </c>
      <c r="G39" s="483">
        <v>0</v>
      </c>
      <c r="H39" s="523">
        <v>0</v>
      </c>
      <c r="I39" s="523">
        <v>0</v>
      </c>
      <c r="J39" s="520">
        <v>842</v>
      </c>
      <c r="K39" s="83"/>
      <c r="L39" s="83"/>
      <c r="M39" s="83"/>
    </row>
    <row r="40" spans="1:13" ht="12">
      <c r="A40" s="353" t="s">
        <v>927</v>
      </c>
      <c r="B40" s="360" t="s">
        <v>928</v>
      </c>
      <c r="C40" s="483">
        <v>0</v>
      </c>
      <c r="D40" s="483">
        <v>0</v>
      </c>
      <c r="E40" s="482">
        <f t="shared" si="0"/>
        <v>1099</v>
      </c>
      <c r="F40" s="483">
        <v>0</v>
      </c>
      <c r="G40" s="483">
        <v>0</v>
      </c>
      <c r="H40" s="523">
        <v>0</v>
      </c>
      <c r="I40" s="523">
        <v>0</v>
      </c>
      <c r="J40" s="520">
        <v>1099</v>
      </c>
      <c r="K40" s="83"/>
      <c r="L40" s="83"/>
      <c r="M40" s="83"/>
    </row>
    <row r="41" spans="1:13" ht="12">
      <c r="A41" s="353" t="s">
        <v>929</v>
      </c>
      <c r="B41" s="360" t="s">
        <v>930</v>
      </c>
      <c r="C41" s="483">
        <v>0</v>
      </c>
      <c r="D41" s="483">
        <v>0</v>
      </c>
      <c r="E41" s="482">
        <f t="shared" si="0"/>
        <v>700</v>
      </c>
      <c r="F41" s="483">
        <v>0</v>
      </c>
      <c r="G41" s="483">
        <v>0</v>
      </c>
      <c r="H41" s="523">
        <v>0</v>
      </c>
      <c r="I41" s="523">
        <v>0</v>
      </c>
      <c r="J41" s="520">
        <v>700</v>
      </c>
      <c r="K41" s="83"/>
      <c r="L41" s="83"/>
      <c r="M41" s="83"/>
    </row>
    <row r="42" spans="1:13" ht="12">
      <c r="A42" s="353" t="s">
        <v>931</v>
      </c>
      <c r="B42" s="360" t="s">
        <v>932</v>
      </c>
      <c r="C42" s="483">
        <v>0</v>
      </c>
      <c r="D42" s="483">
        <v>0</v>
      </c>
      <c r="E42" s="482">
        <f t="shared" si="0"/>
        <v>614</v>
      </c>
      <c r="F42" s="483">
        <v>0</v>
      </c>
      <c r="G42" s="483">
        <v>0</v>
      </c>
      <c r="H42" s="523">
        <v>0</v>
      </c>
      <c r="I42" s="523">
        <v>0</v>
      </c>
      <c r="J42" s="520">
        <v>614</v>
      </c>
      <c r="K42" s="83"/>
      <c r="L42" s="83"/>
      <c r="M42" s="83"/>
    </row>
    <row r="43" spans="1:13" ht="12">
      <c r="A43" s="353" t="s">
        <v>933</v>
      </c>
      <c r="B43" s="360" t="s">
        <v>934</v>
      </c>
      <c r="C43" s="483">
        <v>0</v>
      </c>
      <c r="D43" s="483">
        <v>0</v>
      </c>
      <c r="E43" s="482">
        <f t="shared" si="0"/>
        <v>827</v>
      </c>
      <c r="F43" s="483">
        <v>0</v>
      </c>
      <c r="G43" s="483">
        <v>0</v>
      </c>
      <c r="H43" s="523">
        <v>0</v>
      </c>
      <c r="I43" s="523">
        <v>0</v>
      </c>
      <c r="J43" s="520">
        <v>827</v>
      </c>
      <c r="K43" s="83"/>
      <c r="L43" s="83"/>
      <c r="M43" s="83"/>
    </row>
    <row r="44" spans="1:13" ht="12.75">
      <c r="A44" s="87" t="s">
        <v>18</v>
      </c>
      <c r="B44" s="90"/>
      <c r="C44" s="87">
        <f aca="true" t="shared" si="1" ref="C44:J44">SUM(C11:C43)</f>
        <v>41</v>
      </c>
      <c r="D44" s="87">
        <f t="shared" si="1"/>
        <v>0</v>
      </c>
      <c r="E44" s="87">
        <f t="shared" si="1"/>
        <v>56413</v>
      </c>
      <c r="F44" s="87">
        <f t="shared" si="1"/>
        <v>0</v>
      </c>
      <c r="G44" s="87">
        <f t="shared" si="1"/>
        <v>625</v>
      </c>
      <c r="H44" s="525">
        <f t="shared" si="1"/>
        <v>0</v>
      </c>
      <c r="I44" s="525">
        <f t="shared" si="1"/>
        <v>0</v>
      </c>
      <c r="J44" s="524">
        <f t="shared" si="1"/>
        <v>57079</v>
      </c>
      <c r="L44" s="83"/>
      <c r="M44" s="83"/>
    </row>
    <row r="45" spans="1:13" ht="12">
      <c r="A45" s="91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ht="1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3" ht="12">
      <c r="A47" s="83" t="s">
        <v>120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ht="12">
      <c r="A48" s="83" t="s">
        <v>196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ht="12">
      <c r="A49" t="s">
        <v>121</v>
      </c>
    </row>
    <row r="50" spans="1:13" ht="12">
      <c r="A50" s="946" t="s">
        <v>122</v>
      </c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</row>
    <row r="51" spans="1:13" ht="12">
      <c r="A51" s="958" t="s">
        <v>123</v>
      </c>
      <c r="B51" s="958"/>
      <c r="C51" s="958"/>
      <c r="D51" s="958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12">
      <c r="A52" s="129" t="s">
        <v>166</v>
      </c>
      <c r="B52" s="129"/>
      <c r="C52" s="129"/>
      <c r="D52" s="129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2">
      <c r="A53" s="129"/>
      <c r="B53" s="129"/>
      <c r="C53" s="129"/>
      <c r="D53" s="129"/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5">
      <c r="A54" s="303"/>
      <c r="B54" s="303"/>
      <c r="H54" s="867" t="s">
        <v>13</v>
      </c>
      <c r="I54" s="867"/>
      <c r="K54" s="130"/>
      <c r="L54" s="83"/>
      <c r="M54" s="83"/>
    </row>
    <row r="55" spans="1:13" ht="12.75">
      <c r="A55" s="303" t="s">
        <v>12</v>
      </c>
      <c r="C55" s="1"/>
      <c r="D55" s="685" t="s">
        <v>13</v>
      </c>
      <c r="E55" s="685"/>
      <c r="F55" s="14"/>
      <c r="H55" s="376" t="s">
        <v>14</v>
      </c>
      <c r="K55" s="83"/>
      <c r="L55" s="83"/>
      <c r="M55" s="83"/>
    </row>
    <row r="56" spans="1:13" ht="15.75" customHeight="1">
      <c r="A56" s="303"/>
      <c r="B56" s="303"/>
      <c r="C56" s="686" t="s">
        <v>882</v>
      </c>
      <c r="D56" s="686"/>
      <c r="E56" s="686"/>
      <c r="F56" s="686"/>
      <c r="H56" s="376" t="s">
        <v>883</v>
      </c>
      <c r="K56" s="130"/>
      <c r="L56" s="83"/>
      <c r="M56" s="83"/>
    </row>
    <row r="57" spans="8:13" ht="12.75">
      <c r="H57" s="304" t="s">
        <v>83</v>
      </c>
      <c r="K57" s="32"/>
      <c r="L57" s="32"/>
      <c r="M57" s="83"/>
    </row>
    <row r="58" spans="1:13" ht="12">
      <c r="A58" s="957"/>
      <c r="B58" s="957"/>
      <c r="C58" s="957"/>
      <c r="D58" s="957"/>
      <c r="E58" s="957"/>
      <c r="F58" s="957"/>
      <c r="G58" s="957"/>
      <c r="H58" s="957"/>
      <c r="I58" s="957"/>
      <c r="J58" s="957"/>
      <c r="K58" s="83"/>
      <c r="L58" s="83"/>
      <c r="M58" s="83"/>
    </row>
  </sheetData>
  <sheetProtection/>
  <mergeCells count="17">
    <mergeCell ref="D1:E1"/>
    <mergeCell ref="G1:J1"/>
    <mergeCell ref="A2:J2"/>
    <mergeCell ref="A4:J4"/>
    <mergeCell ref="A5:B5"/>
    <mergeCell ref="K50:M50"/>
    <mergeCell ref="A8:A9"/>
    <mergeCell ref="B8:B9"/>
    <mergeCell ref="C8:J8"/>
    <mergeCell ref="C3:I3"/>
    <mergeCell ref="A58:J58"/>
    <mergeCell ref="A50:D50"/>
    <mergeCell ref="E50:J50"/>
    <mergeCell ref="A51:D51"/>
    <mergeCell ref="H54:I54"/>
    <mergeCell ref="D55:E55"/>
    <mergeCell ref="C56:F5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view="pageBreakPreview" zoomScale="76" zoomScaleNormal="80" zoomScaleSheetLayoutView="76" zoomScalePageLayoutView="0" workbookViewId="0" topLeftCell="A19">
      <selection activeCell="A50" sqref="A50:L50"/>
    </sheetView>
  </sheetViews>
  <sheetFormatPr defaultColWidth="9.140625" defaultRowHeight="12.75"/>
  <cols>
    <col min="1" max="1" width="6.140625" style="0" customWidth="1"/>
    <col min="2" max="2" width="17.00390625" style="0" customWidth="1"/>
    <col min="3" max="3" width="13.140625" style="0" bestFit="1" customWidth="1"/>
    <col min="4" max="4" width="14.00390625" style="0" customWidth="1"/>
    <col min="5" max="5" width="13.28125" style="0" customWidth="1"/>
    <col min="6" max="6" width="25.7109375" style="0" customWidth="1"/>
    <col min="7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959" t="s">
        <v>544</v>
      </c>
      <c r="M1" s="959"/>
      <c r="N1" s="94"/>
      <c r="O1" s="83"/>
      <c r="P1" s="83"/>
    </row>
    <row r="2" spans="1:16" ht="15">
      <c r="A2" s="945" t="s">
        <v>0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83"/>
      <c r="O2" s="83"/>
      <c r="P2" s="83"/>
    </row>
    <row r="3" spans="1:16" ht="19.5">
      <c r="A3" s="756" t="s">
        <v>700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83"/>
      <c r="O3" s="83"/>
      <c r="P3" s="83"/>
    </row>
    <row r="4" spans="1:16" ht="1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5">
      <c r="A5" s="757" t="s">
        <v>543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83"/>
      <c r="O5" s="83"/>
      <c r="P5" s="83"/>
    </row>
    <row r="6" spans="1:16" ht="1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2.75">
      <c r="A7" s="724" t="s">
        <v>936</v>
      </c>
      <c r="B7" s="724"/>
      <c r="C7" s="29"/>
      <c r="D7" s="29"/>
      <c r="E7" s="29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8">
      <c r="A8" s="86"/>
      <c r="B8" s="86"/>
      <c r="C8" s="86"/>
      <c r="D8" s="86"/>
      <c r="E8" s="86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26" ht="19.5" customHeight="1">
      <c r="A9" s="943" t="s">
        <v>2</v>
      </c>
      <c r="B9" s="943" t="s">
        <v>3</v>
      </c>
      <c r="C9" s="967" t="s">
        <v>118</v>
      </c>
      <c r="D9" s="967"/>
      <c r="E9" s="968"/>
      <c r="F9" s="966" t="s">
        <v>119</v>
      </c>
      <c r="G9" s="967"/>
      <c r="H9" s="967"/>
      <c r="I9" s="968"/>
      <c r="J9" s="966" t="s">
        <v>194</v>
      </c>
      <c r="K9" s="967"/>
      <c r="L9" s="967"/>
      <c r="M9" s="968"/>
      <c r="Y9" s="9"/>
      <c r="Z9" s="12"/>
    </row>
    <row r="10" spans="1:13" ht="45.75" customHeight="1">
      <c r="A10" s="943"/>
      <c r="B10" s="943"/>
      <c r="C10" s="132" t="s">
        <v>386</v>
      </c>
      <c r="D10" s="4" t="s">
        <v>383</v>
      </c>
      <c r="E10" s="132" t="s">
        <v>197</v>
      </c>
      <c r="F10" s="4" t="s">
        <v>381</v>
      </c>
      <c r="G10" s="132" t="s">
        <v>382</v>
      </c>
      <c r="H10" s="4" t="s">
        <v>383</v>
      </c>
      <c r="I10" s="132" t="s">
        <v>197</v>
      </c>
      <c r="J10" s="4" t="s">
        <v>385</v>
      </c>
      <c r="K10" s="132" t="s">
        <v>382</v>
      </c>
      <c r="L10" s="4" t="s">
        <v>383</v>
      </c>
      <c r="M10" s="5" t="s">
        <v>197</v>
      </c>
    </row>
    <row r="11" spans="1:13" s="14" customFormat="1" ht="12.75">
      <c r="A11" s="324">
        <v>1</v>
      </c>
      <c r="B11" s="324">
        <v>2</v>
      </c>
      <c r="C11" s="324">
        <v>3</v>
      </c>
      <c r="D11" s="324">
        <v>4</v>
      </c>
      <c r="E11" s="324">
        <v>5</v>
      </c>
      <c r="F11" s="324">
        <v>6</v>
      </c>
      <c r="G11" s="324">
        <v>7</v>
      </c>
      <c r="H11" s="324">
        <v>8</v>
      </c>
      <c r="I11" s="324">
        <v>9</v>
      </c>
      <c r="J11" s="324">
        <v>10</v>
      </c>
      <c r="K11" s="324">
        <v>11</v>
      </c>
      <c r="L11" s="324">
        <v>12</v>
      </c>
      <c r="M11" s="324">
        <v>13</v>
      </c>
    </row>
    <row r="12" spans="1:13" s="14" customFormat="1" ht="12.75">
      <c r="A12" s="353" t="s">
        <v>258</v>
      </c>
      <c r="B12" s="354" t="s">
        <v>884</v>
      </c>
      <c r="C12" s="324" t="s">
        <v>7</v>
      </c>
      <c r="D12" s="324" t="s">
        <v>7</v>
      </c>
      <c r="E12" s="324" t="s">
        <v>7</v>
      </c>
      <c r="F12" s="324" t="s">
        <v>7</v>
      </c>
      <c r="G12" s="324" t="s">
        <v>7</v>
      </c>
      <c r="H12" s="324" t="s">
        <v>7</v>
      </c>
      <c r="I12" s="324" t="s">
        <v>7</v>
      </c>
      <c r="J12" s="324" t="s">
        <v>7</v>
      </c>
      <c r="K12" s="324" t="s">
        <v>7</v>
      </c>
      <c r="L12" s="324" t="s">
        <v>7</v>
      </c>
      <c r="M12" s="324" t="s">
        <v>7</v>
      </c>
    </row>
    <row r="13" spans="1:13" s="14" customFormat="1" ht="12.75">
      <c r="A13" s="353" t="s">
        <v>259</v>
      </c>
      <c r="B13" s="354" t="s">
        <v>885</v>
      </c>
      <c r="C13" s="324" t="s">
        <v>7</v>
      </c>
      <c r="D13" s="324" t="s">
        <v>7</v>
      </c>
      <c r="E13" s="324" t="s">
        <v>7</v>
      </c>
      <c r="F13" s="324" t="s">
        <v>7</v>
      </c>
      <c r="G13" s="324" t="s">
        <v>7</v>
      </c>
      <c r="H13" s="324" t="s">
        <v>7</v>
      </c>
      <c r="I13" s="324" t="s">
        <v>7</v>
      </c>
      <c r="J13" s="324" t="s">
        <v>7</v>
      </c>
      <c r="K13" s="324" t="s">
        <v>7</v>
      </c>
      <c r="L13" s="324" t="s">
        <v>7</v>
      </c>
      <c r="M13" s="324" t="s">
        <v>7</v>
      </c>
    </row>
    <row r="14" spans="1:13" s="14" customFormat="1" ht="12.75">
      <c r="A14" s="353" t="s">
        <v>260</v>
      </c>
      <c r="B14" s="354" t="s">
        <v>886</v>
      </c>
      <c r="C14" s="324" t="s">
        <v>7</v>
      </c>
      <c r="D14" s="324" t="s">
        <v>7</v>
      </c>
      <c r="E14" s="324" t="s">
        <v>7</v>
      </c>
      <c r="F14" s="324" t="s">
        <v>7</v>
      </c>
      <c r="G14" s="324" t="s">
        <v>7</v>
      </c>
      <c r="H14" s="324" t="s">
        <v>7</v>
      </c>
      <c r="I14" s="324" t="s">
        <v>7</v>
      </c>
      <c r="J14" s="324" t="s">
        <v>7</v>
      </c>
      <c r="K14" s="324" t="s">
        <v>7</v>
      </c>
      <c r="L14" s="324" t="s">
        <v>7</v>
      </c>
      <c r="M14" s="324" t="s">
        <v>7</v>
      </c>
    </row>
    <row r="15" spans="1:13" s="14" customFormat="1" ht="12.75">
      <c r="A15" s="353" t="s">
        <v>261</v>
      </c>
      <c r="B15" s="354" t="s">
        <v>887</v>
      </c>
      <c r="C15" s="324" t="s">
        <v>7</v>
      </c>
      <c r="D15" s="324" t="s">
        <v>7</v>
      </c>
      <c r="E15" s="324" t="s">
        <v>7</v>
      </c>
      <c r="F15" s="324" t="s">
        <v>7</v>
      </c>
      <c r="G15" s="324" t="s">
        <v>7</v>
      </c>
      <c r="H15" s="324" t="s">
        <v>7</v>
      </c>
      <c r="I15" s="324" t="s">
        <v>7</v>
      </c>
      <c r="J15" s="324" t="s">
        <v>7</v>
      </c>
      <c r="K15" s="324" t="s">
        <v>7</v>
      </c>
      <c r="L15" s="324" t="s">
        <v>7</v>
      </c>
      <c r="M15" s="324" t="s">
        <v>7</v>
      </c>
    </row>
    <row r="16" spans="1:13" s="14" customFormat="1" ht="12.75">
      <c r="A16" s="353" t="s">
        <v>262</v>
      </c>
      <c r="B16" s="354" t="s">
        <v>888</v>
      </c>
      <c r="C16" s="324" t="s">
        <v>7</v>
      </c>
      <c r="D16" s="324" t="s">
        <v>7</v>
      </c>
      <c r="E16" s="324" t="s">
        <v>7</v>
      </c>
      <c r="F16" s="324" t="s">
        <v>7</v>
      </c>
      <c r="G16" s="324" t="s">
        <v>7</v>
      </c>
      <c r="H16" s="324" t="s">
        <v>7</v>
      </c>
      <c r="I16" s="324" t="s">
        <v>7</v>
      </c>
      <c r="J16" s="324" t="s">
        <v>7</v>
      </c>
      <c r="K16" s="324" t="s">
        <v>7</v>
      </c>
      <c r="L16" s="324" t="s">
        <v>7</v>
      </c>
      <c r="M16" s="324" t="s">
        <v>7</v>
      </c>
    </row>
    <row r="17" spans="1:13" s="14" customFormat="1" ht="12.75">
      <c r="A17" s="353" t="s">
        <v>263</v>
      </c>
      <c r="B17" s="354" t="s">
        <v>889</v>
      </c>
      <c r="C17" s="324" t="s">
        <v>7</v>
      </c>
      <c r="D17" s="324" t="s">
        <v>7</v>
      </c>
      <c r="E17" s="324" t="s">
        <v>7</v>
      </c>
      <c r="F17" s="324" t="s">
        <v>7</v>
      </c>
      <c r="G17" s="324" t="s">
        <v>7</v>
      </c>
      <c r="H17" s="324" t="s">
        <v>7</v>
      </c>
      <c r="I17" s="324" t="s">
        <v>7</v>
      </c>
      <c r="J17" s="324" t="s">
        <v>7</v>
      </c>
      <c r="K17" s="324" t="s">
        <v>7</v>
      </c>
      <c r="L17" s="324" t="s">
        <v>7</v>
      </c>
      <c r="M17" s="324" t="s">
        <v>7</v>
      </c>
    </row>
    <row r="18" spans="1:13" s="14" customFormat="1" ht="12.75">
      <c r="A18" s="353" t="s">
        <v>264</v>
      </c>
      <c r="B18" s="354" t="s">
        <v>890</v>
      </c>
      <c r="C18" s="324" t="s">
        <v>7</v>
      </c>
      <c r="D18" s="324" t="s">
        <v>7</v>
      </c>
      <c r="E18" s="324" t="s">
        <v>7</v>
      </c>
      <c r="F18" s="324" t="s">
        <v>7</v>
      </c>
      <c r="G18" s="324" t="s">
        <v>7</v>
      </c>
      <c r="H18" s="324" t="s">
        <v>7</v>
      </c>
      <c r="I18" s="324" t="s">
        <v>7</v>
      </c>
      <c r="J18" s="324" t="s">
        <v>7</v>
      </c>
      <c r="K18" s="324" t="s">
        <v>7</v>
      </c>
      <c r="L18" s="324" t="s">
        <v>7</v>
      </c>
      <c r="M18" s="324" t="s">
        <v>7</v>
      </c>
    </row>
    <row r="19" spans="1:13" s="14" customFormat="1" ht="12.75">
      <c r="A19" s="353" t="s">
        <v>265</v>
      </c>
      <c r="B19" s="354" t="s">
        <v>891</v>
      </c>
      <c r="C19" s="324" t="s">
        <v>7</v>
      </c>
      <c r="D19" s="324" t="s">
        <v>7</v>
      </c>
      <c r="E19" s="324" t="s">
        <v>7</v>
      </c>
      <c r="F19" s="324" t="s">
        <v>7</v>
      </c>
      <c r="G19" s="324" t="s">
        <v>7</v>
      </c>
      <c r="H19" s="324" t="s">
        <v>7</v>
      </c>
      <c r="I19" s="324" t="s">
        <v>7</v>
      </c>
      <c r="J19" s="324" t="s">
        <v>7</v>
      </c>
      <c r="K19" s="324" t="s">
        <v>7</v>
      </c>
      <c r="L19" s="324" t="s">
        <v>7</v>
      </c>
      <c r="M19" s="324" t="s">
        <v>7</v>
      </c>
    </row>
    <row r="20" spans="1:13" s="14" customFormat="1" ht="12.75">
      <c r="A20" s="353" t="s">
        <v>284</v>
      </c>
      <c r="B20" s="354" t="s">
        <v>892</v>
      </c>
      <c r="C20" s="324" t="s">
        <v>7</v>
      </c>
      <c r="D20" s="324" t="s">
        <v>7</v>
      </c>
      <c r="E20" s="324" t="s">
        <v>7</v>
      </c>
      <c r="F20" s="324" t="s">
        <v>7</v>
      </c>
      <c r="G20" s="324" t="s">
        <v>7</v>
      </c>
      <c r="H20" s="324" t="s">
        <v>7</v>
      </c>
      <c r="I20" s="324" t="s">
        <v>7</v>
      </c>
      <c r="J20" s="324" t="s">
        <v>7</v>
      </c>
      <c r="K20" s="324" t="s">
        <v>7</v>
      </c>
      <c r="L20" s="324" t="s">
        <v>7</v>
      </c>
      <c r="M20" s="324" t="s">
        <v>7</v>
      </c>
    </row>
    <row r="21" spans="1:13" s="14" customFormat="1" ht="12.75">
      <c r="A21" s="353" t="s">
        <v>285</v>
      </c>
      <c r="B21" s="354" t="s">
        <v>893</v>
      </c>
      <c r="C21" s="324" t="s">
        <v>7</v>
      </c>
      <c r="D21" s="324" t="s">
        <v>7</v>
      </c>
      <c r="E21" s="324" t="s">
        <v>7</v>
      </c>
      <c r="F21" s="324" t="s">
        <v>7</v>
      </c>
      <c r="G21" s="324" t="s">
        <v>7</v>
      </c>
      <c r="H21" s="324" t="s">
        <v>7</v>
      </c>
      <c r="I21" s="324" t="s">
        <v>7</v>
      </c>
      <c r="J21" s="324" t="s">
        <v>7</v>
      </c>
      <c r="K21" s="324" t="s">
        <v>7</v>
      </c>
      <c r="L21" s="324" t="s">
        <v>7</v>
      </c>
      <c r="M21" s="324" t="s">
        <v>7</v>
      </c>
    </row>
    <row r="22" spans="1:13" s="14" customFormat="1" ht="12.75">
      <c r="A22" s="353" t="s">
        <v>286</v>
      </c>
      <c r="B22" s="354" t="s">
        <v>894</v>
      </c>
      <c r="C22" s="324" t="s">
        <v>7</v>
      </c>
      <c r="D22" s="324" t="s">
        <v>7</v>
      </c>
      <c r="E22" s="324" t="s">
        <v>7</v>
      </c>
      <c r="F22" s="324" t="s">
        <v>7</v>
      </c>
      <c r="G22" s="324" t="s">
        <v>7</v>
      </c>
      <c r="H22" s="324" t="s">
        <v>7</v>
      </c>
      <c r="I22" s="324" t="s">
        <v>7</v>
      </c>
      <c r="J22" s="324" t="s">
        <v>7</v>
      </c>
      <c r="K22" s="324" t="s">
        <v>7</v>
      </c>
      <c r="L22" s="324" t="s">
        <v>7</v>
      </c>
      <c r="M22" s="324" t="s">
        <v>7</v>
      </c>
    </row>
    <row r="23" spans="1:13" s="14" customFormat="1" ht="12.75">
      <c r="A23" s="353" t="s">
        <v>314</v>
      </c>
      <c r="B23" s="354" t="s">
        <v>895</v>
      </c>
      <c r="C23" s="324" t="s">
        <v>7</v>
      </c>
      <c r="D23" s="324" t="s">
        <v>7</v>
      </c>
      <c r="E23" s="324" t="s">
        <v>7</v>
      </c>
      <c r="F23" s="324" t="s">
        <v>7</v>
      </c>
      <c r="G23" s="324" t="s">
        <v>7</v>
      </c>
      <c r="H23" s="324" t="s">
        <v>7</v>
      </c>
      <c r="I23" s="324" t="s">
        <v>7</v>
      </c>
      <c r="J23" s="324" t="s">
        <v>7</v>
      </c>
      <c r="K23" s="324" t="s">
        <v>7</v>
      </c>
      <c r="L23" s="324" t="s">
        <v>7</v>
      </c>
      <c r="M23" s="324" t="s">
        <v>7</v>
      </c>
    </row>
    <row r="24" spans="1:13" s="14" customFormat="1" ht="12.75">
      <c r="A24" s="353" t="s">
        <v>315</v>
      </c>
      <c r="B24" s="354" t="s">
        <v>896</v>
      </c>
      <c r="C24" s="324" t="s">
        <v>7</v>
      </c>
      <c r="D24" s="324" t="s">
        <v>7</v>
      </c>
      <c r="E24" s="324" t="s">
        <v>7</v>
      </c>
      <c r="F24" s="324" t="s">
        <v>7</v>
      </c>
      <c r="G24" s="324" t="s">
        <v>7</v>
      </c>
      <c r="H24" s="324" t="s">
        <v>7</v>
      </c>
      <c r="I24" s="324" t="s">
        <v>7</v>
      </c>
      <c r="J24" s="324" t="s">
        <v>7</v>
      </c>
      <c r="K24" s="324" t="s">
        <v>7</v>
      </c>
      <c r="L24" s="324" t="s">
        <v>7</v>
      </c>
      <c r="M24" s="324" t="s">
        <v>7</v>
      </c>
    </row>
    <row r="25" spans="1:13" s="14" customFormat="1" ht="12.75">
      <c r="A25" s="353" t="s">
        <v>316</v>
      </c>
      <c r="B25" s="354" t="s">
        <v>897</v>
      </c>
      <c r="C25" s="324" t="s">
        <v>7</v>
      </c>
      <c r="D25" s="324" t="s">
        <v>7</v>
      </c>
      <c r="E25" s="324" t="s">
        <v>7</v>
      </c>
      <c r="F25" s="324" t="s">
        <v>7</v>
      </c>
      <c r="G25" s="324" t="s">
        <v>7</v>
      </c>
      <c r="H25" s="324" t="s">
        <v>7</v>
      </c>
      <c r="I25" s="324" t="s">
        <v>7</v>
      </c>
      <c r="J25" s="324" t="s">
        <v>7</v>
      </c>
      <c r="K25" s="324" t="s">
        <v>7</v>
      </c>
      <c r="L25" s="324" t="s">
        <v>7</v>
      </c>
      <c r="M25" s="324" t="s">
        <v>7</v>
      </c>
    </row>
    <row r="26" spans="1:13" s="14" customFormat="1" ht="12.75">
      <c r="A26" s="353" t="s">
        <v>317</v>
      </c>
      <c r="B26" s="354" t="s">
        <v>898</v>
      </c>
      <c r="C26" s="324" t="s">
        <v>7</v>
      </c>
      <c r="D26" s="324" t="s">
        <v>7</v>
      </c>
      <c r="E26" s="324" t="s">
        <v>7</v>
      </c>
      <c r="F26" s="526" t="s">
        <v>978</v>
      </c>
      <c r="G26" s="969">
        <v>1</v>
      </c>
      <c r="H26" s="526">
        <v>181</v>
      </c>
      <c r="I26" s="526">
        <v>18471</v>
      </c>
      <c r="J26" s="324" t="s">
        <v>7</v>
      </c>
      <c r="K26" s="324" t="s">
        <v>7</v>
      </c>
      <c r="L26" s="324" t="s">
        <v>7</v>
      </c>
      <c r="M26" s="324" t="s">
        <v>7</v>
      </c>
    </row>
    <row r="27" spans="1:13" s="14" customFormat="1" ht="12.75">
      <c r="A27" s="353" t="s">
        <v>899</v>
      </c>
      <c r="B27" s="354" t="s">
        <v>900</v>
      </c>
      <c r="C27" s="324" t="s">
        <v>7</v>
      </c>
      <c r="D27" s="324" t="s">
        <v>7</v>
      </c>
      <c r="E27" s="324" t="s">
        <v>7</v>
      </c>
      <c r="F27" s="526" t="s">
        <v>978</v>
      </c>
      <c r="G27" s="970"/>
      <c r="H27" s="526">
        <v>444</v>
      </c>
      <c r="I27" s="526">
        <v>22311</v>
      </c>
      <c r="J27" s="324" t="s">
        <v>7</v>
      </c>
      <c r="K27" s="324" t="s">
        <v>7</v>
      </c>
      <c r="L27" s="324" t="s">
        <v>7</v>
      </c>
      <c r="M27" s="324" t="s">
        <v>7</v>
      </c>
    </row>
    <row r="28" spans="1:13" s="14" customFormat="1" ht="12.75">
      <c r="A28" s="353" t="s">
        <v>901</v>
      </c>
      <c r="B28" s="354" t="s">
        <v>902</v>
      </c>
      <c r="C28" s="324" t="s">
        <v>7</v>
      </c>
      <c r="D28" s="324" t="s">
        <v>7</v>
      </c>
      <c r="E28" s="324" t="s">
        <v>7</v>
      </c>
      <c r="F28" s="324" t="s">
        <v>7</v>
      </c>
      <c r="G28" s="324" t="s">
        <v>7</v>
      </c>
      <c r="H28" s="324" t="s">
        <v>7</v>
      </c>
      <c r="I28" s="324" t="s">
        <v>7</v>
      </c>
      <c r="J28" s="324" t="s">
        <v>7</v>
      </c>
      <c r="K28" s="324" t="s">
        <v>7</v>
      </c>
      <c r="L28" s="324" t="s">
        <v>7</v>
      </c>
      <c r="M28" s="324" t="s">
        <v>7</v>
      </c>
    </row>
    <row r="29" spans="1:13" ht="12">
      <c r="A29" s="353" t="s">
        <v>903</v>
      </c>
      <c r="B29" s="354" t="s">
        <v>904</v>
      </c>
      <c r="C29" s="486" t="s">
        <v>7</v>
      </c>
      <c r="D29" s="486" t="s">
        <v>7</v>
      </c>
      <c r="E29" s="486" t="s">
        <v>7</v>
      </c>
      <c r="F29" s="486" t="s">
        <v>7</v>
      </c>
      <c r="G29" s="486" t="s">
        <v>7</v>
      </c>
      <c r="H29" s="486" t="s">
        <v>7</v>
      </c>
      <c r="I29" s="486" t="s">
        <v>7</v>
      </c>
      <c r="J29" s="486" t="s">
        <v>7</v>
      </c>
      <c r="K29" s="486" t="s">
        <v>7</v>
      </c>
      <c r="L29" s="486" t="s">
        <v>7</v>
      </c>
      <c r="M29" s="486" t="s">
        <v>7</v>
      </c>
    </row>
    <row r="30" spans="1:13" ht="12">
      <c r="A30" s="353" t="s">
        <v>905</v>
      </c>
      <c r="B30" s="354" t="s">
        <v>906</v>
      </c>
      <c r="C30" s="486" t="s">
        <v>7</v>
      </c>
      <c r="D30" s="486" t="s">
        <v>7</v>
      </c>
      <c r="E30" s="486" t="s">
        <v>7</v>
      </c>
      <c r="F30" s="486" t="s">
        <v>7</v>
      </c>
      <c r="G30" s="486" t="s">
        <v>7</v>
      </c>
      <c r="H30" s="486" t="s">
        <v>7</v>
      </c>
      <c r="I30" s="486" t="s">
        <v>7</v>
      </c>
      <c r="J30" s="486" t="s">
        <v>7</v>
      </c>
      <c r="K30" s="486" t="s">
        <v>7</v>
      </c>
      <c r="L30" s="486" t="s">
        <v>7</v>
      </c>
      <c r="M30" s="486" t="s">
        <v>7</v>
      </c>
    </row>
    <row r="31" spans="1:13" ht="12">
      <c r="A31" s="353" t="s">
        <v>907</v>
      </c>
      <c r="B31" s="354" t="s">
        <v>908</v>
      </c>
      <c r="C31" s="486" t="s">
        <v>7</v>
      </c>
      <c r="D31" s="486" t="s">
        <v>7</v>
      </c>
      <c r="E31" s="486" t="s">
        <v>7</v>
      </c>
      <c r="F31" s="486" t="s">
        <v>7</v>
      </c>
      <c r="G31" s="486" t="s">
        <v>7</v>
      </c>
      <c r="H31" s="486" t="s">
        <v>7</v>
      </c>
      <c r="I31" s="486" t="s">
        <v>7</v>
      </c>
      <c r="J31" s="486" t="s">
        <v>7</v>
      </c>
      <c r="K31" s="486" t="s">
        <v>7</v>
      </c>
      <c r="L31" s="486" t="s">
        <v>7</v>
      </c>
      <c r="M31" s="486" t="s">
        <v>7</v>
      </c>
    </row>
    <row r="32" spans="1:13" ht="12">
      <c r="A32" s="353" t="s">
        <v>909</v>
      </c>
      <c r="B32" s="354" t="s">
        <v>910</v>
      </c>
      <c r="C32" s="486" t="s">
        <v>7</v>
      </c>
      <c r="D32" s="486" t="s">
        <v>7</v>
      </c>
      <c r="E32" s="486" t="s">
        <v>7</v>
      </c>
      <c r="F32" s="486" t="s">
        <v>7</v>
      </c>
      <c r="G32" s="486" t="s">
        <v>7</v>
      </c>
      <c r="H32" s="486" t="s">
        <v>7</v>
      </c>
      <c r="I32" s="486" t="s">
        <v>7</v>
      </c>
      <c r="J32" s="486" t="s">
        <v>7</v>
      </c>
      <c r="K32" s="486" t="s">
        <v>7</v>
      </c>
      <c r="L32" s="486" t="s">
        <v>7</v>
      </c>
      <c r="M32" s="486" t="s">
        <v>7</v>
      </c>
    </row>
    <row r="33" spans="1:13" ht="12">
      <c r="A33" s="353" t="s">
        <v>911</v>
      </c>
      <c r="B33" s="354" t="s">
        <v>912</v>
      </c>
      <c r="C33" s="486" t="s">
        <v>7</v>
      </c>
      <c r="D33" s="486" t="s">
        <v>7</v>
      </c>
      <c r="E33" s="486" t="s">
        <v>7</v>
      </c>
      <c r="F33" s="486" t="s">
        <v>7</v>
      </c>
      <c r="G33" s="486" t="s">
        <v>7</v>
      </c>
      <c r="H33" s="486" t="s">
        <v>7</v>
      </c>
      <c r="I33" s="486" t="s">
        <v>7</v>
      </c>
      <c r="J33" s="486" t="s">
        <v>7</v>
      </c>
      <c r="K33" s="486" t="s">
        <v>7</v>
      </c>
      <c r="L33" s="486" t="s">
        <v>7</v>
      </c>
      <c r="M33" s="486" t="s">
        <v>7</v>
      </c>
    </row>
    <row r="34" spans="1:13" ht="12">
      <c r="A34" s="353" t="s">
        <v>913</v>
      </c>
      <c r="B34" s="354" t="s">
        <v>914</v>
      </c>
      <c r="C34" s="486" t="s">
        <v>7</v>
      </c>
      <c r="D34" s="486" t="s">
        <v>7</v>
      </c>
      <c r="E34" s="486" t="s">
        <v>7</v>
      </c>
      <c r="F34" s="486" t="s">
        <v>7</v>
      </c>
      <c r="G34" s="486" t="s">
        <v>7</v>
      </c>
      <c r="H34" s="486" t="s">
        <v>7</v>
      </c>
      <c r="I34" s="486" t="s">
        <v>7</v>
      </c>
      <c r="J34" s="486" t="s">
        <v>7</v>
      </c>
      <c r="K34" s="486" t="s">
        <v>7</v>
      </c>
      <c r="L34" s="486" t="s">
        <v>7</v>
      </c>
      <c r="M34" s="486" t="s">
        <v>7</v>
      </c>
    </row>
    <row r="35" spans="1:13" ht="12">
      <c r="A35" s="353" t="s">
        <v>915</v>
      </c>
      <c r="B35" s="354" t="s">
        <v>916</v>
      </c>
      <c r="C35" s="486" t="s">
        <v>7</v>
      </c>
      <c r="D35" s="486" t="s">
        <v>7</v>
      </c>
      <c r="E35" s="486" t="s">
        <v>7</v>
      </c>
      <c r="F35" s="486" t="s">
        <v>7</v>
      </c>
      <c r="G35" s="486" t="s">
        <v>7</v>
      </c>
      <c r="H35" s="486" t="s">
        <v>7</v>
      </c>
      <c r="I35" s="486" t="s">
        <v>7</v>
      </c>
      <c r="J35" s="486" t="s">
        <v>7</v>
      </c>
      <c r="K35" s="486" t="s">
        <v>7</v>
      </c>
      <c r="L35" s="486" t="s">
        <v>7</v>
      </c>
      <c r="M35" s="486" t="s">
        <v>7</v>
      </c>
    </row>
    <row r="36" spans="1:13" ht="12">
      <c r="A36" s="353" t="s">
        <v>917</v>
      </c>
      <c r="B36" s="354" t="s">
        <v>918</v>
      </c>
      <c r="C36" s="486" t="s">
        <v>7</v>
      </c>
      <c r="D36" s="486" t="s">
        <v>7</v>
      </c>
      <c r="E36" s="486" t="s">
        <v>7</v>
      </c>
      <c r="F36" s="486" t="s">
        <v>7</v>
      </c>
      <c r="G36" s="486" t="s">
        <v>7</v>
      </c>
      <c r="H36" s="486" t="s">
        <v>7</v>
      </c>
      <c r="I36" s="486" t="s">
        <v>7</v>
      </c>
      <c r="J36" s="486" t="s">
        <v>7</v>
      </c>
      <c r="K36" s="486" t="s">
        <v>7</v>
      </c>
      <c r="L36" s="486" t="s">
        <v>7</v>
      </c>
      <c r="M36" s="486" t="s">
        <v>7</v>
      </c>
    </row>
    <row r="37" spans="1:13" ht="12">
      <c r="A37" s="353" t="s">
        <v>919</v>
      </c>
      <c r="B37" s="354" t="s">
        <v>920</v>
      </c>
      <c r="C37" s="486" t="s">
        <v>7</v>
      </c>
      <c r="D37" s="486" t="s">
        <v>7</v>
      </c>
      <c r="E37" s="486" t="s">
        <v>7</v>
      </c>
      <c r="F37" s="486" t="s">
        <v>7</v>
      </c>
      <c r="G37" s="486" t="s">
        <v>7</v>
      </c>
      <c r="H37" s="486" t="s">
        <v>7</v>
      </c>
      <c r="I37" s="486" t="s">
        <v>7</v>
      </c>
      <c r="J37" s="486" t="s">
        <v>7</v>
      </c>
      <c r="K37" s="486" t="s">
        <v>7</v>
      </c>
      <c r="L37" s="486" t="s">
        <v>7</v>
      </c>
      <c r="M37" s="486" t="s">
        <v>7</v>
      </c>
    </row>
    <row r="38" spans="1:13" ht="12">
      <c r="A38" s="353" t="s">
        <v>921</v>
      </c>
      <c r="B38" s="354" t="s">
        <v>922</v>
      </c>
      <c r="C38" s="486" t="s">
        <v>7</v>
      </c>
      <c r="D38" s="486" t="s">
        <v>7</v>
      </c>
      <c r="E38" s="486" t="s">
        <v>7</v>
      </c>
      <c r="F38" s="486" t="s">
        <v>7</v>
      </c>
      <c r="G38" s="486" t="s">
        <v>7</v>
      </c>
      <c r="H38" s="486" t="s">
        <v>7</v>
      </c>
      <c r="I38" s="486" t="s">
        <v>7</v>
      </c>
      <c r="J38" s="486" t="s">
        <v>7</v>
      </c>
      <c r="K38" s="486" t="s">
        <v>7</v>
      </c>
      <c r="L38" s="486" t="s">
        <v>7</v>
      </c>
      <c r="M38" s="486" t="s">
        <v>7</v>
      </c>
    </row>
    <row r="39" spans="1:13" ht="12">
      <c r="A39" s="353" t="s">
        <v>923</v>
      </c>
      <c r="B39" s="360" t="s">
        <v>924</v>
      </c>
      <c r="C39" s="486" t="s">
        <v>7</v>
      </c>
      <c r="D39" s="486" t="s">
        <v>7</v>
      </c>
      <c r="E39" s="486" t="s">
        <v>7</v>
      </c>
      <c r="F39" s="486" t="s">
        <v>7</v>
      </c>
      <c r="G39" s="486" t="s">
        <v>7</v>
      </c>
      <c r="H39" s="486" t="s">
        <v>7</v>
      </c>
      <c r="I39" s="486" t="s">
        <v>7</v>
      </c>
      <c r="J39" s="486" t="s">
        <v>7</v>
      </c>
      <c r="K39" s="486" t="s">
        <v>7</v>
      </c>
      <c r="L39" s="486" t="s">
        <v>7</v>
      </c>
      <c r="M39" s="486" t="s">
        <v>7</v>
      </c>
    </row>
    <row r="40" spans="1:13" ht="12">
      <c r="A40" s="353" t="s">
        <v>925</v>
      </c>
      <c r="B40" s="360" t="s">
        <v>926</v>
      </c>
      <c r="C40" s="486" t="s">
        <v>7</v>
      </c>
      <c r="D40" s="486" t="s">
        <v>7</v>
      </c>
      <c r="E40" s="486" t="s">
        <v>7</v>
      </c>
      <c r="F40" s="486" t="s">
        <v>7</v>
      </c>
      <c r="G40" s="486" t="s">
        <v>7</v>
      </c>
      <c r="H40" s="486" t="s">
        <v>7</v>
      </c>
      <c r="I40" s="486" t="s">
        <v>7</v>
      </c>
      <c r="J40" s="486" t="s">
        <v>7</v>
      </c>
      <c r="K40" s="486" t="s">
        <v>7</v>
      </c>
      <c r="L40" s="486" t="s">
        <v>7</v>
      </c>
      <c r="M40" s="486" t="s">
        <v>7</v>
      </c>
    </row>
    <row r="41" spans="1:13" ht="12">
      <c r="A41" s="353" t="s">
        <v>927</v>
      </c>
      <c r="B41" s="360" t="s">
        <v>928</v>
      </c>
      <c r="C41" s="486" t="s">
        <v>7</v>
      </c>
      <c r="D41" s="486" t="s">
        <v>7</v>
      </c>
      <c r="E41" s="486" t="s">
        <v>7</v>
      </c>
      <c r="F41" s="486" t="s">
        <v>7</v>
      </c>
      <c r="G41" s="486" t="s">
        <v>7</v>
      </c>
      <c r="H41" s="486" t="s">
        <v>7</v>
      </c>
      <c r="I41" s="486" t="s">
        <v>7</v>
      </c>
      <c r="J41" s="486" t="s">
        <v>7</v>
      </c>
      <c r="K41" s="486" t="s">
        <v>7</v>
      </c>
      <c r="L41" s="486" t="s">
        <v>7</v>
      </c>
      <c r="M41" s="486" t="s">
        <v>7</v>
      </c>
    </row>
    <row r="42" spans="1:13" ht="12">
      <c r="A42" s="353" t="s">
        <v>929</v>
      </c>
      <c r="B42" s="360" t="s">
        <v>930</v>
      </c>
      <c r="C42" s="486" t="s">
        <v>7</v>
      </c>
      <c r="D42" s="486" t="s">
        <v>7</v>
      </c>
      <c r="E42" s="486" t="s">
        <v>7</v>
      </c>
      <c r="F42" s="486" t="s">
        <v>7</v>
      </c>
      <c r="G42" s="486" t="s">
        <v>7</v>
      </c>
      <c r="H42" s="486" t="s">
        <v>7</v>
      </c>
      <c r="I42" s="486" t="s">
        <v>7</v>
      </c>
      <c r="J42" s="486" t="s">
        <v>7</v>
      </c>
      <c r="K42" s="486" t="s">
        <v>7</v>
      </c>
      <c r="L42" s="486" t="s">
        <v>7</v>
      </c>
      <c r="M42" s="486" t="s">
        <v>7</v>
      </c>
    </row>
    <row r="43" spans="1:13" ht="24.75">
      <c r="A43" s="353" t="s">
        <v>931</v>
      </c>
      <c r="B43" s="360" t="s">
        <v>932</v>
      </c>
      <c r="C43" s="486" t="s">
        <v>7</v>
      </c>
      <c r="D43" s="486" t="s">
        <v>7</v>
      </c>
      <c r="E43" s="486" t="s">
        <v>7</v>
      </c>
      <c r="F43" s="486" t="s">
        <v>7</v>
      </c>
      <c r="G43" s="486" t="s">
        <v>7</v>
      </c>
      <c r="H43" s="486" t="s">
        <v>7</v>
      </c>
      <c r="I43" s="486" t="s">
        <v>7</v>
      </c>
      <c r="J43" s="486" t="s">
        <v>7</v>
      </c>
      <c r="K43" s="486" t="s">
        <v>7</v>
      </c>
      <c r="L43" s="486" t="s">
        <v>7</v>
      </c>
      <c r="M43" s="486" t="s">
        <v>7</v>
      </c>
    </row>
    <row r="44" spans="1:13" ht="12">
      <c r="A44" s="353" t="s">
        <v>933</v>
      </c>
      <c r="B44" s="360" t="s">
        <v>934</v>
      </c>
      <c r="C44" s="486" t="s">
        <v>7</v>
      </c>
      <c r="D44" s="486" t="s">
        <v>7</v>
      </c>
      <c r="E44" s="486" t="s">
        <v>7</v>
      </c>
      <c r="F44" s="486" t="s">
        <v>7</v>
      </c>
      <c r="G44" s="486" t="s">
        <v>7</v>
      </c>
      <c r="H44" s="486" t="s">
        <v>7</v>
      </c>
      <c r="I44" s="486" t="s">
        <v>7</v>
      </c>
      <c r="J44" s="486" t="s">
        <v>7</v>
      </c>
      <c r="K44" s="486" t="s">
        <v>7</v>
      </c>
      <c r="L44" s="486" t="s">
        <v>7</v>
      </c>
      <c r="M44" s="486" t="s">
        <v>7</v>
      </c>
    </row>
    <row r="45" spans="1:13" ht="12.75">
      <c r="A45" s="87" t="s">
        <v>18</v>
      </c>
      <c r="B45" s="87"/>
      <c r="C45" s="90"/>
      <c r="D45" s="90"/>
      <c r="E45" s="90"/>
      <c r="F45" s="90"/>
      <c r="G45" s="87">
        <f>SUM(G12:G44)</f>
        <v>1</v>
      </c>
      <c r="H45" s="87">
        <f>SUM(H12:H44)</f>
        <v>625</v>
      </c>
      <c r="I45" s="87">
        <f>SUM(I12:I44)</f>
        <v>40782</v>
      </c>
      <c r="J45" s="90"/>
      <c r="K45" s="90"/>
      <c r="L45" s="90"/>
      <c r="M45" s="90"/>
    </row>
    <row r="46" spans="1:16" ht="12">
      <c r="A46" s="91"/>
      <c r="B46" s="91"/>
      <c r="C46" s="91"/>
      <c r="D46" s="91"/>
      <c r="E46" s="91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1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1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50" spans="1:16" ht="12">
      <c r="A50" s="946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7"/>
      <c r="N50" s="946"/>
      <c r="O50" s="946"/>
      <c r="P50" s="946"/>
    </row>
    <row r="51" spans="1:16" ht="1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ht="15">
      <c r="A52" s="303"/>
      <c r="G52" s="382"/>
      <c r="K52" s="375" t="s">
        <v>13</v>
      </c>
      <c r="M52" s="130"/>
      <c r="N52" s="130"/>
      <c r="O52" s="83"/>
      <c r="P52" s="83"/>
    </row>
    <row r="53" spans="2:16" ht="15" customHeight="1">
      <c r="B53" s="120" t="s">
        <v>938</v>
      </c>
      <c r="C53" s="685" t="s">
        <v>13</v>
      </c>
      <c r="D53" s="685"/>
      <c r="E53" s="14"/>
      <c r="G53" s="376"/>
      <c r="K53" s="376" t="s">
        <v>14</v>
      </c>
      <c r="M53" s="130"/>
      <c r="N53" s="83"/>
      <c r="O53" s="83"/>
      <c r="P53" s="83"/>
    </row>
    <row r="54" spans="1:16" ht="15">
      <c r="A54" s="303"/>
      <c r="B54" s="686" t="s">
        <v>882</v>
      </c>
      <c r="C54" s="686"/>
      <c r="D54" s="686"/>
      <c r="E54" s="686"/>
      <c r="G54" s="376"/>
      <c r="K54" s="376" t="s">
        <v>883</v>
      </c>
      <c r="M54" s="130"/>
      <c r="N54" s="130"/>
      <c r="O54" s="83"/>
      <c r="P54" s="83"/>
    </row>
    <row r="55" spans="7:16" ht="12.75">
      <c r="G55" s="305"/>
      <c r="K55" s="304" t="s">
        <v>83</v>
      </c>
      <c r="M55" s="32"/>
      <c r="N55" s="32"/>
      <c r="O55" s="32"/>
      <c r="P55" s="32"/>
    </row>
  </sheetData>
  <sheetProtection/>
  <mergeCells count="15">
    <mergeCell ref="A50:L50"/>
    <mergeCell ref="C53:D53"/>
    <mergeCell ref="G26:G27"/>
    <mergeCell ref="B54:E54"/>
    <mergeCell ref="N50:P50"/>
    <mergeCell ref="C9:E9"/>
    <mergeCell ref="L1:M1"/>
    <mergeCell ref="A2:M2"/>
    <mergeCell ref="A3:M3"/>
    <mergeCell ref="A5:M5"/>
    <mergeCell ref="A7:B7"/>
    <mergeCell ref="A9:A10"/>
    <mergeCell ref="B9:B10"/>
    <mergeCell ref="F9:I9"/>
    <mergeCell ref="J9:M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zoomScalePageLayoutView="0" workbookViewId="0" topLeftCell="A19">
      <selection activeCell="I55" sqref="I55"/>
    </sheetView>
  </sheetViews>
  <sheetFormatPr defaultColWidth="9.140625" defaultRowHeight="12.75"/>
  <cols>
    <col min="1" max="1" width="5.8515625" style="0" customWidth="1"/>
    <col min="2" max="2" width="15.57421875" style="0" bestFit="1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5">
      <c r="A1" s="785" t="s">
        <v>0</v>
      </c>
      <c r="B1" s="785"/>
      <c r="C1" s="785"/>
      <c r="D1" s="785"/>
      <c r="E1" s="785"/>
      <c r="F1" s="785"/>
      <c r="G1" s="785"/>
      <c r="H1" s="785"/>
      <c r="I1" s="785"/>
      <c r="J1" s="971" t="s">
        <v>523</v>
      </c>
      <c r="K1" s="971"/>
    </row>
    <row r="2" spans="1:11" ht="20.25">
      <c r="A2" s="786" t="s">
        <v>700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</row>
    <row r="3" spans="1:11" ht="13.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7" customHeight="1">
      <c r="A4" s="972" t="s">
        <v>833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</row>
    <row r="5" spans="1:12" ht="13.5">
      <c r="A5" s="724" t="s">
        <v>936</v>
      </c>
      <c r="B5" s="724"/>
      <c r="C5" s="192"/>
      <c r="D5" s="192"/>
      <c r="E5" s="192"/>
      <c r="F5" s="192"/>
      <c r="G5" s="192"/>
      <c r="H5" s="192"/>
      <c r="I5" s="191"/>
      <c r="J5" s="878" t="s">
        <v>779</v>
      </c>
      <c r="K5" s="878"/>
      <c r="L5" s="878"/>
    </row>
    <row r="6" spans="1:11" ht="27.75" customHeight="1">
      <c r="A6" s="885" t="s">
        <v>2</v>
      </c>
      <c r="B6" s="885" t="s">
        <v>3</v>
      </c>
      <c r="C6" s="885" t="s">
        <v>295</v>
      </c>
      <c r="D6" s="885" t="s">
        <v>296</v>
      </c>
      <c r="E6" s="885"/>
      <c r="F6" s="885"/>
      <c r="G6" s="885"/>
      <c r="H6" s="885"/>
      <c r="I6" s="879" t="s">
        <v>297</v>
      </c>
      <c r="J6" s="880"/>
      <c r="K6" s="881"/>
    </row>
    <row r="7" spans="1:11" ht="90" customHeight="1">
      <c r="A7" s="885"/>
      <c r="B7" s="885"/>
      <c r="C7" s="885"/>
      <c r="D7" s="226" t="s">
        <v>298</v>
      </c>
      <c r="E7" s="226" t="s">
        <v>197</v>
      </c>
      <c r="F7" s="226" t="s">
        <v>447</v>
      </c>
      <c r="G7" s="226" t="s">
        <v>299</v>
      </c>
      <c r="H7" s="226" t="s">
        <v>421</v>
      </c>
      <c r="I7" s="226" t="s">
        <v>300</v>
      </c>
      <c r="J7" s="226" t="s">
        <v>301</v>
      </c>
      <c r="K7" s="226" t="s">
        <v>302</v>
      </c>
    </row>
    <row r="8" spans="1:11" ht="13.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263</v>
      </c>
      <c r="G8" s="195" t="s">
        <v>264</v>
      </c>
      <c r="H8" s="195" t="s">
        <v>265</v>
      </c>
      <c r="I8" s="195" t="s">
        <v>284</v>
      </c>
      <c r="J8" s="195" t="s">
        <v>285</v>
      </c>
      <c r="K8" s="195" t="s">
        <v>286</v>
      </c>
    </row>
    <row r="9" spans="1:11" ht="13.5">
      <c r="A9" s="353" t="s">
        <v>258</v>
      </c>
      <c r="B9" s="354" t="s">
        <v>884</v>
      </c>
      <c r="C9" s="288">
        <v>0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</row>
    <row r="10" spans="1:11" ht="13.5">
      <c r="A10" s="353" t="s">
        <v>259</v>
      </c>
      <c r="B10" s="354" t="s">
        <v>885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88">
        <v>0</v>
      </c>
    </row>
    <row r="11" spans="1:11" ht="13.5">
      <c r="A11" s="353" t="s">
        <v>260</v>
      </c>
      <c r="B11" s="354" t="s">
        <v>886</v>
      </c>
      <c r="C11" s="288">
        <v>0</v>
      </c>
      <c r="D11" s="288">
        <v>0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</row>
    <row r="12" spans="1:11" ht="13.5">
      <c r="A12" s="353" t="s">
        <v>261</v>
      </c>
      <c r="B12" s="354" t="s">
        <v>887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</row>
    <row r="13" spans="1:11" ht="13.5">
      <c r="A13" s="353" t="s">
        <v>262</v>
      </c>
      <c r="B13" s="354" t="s">
        <v>888</v>
      </c>
      <c r="C13" s="288">
        <v>0</v>
      </c>
      <c r="D13" s="288">
        <v>0</v>
      </c>
      <c r="E13" s="288">
        <v>0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88">
        <v>0</v>
      </c>
    </row>
    <row r="14" spans="1:11" ht="13.5">
      <c r="A14" s="353" t="s">
        <v>263</v>
      </c>
      <c r="B14" s="354" t="s">
        <v>889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88">
        <v>0</v>
      </c>
    </row>
    <row r="15" spans="1:11" ht="13.5">
      <c r="A15" s="353" t="s">
        <v>264</v>
      </c>
      <c r="B15" s="354" t="s">
        <v>890</v>
      </c>
      <c r="C15" s="288">
        <v>0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  <c r="K15" s="288">
        <v>0</v>
      </c>
    </row>
    <row r="16" spans="1:11" ht="13.5">
      <c r="A16" s="353" t="s">
        <v>265</v>
      </c>
      <c r="B16" s="354" t="s">
        <v>891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  <c r="K16" s="288">
        <v>0</v>
      </c>
    </row>
    <row r="17" spans="1:11" ht="13.5">
      <c r="A17" s="353" t="s">
        <v>284</v>
      </c>
      <c r="B17" s="354" t="s">
        <v>892</v>
      </c>
      <c r="C17" s="288">
        <v>0</v>
      </c>
      <c r="D17" s="288">
        <v>0</v>
      </c>
      <c r="E17" s="288">
        <v>0</v>
      </c>
      <c r="F17" s="288">
        <v>0</v>
      </c>
      <c r="G17" s="288">
        <v>0</v>
      </c>
      <c r="H17" s="288">
        <v>0</v>
      </c>
      <c r="I17" s="288">
        <v>0</v>
      </c>
      <c r="J17" s="288">
        <v>0</v>
      </c>
      <c r="K17" s="288">
        <v>0</v>
      </c>
    </row>
    <row r="18" spans="1:11" ht="13.5">
      <c r="A18" s="353" t="s">
        <v>285</v>
      </c>
      <c r="B18" s="354" t="s">
        <v>893</v>
      </c>
      <c r="C18" s="288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8">
        <v>0</v>
      </c>
    </row>
    <row r="19" spans="1:11" ht="13.5">
      <c r="A19" s="353" t="s">
        <v>286</v>
      </c>
      <c r="B19" s="354" t="s">
        <v>894</v>
      </c>
      <c r="C19" s="288">
        <v>0</v>
      </c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8">
        <v>0</v>
      </c>
    </row>
    <row r="20" spans="1:11" ht="13.5">
      <c r="A20" s="353" t="s">
        <v>314</v>
      </c>
      <c r="B20" s="354" t="s">
        <v>895</v>
      </c>
      <c r="C20" s="288">
        <v>0</v>
      </c>
      <c r="D20" s="288">
        <v>0</v>
      </c>
      <c r="E20" s="288"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</row>
    <row r="21" spans="1:11" ht="13.5">
      <c r="A21" s="353" t="s">
        <v>315</v>
      </c>
      <c r="B21" s="354" t="s">
        <v>896</v>
      </c>
      <c r="C21" s="288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8">
        <v>0</v>
      </c>
    </row>
    <row r="22" spans="1:11" ht="13.5">
      <c r="A22" s="353" t="s">
        <v>316</v>
      </c>
      <c r="B22" s="354" t="s">
        <v>897</v>
      </c>
      <c r="C22" s="28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13.5">
      <c r="A23" s="353" t="s">
        <v>317</v>
      </c>
      <c r="B23" s="354" t="s">
        <v>898</v>
      </c>
      <c r="C23" s="974">
        <v>1</v>
      </c>
      <c r="D23" s="288">
        <v>181</v>
      </c>
      <c r="E23" s="288">
        <v>18471</v>
      </c>
      <c r="F23" s="288">
        <v>0</v>
      </c>
      <c r="G23" s="288">
        <v>342</v>
      </c>
      <c r="H23" s="288">
        <v>342</v>
      </c>
      <c r="I23" s="527">
        <v>17.455</v>
      </c>
      <c r="J23" s="527">
        <v>17.455</v>
      </c>
      <c r="K23" s="527">
        <v>34.91</v>
      </c>
    </row>
    <row r="24" spans="1:11" ht="13.5">
      <c r="A24" s="353" t="s">
        <v>899</v>
      </c>
      <c r="B24" s="354" t="s">
        <v>900</v>
      </c>
      <c r="C24" s="975"/>
      <c r="D24" s="288">
        <v>444</v>
      </c>
      <c r="E24" s="288">
        <v>22311</v>
      </c>
      <c r="F24" s="288">
        <v>0</v>
      </c>
      <c r="G24" s="288">
        <v>689</v>
      </c>
      <c r="H24" s="288">
        <v>689</v>
      </c>
      <c r="I24" s="527">
        <v>35.315</v>
      </c>
      <c r="J24" s="527">
        <v>35.315</v>
      </c>
      <c r="K24" s="527">
        <v>70.63</v>
      </c>
    </row>
    <row r="25" spans="1:11" ht="13.5">
      <c r="A25" s="353" t="s">
        <v>901</v>
      </c>
      <c r="B25" s="354" t="s">
        <v>902</v>
      </c>
      <c r="C25" s="288">
        <v>0</v>
      </c>
      <c r="D25" s="288">
        <v>0</v>
      </c>
      <c r="E25" s="288">
        <v>0</v>
      </c>
      <c r="F25" s="288">
        <v>0</v>
      </c>
      <c r="G25" s="288">
        <v>0</v>
      </c>
      <c r="H25" s="288">
        <v>0</v>
      </c>
      <c r="I25" s="288">
        <v>0</v>
      </c>
      <c r="J25" s="288">
        <v>0</v>
      </c>
      <c r="K25" s="288">
        <v>0</v>
      </c>
    </row>
    <row r="26" spans="1:11" ht="12">
      <c r="A26" s="353" t="s">
        <v>903</v>
      </c>
      <c r="B26" s="354" t="s">
        <v>904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12">
      <c r="A27" s="353" t="s">
        <v>905</v>
      </c>
      <c r="B27" s="354" t="s">
        <v>906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ht="12">
      <c r="A28" s="353" t="s">
        <v>907</v>
      </c>
      <c r="B28" s="354" t="s">
        <v>908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</row>
    <row r="29" spans="1:11" ht="12">
      <c r="A29" s="353" t="s">
        <v>909</v>
      </c>
      <c r="B29" s="354" t="s">
        <v>910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ht="12">
      <c r="A30" s="353" t="s">
        <v>911</v>
      </c>
      <c r="B30" s="354" t="s">
        <v>912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ht="12">
      <c r="A31" s="353" t="s">
        <v>913</v>
      </c>
      <c r="B31" s="354" t="s">
        <v>914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spans="1:11" ht="12">
      <c r="A32" s="353" t="s">
        <v>915</v>
      </c>
      <c r="B32" s="354" t="s">
        <v>916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</row>
    <row r="33" spans="1:11" ht="12">
      <c r="A33" s="353" t="s">
        <v>917</v>
      </c>
      <c r="B33" s="354" t="s">
        <v>918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ht="12">
      <c r="A34" s="353" t="s">
        <v>919</v>
      </c>
      <c r="B34" s="354" t="s">
        <v>920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ht="12">
      <c r="A35" s="353" t="s">
        <v>921</v>
      </c>
      <c r="B35" s="354" t="s">
        <v>922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12">
      <c r="A36" s="353" t="s">
        <v>923</v>
      </c>
      <c r="B36" s="360" t="s">
        <v>924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12">
      <c r="A37" s="353" t="s">
        <v>925</v>
      </c>
      <c r="B37" s="360" t="s">
        <v>926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spans="1:11" ht="12">
      <c r="A38" s="353" t="s">
        <v>927</v>
      </c>
      <c r="B38" s="360" t="s">
        <v>928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ht="12">
      <c r="A39" s="353" t="s">
        <v>929</v>
      </c>
      <c r="B39" s="360" t="s">
        <v>930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spans="1:11" ht="24.75">
      <c r="A40" s="353" t="s">
        <v>931</v>
      </c>
      <c r="B40" s="360" t="s">
        <v>932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</row>
    <row r="41" spans="1:11" ht="24.75">
      <c r="A41" s="353" t="s">
        <v>933</v>
      </c>
      <c r="B41" s="360" t="s">
        <v>934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</row>
    <row r="42" spans="1:11" ht="12.75">
      <c r="A42" s="27" t="s">
        <v>18</v>
      </c>
      <c r="B42" s="9"/>
      <c r="C42" s="3">
        <f>SUM(C9:C41)</f>
        <v>1</v>
      </c>
      <c r="D42" s="3">
        <f aca="true" t="shared" si="0" ref="D42:K42">SUM(D9:D41)</f>
        <v>625</v>
      </c>
      <c r="E42" s="3">
        <f t="shared" si="0"/>
        <v>40782</v>
      </c>
      <c r="F42" s="3">
        <f t="shared" si="0"/>
        <v>0</v>
      </c>
      <c r="G42" s="3">
        <f t="shared" si="0"/>
        <v>1031</v>
      </c>
      <c r="H42" s="3">
        <f t="shared" si="0"/>
        <v>1031</v>
      </c>
      <c r="I42" s="3">
        <f t="shared" si="0"/>
        <v>52.769999999999996</v>
      </c>
      <c r="J42" s="3">
        <f t="shared" si="0"/>
        <v>52.769999999999996</v>
      </c>
      <c r="K42" s="3">
        <f t="shared" si="0"/>
        <v>105.53999999999999</v>
      </c>
    </row>
    <row r="43" spans="1:14" ht="12.75" customHeight="1">
      <c r="A43" s="976" t="s">
        <v>1009</v>
      </c>
      <c r="B43" s="976"/>
      <c r="C43" s="976"/>
      <c r="D43" s="976"/>
      <c r="E43" s="976"/>
      <c r="F43" s="976"/>
      <c r="G43" s="976"/>
      <c r="H43" s="976"/>
      <c r="I43" s="976"/>
      <c r="J43" s="976"/>
      <c r="K43" s="976"/>
      <c r="L43" s="33"/>
      <c r="M43" s="33"/>
      <c r="N43" s="33"/>
    </row>
    <row r="44" spans="1:14" ht="12">
      <c r="A44" s="977"/>
      <c r="B44" s="977"/>
      <c r="C44" s="977"/>
      <c r="D44" s="977"/>
      <c r="E44" s="977"/>
      <c r="F44" s="977"/>
      <c r="G44" s="977"/>
      <c r="H44" s="977"/>
      <c r="I44" s="977"/>
      <c r="J44" s="977"/>
      <c r="K44" s="977"/>
      <c r="L44" s="33"/>
      <c r="M44" s="33"/>
      <c r="N44" s="33"/>
    </row>
    <row r="46" spans="1:11" ht="15" customHeight="1">
      <c r="A46" s="303"/>
      <c r="B46" s="303"/>
      <c r="G46" s="394"/>
      <c r="H46" s="382"/>
      <c r="I46" s="867" t="s">
        <v>13</v>
      </c>
      <c r="J46" s="867"/>
      <c r="K46" s="867"/>
    </row>
    <row r="47" spans="1:12" ht="15" customHeight="1">
      <c r="A47" s="303" t="s">
        <v>12</v>
      </c>
      <c r="C47" s="1"/>
      <c r="D47" s="685" t="s">
        <v>13</v>
      </c>
      <c r="E47" s="685"/>
      <c r="F47" s="14"/>
      <c r="G47" s="394"/>
      <c r="H47" s="376"/>
      <c r="I47" s="867" t="s">
        <v>14</v>
      </c>
      <c r="J47" s="867"/>
      <c r="K47" s="867"/>
      <c r="L47" s="213"/>
    </row>
    <row r="48" spans="1:12" ht="13.5">
      <c r="A48" s="303"/>
      <c r="B48" s="303"/>
      <c r="C48" s="686" t="s">
        <v>882</v>
      </c>
      <c r="D48" s="686"/>
      <c r="E48" s="686"/>
      <c r="F48" s="686"/>
      <c r="G48" s="394"/>
      <c r="H48" s="376"/>
      <c r="I48" s="394"/>
      <c r="J48" s="376" t="s">
        <v>883</v>
      </c>
      <c r="K48" s="394"/>
      <c r="L48" s="213"/>
    </row>
    <row r="49" spans="7:11" ht="13.5">
      <c r="G49" s="394"/>
      <c r="H49" s="305"/>
      <c r="I49" s="973" t="s">
        <v>83</v>
      </c>
      <c r="J49" s="973"/>
      <c r="K49" s="394"/>
    </row>
  </sheetData>
  <sheetProtection/>
  <mergeCells count="18">
    <mergeCell ref="I46:K46"/>
    <mergeCell ref="I47:K47"/>
    <mergeCell ref="A5:B5"/>
    <mergeCell ref="I49:J49"/>
    <mergeCell ref="D47:E47"/>
    <mergeCell ref="C48:F48"/>
    <mergeCell ref="C23:C24"/>
    <mergeCell ref="A43:K44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0" zoomScaleSheetLayoutView="80" zoomScalePageLayoutView="0" workbookViewId="0" topLeftCell="A19">
      <selection activeCell="N40" sqref="N40"/>
    </sheetView>
  </sheetViews>
  <sheetFormatPr defaultColWidth="9.140625" defaultRowHeight="12.75"/>
  <cols>
    <col min="1" max="1" width="7.8515625" style="0" customWidth="1"/>
    <col min="2" max="2" width="13.421875" style="0" bestFit="1" customWidth="1"/>
    <col min="4" max="4" width="19.710937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5">
      <c r="A1" s="785" t="s">
        <v>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233" t="s">
        <v>525</v>
      </c>
    </row>
    <row r="2" spans="1:15" ht="20.25">
      <c r="A2" s="786" t="s">
        <v>700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</row>
    <row r="3" spans="1:11" ht="13.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5" ht="15">
      <c r="A4" s="785" t="s">
        <v>524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</row>
    <row r="5" spans="1:15" ht="13.5">
      <c r="A5" s="724" t="s">
        <v>936</v>
      </c>
      <c r="B5" s="724"/>
      <c r="C5" s="192"/>
      <c r="D5" s="192"/>
      <c r="E5" s="192"/>
      <c r="F5" s="192"/>
      <c r="G5" s="192"/>
      <c r="H5" s="192"/>
      <c r="I5" s="192"/>
      <c r="J5" s="192"/>
      <c r="K5" s="191"/>
      <c r="M5" s="878" t="s">
        <v>779</v>
      </c>
      <c r="N5" s="878"/>
      <c r="O5" s="878"/>
    </row>
    <row r="6" spans="1:15" ht="44.25" customHeight="1">
      <c r="A6" s="885" t="s">
        <v>2</v>
      </c>
      <c r="B6" s="885" t="s">
        <v>3</v>
      </c>
      <c r="C6" s="885" t="s">
        <v>303</v>
      </c>
      <c r="D6" s="883" t="s">
        <v>304</v>
      </c>
      <c r="E6" s="883" t="s">
        <v>305</v>
      </c>
      <c r="F6" s="883" t="s">
        <v>306</v>
      </c>
      <c r="G6" s="883" t="s">
        <v>307</v>
      </c>
      <c r="H6" s="885" t="s">
        <v>308</v>
      </c>
      <c r="I6" s="885"/>
      <c r="J6" s="885" t="s">
        <v>309</v>
      </c>
      <c r="K6" s="885"/>
      <c r="L6" s="885" t="s">
        <v>310</v>
      </c>
      <c r="M6" s="885"/>
      <c r="N6" s="885" t="s">
        <v>311</v>
      </c>
      <c r="O6" s="885"/>
    </row>
    <row r="7" spans="1:15" ht="61.5" customHeight="1">
      <c r="A7" s="885"/>
      <c r="B7" s="885"/>
      <c r="C7" s="885"/>
      <c r="D7" s="884"/>
      <c r="E7" s="884"/>
      <c r="F7" s="884"/>
      <c r="G7" s="884"/>
      <c r="H7" s="226" t="s">
        <v>312</v>
      </c>
      <c r="I7" s="226" t="s">
        <v>313</v>
      </c>
      <c r="J7" s="226" t="s">
        <v>312</v>
      </c>
      <c r="K7" s="226" t="s">
        <v>313</v>
      </c>
      <c r="L7" s="226" t="s">
        <v>312</v>
      </c>
      <c r="M7" s="226" t="s">
        <v>313</v>
      </c>
      <c r="N7" s="226" t="s">
        <v>312</v>
      </c>
      <c r="O7" s="226" t="s">
        <v>313</v>
      </c>
    </row>
    <row r="8" spans="1:15" ht="13.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263</v>
      </c>
      <c r="G8" s="195" t="s">
        <v>264</v>
      </c>
      <c r="H8" s="195" t="s">
        <v>265</v>
      </c>
      <c r="I8" s="195" t="s">
        <v>284</v>
      </c>
      <c r="J8" s="195" t="s">
        <v>285</v>
      </c>
      <c r="K8" s="195" t="s">
        <v>286</v>
      </c>
      <c r="L8" s="195" t="s">
        <v>314</v>
      </c>
      <c r="M8" s="195" t="s">
        <v>315</v>
      </c>
      <c r="N8" s="195" t="s">
        <v>316</v>
      </c>
      <c r="O8" s="195" t="s">
        <v>317</v>
      </c>
    </row>
    <row r="9" spans="1:15" ht="13.5">
      <c r="A9" s="353" t="s">
        <v>258</v>
      </c>
      <c r="B9" s="354" t="s">
        <v>884</v>
      </c>
      <c r="C9" s="516" t="s">
        <v>7</v>
      </c>
      <c r="D9" s="516" t="s">
        <v>7</v>
      </c>
      <c r="E9" s="516" t="s">
        <v>7</v>
      </c>
      <c r="F9" s="516" t="s">
        <v>7</v>
      </c>
      <c r="G9" s="516" t="s">
        <v>7</v>
      </c>
      <c r="H9" s="516" t="s">
        <v>7</v>
      </c>
      <c r="I9" s="516" t="s">
        <v>7</v>
      </c>
      <c r="J9" s="516" t="s">
        <v>7</v>
      </c>
      <c r="K9" s="516" t="s">
        <v>7</v>
      </c>
      <c r="L9" s="516" t="s">
        <v>7</v>
      </c>
      <c r="M9" s="516" t="s">
        <v>7</v>
      </c>
      <c r="N9" s="516" t="s">
        <v>7</v>
      </c>
      <c r="O9" s="516" t="s">
        <v>7</v>
      </c>
    </row>
    <row r="10" spans="1:15" ht="13.5">
      <c r="A10" s="353" t="s">
        <v>259</v>
      </c>
      <c r="B10" s="354" t="s">
        <v>885</v>
      </c>
      <c r="C10" s="516" t="s">
        <v>7</v>
      </c>
      <c r="D10" s="516" t="s">
        <v>7</v>
      </c>
      <c r="E10" s="516" t="s">
        <v>7</v>
      </c>
      <c r="F10" s="516" t="s">
        <v>7</v>
      </c>
      <c r="G10" s="516" t="s">
        <v>7</v>
      </c>
      <c r="H10" s="516" t="s">
        <v>7</v>
      </c>
      <c r="I10" s="516" t="s">
        <v>7</v>
      </c>
      <c r="J10" s="516" t="s">
        <v>7</v>
      </c>
      <c r="K10" s="516" t="s">
        <v>7</v>
      </c>
      <c r="L10" s="516" t="s">
        <v>7</v>
      </c>
      <c r="M10" s="516" t="s">
        <v>7</v>
      </c>
      <c r="N10" s="516" t="s">
        <v>7</v>
      </c>
      <c r="O10" s="516" t="s">
        <v>7</v>
      </c>
    </row>
    <row r="11" spans="1:15" ht="13.5">
      <c r="A11" s="353" t="s">
        <v>260</v>
      </c>
      <c r="B11" s="354" t="s">
        <v>886</v>
      </c>
      <c r="C11" s="516" t="s">
        <v>7</v>
      </c>
      <c r="D11" s="516" t="s">
        <v>7</v>
      </c>
      <c r="E11" s="516" t="s">
        <v>7</v>
      </c>
      <c r="F11" s="516" t="s">
        <v>7</v>
      </c>
      <c r="G11" s="516" t="s">
        <v>7</v>
      </c>
      <c r="H11" s="516" t="s">
        <v>7</v>
      </c>
      <c r="I11" s="516" t="s">
        <v>7</v>
      </c>
      <c r="J11" s="516" t="s">
        <v>7</v>
      </c>
      <c r="K11" s="516" t="s">
        <v>7</v>
      </c>
      <c r="L11" s="516" t="s">
        <v>7</v>
      </c>
      <c r="M11" s="516" t="s">
        <v>7</v>
      </c>
      <c r="N11" s="516" t="s">
        <v>7</v>
      </c>
      <c r="O11" s="516" t="s">
        <v>7</v>
      </c>
    </row>
    <row r="12" spans="1:15" ht="13.5">
      <c r="A12" s="353" t="s">
        <v>261</v>
      </c>
      <c r="B12" s="354" t="s">
        <v>887</v>
      </c>
      <c r="C12" s="516" t="s">
        <v>7</v>
      </c>
      <c r="D12" s="516" t="s">
        <v>7</v>
      </c>
      <c r="E12" s="516" t="s">
        <v>7</v>
      </c>
      <c r="F12" s="516" t="s">
        <v>7</v>
      </c>
      <c r="G12" s="516" t="s">
        <v>7</v>
      </c>
      <c r="H12" s="516" t="s">
        <v>7</v>
      </c>
      <c r="I12" s="516" t="s">
        <v>7</v>
      </c>
      <c r="J12" s="516" t="s">
        <v>7</v>
      </c>
      <c r="K12" s="516" t="s">
        <v>7</v>
      </c>
      <c r="L12" s="516" t="s">
        <v>7</v>
      </c>
      <c r="M12" s="516" t="s">
        <v>7</v>
      </c>
      <c r="N12" s="516" t="s">
        <v>7</v>
      </c>
      <c r="O12" s="516" t="s">
        <v>7</v>
      </c>
    </row>
    <row r="13" spans="1:15" ht="13.5">
      <c r="A13" s="353" t="s">
        <v>262</v>
      </c>
      <c r="B13" s="354" t="s">
        <v>888</v>
      </c>
      <c r="C13" s="516" t="s">
        <v>7</v>
      </c>
      <c r="D13" s="516" t="s">
        <v>7</v>
      </c>
      <c r="E13" s="516" t="s">
        <v>7</v>
      </c>
      <c r="F13" s="516" t="s">
        <v>7</v>
      </c>
      <c r="G13" s="516" t="s">
        <v>7</v>
      </c>
      <c r="H13" s="516" t="s">
        <v>7</v>
      </c>
      <c r="I13" s="516" t="s">
        <v>7</v>
      </c>
      <c r="J13" s="516" t="s">
        <v>7</v>
      </c>
      <c r="K13" s="516" t="s">
        <v>7</v>
      </c>
      <c r="L13" s="516" t="s">
        <v>7</v>
      </c>
      <c r="M13" s="516" t="s">
        <v>7</v>
      </c>
      <c r="N13" s="516" t="s">
        <v>7</v>
      </c>
      <c r="O13" s="516" t="s">
        <v>7</v>
      </c>
    </row>
    <row r="14" spans="1:15" ht="13.5">
      <c r="A14" s="353" t="s">
        <v>263</v>
      </c>
      <c r="B14" s="354" t="s">
        <v>889</v>
      </c>
      <c r="C14" s="516" t="s">
        <v>7</v>
      </c>
      <c r="D14" s="516" t="s">
        <v>7</v>
      </c>
      <c r="E14" s="516" t="s">
        <v>7</v>
      </c>
      <c r="F14" s="516" t="s">
        <v>7</v>
      </c>
      <c r="G14" s="516" t="s">
        <v>7</v>
      </c>
      <c r="H14" s="516" t="s">
        <v>7</v>
      </c>
      <c r="I14" s="516" t="s">
        <v>7</v>
      </c>
      <c r="J14" s="516" t="s">
        <v>7</v>
      </c>
      <c r="K14" s="516" t="s">
        <v>7</v>
      </c>
      <c r="L14" s="516" t="s">
        <v>7</v>
      </c>
      <c r="M14" s="516" t="s">
        <v>7</v>
      </c>
      <c r="N14" s="516" t="s">
        <v>7</v>
      </c>
      <c r="O14" s="516" t="s">
        <v>7</v>
      </c>
    </row>
    <row r="15" spans="1:15" ht="13.5">
      <c r="A15" s="353" t="s">
        <v>264</v>
      </c>
      <c r="B15" s="354" t="s">
        <v>890</v>
      </c>
      <c r="C15" s="516" t="s">
        <v>7</v>
      </c>
      <c r="D15" s="516" t="s">
        <v>7</v>
      </c>
      <c r="E15" s="516" t="s">
        <v>7</v>
      </c>
      <c r="F15" s="516" t="s">
        <v>7</v>
      </c>
      <c r="G15" s="516" t="s">
        <v>7</v>
      </c>
      <c r="H15" s="516" t="s">
        <v>7</v>
      </c>
      <c r="I15" s="516" t="s">
        <v>7</v>
      </c>
      <c r="J15" s="516" t="s">
        <v>7</v>
      </c>
      <c r="K15" s="516" t="s">
        <v>7</v>
      </c>
      <c r="L15" s="516" t="s">
        <v>7</v>
      </c>
      <c r="M15" s="516" t="s">
        <v>7</v>
      </c>
      <c r="N15" s="516" t="s">
        <v>7</v>
      </c>
      <c r="O15" s="516" t="s">
        <v>7</v>
      </c>
    </row>
    <row r="16" spans="1:15" ht="13.5">
      <c r="A16" s="353" t="s">
        <v>265</v>
      </c>
      <c r="B16" s="354" t="s">
        <v>891</v>
      </c>
      <c r="C16" s="516" t="s">
        <v>7</v>
      </c>
      <c r="D16" s="516" t="s">
        <v>7</v>
      </c>
      <c r="E16" s="516" t="s">
        <v>7</v>
      </c>
      <c r="F16" s="516" t="s">
        <v>7</v>
      </c>
      <c r="G16" s="516" t="s">
        <v>7</v>
      </c>
      <c r="H16" s="516" t="s">
        <v>7</v>
      </c>
      <c r="I16" s="516" t="s">
        <v>7</v>
      </c>
      <c r="J16" s="516" t="s">
        <v>7</v>
      </c>
      <c r="K16" s="516" t="s">
        <v>7</v>
      </c>
      <c r="L16" s="516" t="s">
        <v>7</v>
      </c>
      <c r="M16" s="516" t="s">
        <v>7</v>
      </c>
      <c r="N16" s="516" t="s">
        <v>7</v>
      </c>
      <c r="O16" s="516" t="s">
        <v>7</v>
      </c>
    </row>
    <row r="17" spans="1:15" ht="13.5">
      <c r="A17" s="353" t="s">
        <v>284</v>
      </c>
      <c r="B17" s="354" t="s">
        <v>892</v>
      </c>
      <c r="C17" s="516" t="s">
        <v>7</v>
      </c>
      <c r="D17" s="516" t="s">
        <v>7</v>
      </c>
      <c r="E17" s="516" t="s">
        <v>7</v>
      </c>
      <c r="F17" s="516" t="s">
        <v>7</v>
      </c>
      <c r="G17" s="516" t="s">
        <v>7</v>
      </c>
      <c r="H17" s="516" t="s">
        <v>7</v>
      </c>
      <c r="I17" s="516" t="s">
        <v>7</v>
      </c>
      <c r="J17" s="516" t="s">
        <v>7</v>
      </c>
      <c r="K17" s="516" t="s">
        <v>7</v>
      </c>
      <c r="L17" s="516" t="s">
        <v>7</v>
      </c>
      <c r="M17" s="516" t="s">
        <v>7</v>
      </c>
      <c r="N17" s="516" t="s">
        <v>7</v>
      </c>
      <c r="O17" s="516" t="s">
        <v>7</v>
      </c>
    </row>
    <row r="18" spans="1:15" ht="13.5">
      <c r="A18" s="353" t="s">
        <v>285</v>
      </c>
      <c r="B18" s="354" t="s">
        <v>893</v>
      </c>
      <c r="C18" s="516" t="s">
        <v>7</v>
      </c>
      <c r="D18" s="516" t="s">
        <v>7</v>
      </c>
      <c r="E18" s="516" t="s">
        <v>7</v>
      </c>
      <c r="F18" s="516" t="s">
        <v>7</v>
      </c>
      <c r="G18" s="516" t="s">
        <v>7</v>
      </c>
      <c r="H18" s="516" t="s">
        <v>7</v>
      </c>
      <c r="I18" s="516" t="s">
        <v>7</v>
      </c>
      <c r="J18" s="516" t="s">
        <v>7</v>
      </c>
      <c r="K18" s="516" t="s">
        <v>7</v>
      </c>
      <c r="L18" s="516" t="s">
        <v>7</v>
      </c>
      <c r="M18" s="516" t="s">
        <v>7</v>
      </c>
      <c r="N18" s="516" t="s">
        <v>7</v>
      </c>
      <c r="O18" s="516" t="s">
        <v>7</v>
      </c>
    </row>
    <row r="19" spans="1:15" ht="13.5">
      <c r="A19" s="353" t="s">
        <v>286</v>
      </c>
      <c r="B19" s="354" t="s">
        <v>894</v>
      </c>
      <c r="C19" s="516" t="s">
        <v>7</v>
      </c>
      <c r="D19" s="516" t="s">
        <v>7</v>
      </c>
      <c r="E19" s="516" t="s">
        <v>7</v>
      </c>
      <c r="F19" s="516" t="s">
        <v>7</v>
      </c>
      <c r="G19" s="516" t="s">
        <v>7</v>
      </c>
      <c r="H19" s="516" t="s">
        <v>7</v>
      </c>
      <c r="I19" s="516" t="s">
        <v>7</v>
      </c>
      <c r="J19" s="516" t="s">
        <v>7</v>
      </c>
      <c r="K19" s="516" t="s">
        <v>7</v>
      </c>
      <c r="L19" s="516" t="s">
        <v>7</v>
      </c>
      <c r="M19" s="516" t="s">
        <v>7</v>
      </c>
      <c r="N19" s="516" t="s">
        <v>7</v>
      </c>
      <c r="O19" s="516" t="s">
        <v>7</v>
      </c>
    </row>
    <row r="20" spans="1:15" ht="13.5">
      <c r="A20" s="353" t="s">
        <v>314</v>
      </c>
      <c r="B20" s="354" t="s">
        <v>895</v>
      </c>
      <c r="C20" s="516" t="s">
        <v>7</v>
      </c>
      <c r="D20" s="516" t="s">
        <v>7</v>
      </c>
      <c r="E20" s="516" t="s">
        <v>7</v>
      </c>
      <c r="F20" s="516" t="s">
        <v>7</v>
      </c>
      <c r="G20" s="516" t="s">
        <v>7</v>
      </c>
      <c r="H20" s="516" t="s">
        <v>7</v>
      </c>
      <c r="I20" s="516" t="s">
        <v>7</v>
      </c>
      <c r="J20" s="516" t="s">
        <v>7</v>
      </c>
      <c r="K20" s="516" t="s">
        <v>7</v>
      </c>
      <c r="L20" s="516" t="s">
        <v>7</v>
      </c>
      <c r="M20" s="516" t="s">
        <v>7</v>
      </c>
      <c r="N20" s="516" t="s">
        <v>7</v>
      </c>
      <c r="O20" s="516" t="s">
        <v>7</v>
      </c>
    </row>
    <row r="21" spans="1:15" ht="13.5">
      <c r="A21" s="353" t="s">
        <v>315</v>
      </c>
      <c r="B21" s="354" t="s">
        <v>896</v>
      </c>
      <c r="C21" s="516" t="s">
        <v>7</v>
      </c>
      <c r="D21" s="516" t="s">
        <v>7</v>
      </c>
      <c r="E21" s="516" t="s">
        <v>7</v>
      </c>
      <c r="F21" s="516" t="s">
        <v>7</v>
      </c>
      <c r="G21" s="516" t="s">
        <v>7</v>
      </c>
      <c r="H21" s="516" t="s">
        <v>7</v>
      </c>
      <c r="I21" s="516" t="s">
        <v>7</v>
      </c>
      <c r="J21" s="516" t="s">
        <v>7</v>
      </c>
      <c r="K21" s="516" t="s">
        <v>7</v>
      </c>
      <c r="L21" s="516" t="s">
        <v>7</v>
      </c>
      <c r="M21" s="516" t="s">
        <v>7</v>
      </c>
      <c r="N21" s="516" t="s">
        <v>7</v>
      </c>
      <c r="O21" s="516" t="s">
        <v>7</v>
      </c>
    </row>
    <row r="22" spans="1:15" ht="13.5">
      <c r="A22" s="353" t="s">
        <v>316</v>
      </c>
      <c r="B22" s="354" t="s">
        <v>897</v>
      </c>
      <c r="C22" s="516" t="s">
        <v>7</v>
      </c>
      <c r="D22" s="516" t="s">
        <v>7</v>
      </c>
      <c r="E22" s="529" t="s">
        <v>7</v>
      </c>
      <c r="F22" s="529" t="s">
        <v>7</v>
      </c>
      <c r="G22" s="529" t="s">
        <v>7</v>
      </c>
      <c r="H22" s="529" t="s">
        <v>7</v>
      </c>
      <c r="I22" s="529" t="s">
        <v>7</v>
      </c>
      <c r="J22" s="529" t="s">
        <v>7</v>
      </c>
      <c r="K22" s="529" t="s">
        <v>7</v>
      </c>
      <c r="L22" s="529" t="s">
        <v>7</v>
      </c>
      <c r="M22" s="529" t="s">
        <v>7</v>
      </c>
      <c r="N22" s="529" t="s">
        <v>7</v>
      </c>
      <c r="O22" s="529" t="s">
        <v>7</v>
      </c>
    </row>
    <row r="23" spans="1:15" ht="27">
      <c r="A23" s="353" t="s">
        <v>317</v>
      </c>
      <c r="B23" s="354" t="s">
        <v>898</v>
      </c>
      <c r="C23" s="974">
        <v>1</v>
      </c>
      <c r="D23" s="528" t="s">
        <v>979</v>
      </c>
      <c r="E23" s="528">
        <v>181</v>
      </c>
      <c r="F23" s="528">
        <v>18471</v>
      </c>
      <c r="G23" s="978" t="s">
        <v>1015</v>
      </c>
      <c r="H23" s="528">
        <v>160.692</v>
      </c>
      <c r="I23" s="528">
        <v>156.058</v>
      </c>
      <c r="J23" s="528">
        <v>85.7</v>
      </c>
      <c r="K23" s="528">
        <v>85.7</v>
      </c>
      <c r="L23" s="528">
        <v>34.91</v>
      </c>
      <c r="M23" s="528">
        <v>34.91</v>
      </c>
      <c r="N23" s="528" t="s">
        <v>974</v>
      </c>
      <c r="O23" s="528" t="s">
        <v>974</v>
      </c>
    </row>
    <row r="24" spans="1:15" ht="27">
      <c r="A24" s="353" t="s">
        <v>899</v>
      </c>
      <c r="B24" s="354" t="s">
        <v>900</v>
      </c>
      <c r="C24" s="975"/>
      <c r="D24" s="528" t="s">
        <v>979</v>
      </c>
      <c r="E24" s="528">
        <v>444</v>
      </c>
      <c r="F24" s="528">
        <v>22311</v>
      </c>
      <c r="G24" s="979"/>
      <c r="H24" s="528">
        <v>347.098</v>
      </c>
      <c r="I24" s="528">
        <v>366.988</v>
      </c>
      <c r="J24" s="528">
        <v>204.48</v>
      </c>
      <c r="K24" s="528">
        <v>204.48</v>
      </c>
      <c r="L24" s="528">
        <v>70.63</v>
      </c>
      <c r="M24" s="528">
        <v>70.63</v>
      </c>
      <c r="N24" s="528" t="s">
        <v>974</v>
      </c>
      <c r="O24" s="528" t="s">
        <v>974</v>
      </c>
    </row>
    <row r="25" spans="1:15" ht="13.5">
      <c r="A25" s="353" t="s">
        <v>901</v>
      </c>
      <c r="B25" s="354" t="s">
        <v>902</v>
      </c>
      <c r="C25" s="516" t="s">
        <v>7</v>
      </c>
      <c r="D25" s="516" t="s">
        <v>7</v>
      </c>
      <c r="E25" s="516" t="s">
        <v>7</v>
      </c>
      <c r="F25" s="516" t="s">
        <v>7</v>
      </c>
      <c r="G25" s="516" t="s">
        <v>7</v>
      </c>
      <c r="H25" s="516" t="s">
        <v>7</v>
      </c>
      <c r="I25" s="516" t="s">
        <v>7</v>
      </c>
      <c r="J25" s="516" t="s">
        <v>7</v>
      </c>
      <c r="K25" s="516" t="s">
        <v>7</v>
      </c>
      <c r="L25" s="516" t="s">
        <v>7</v>
      </c>
      <c r="M25" s="516" t="s">
        <v>7</v>
      </c>
      <c r="N25" s="516" t="s">
        <v>7</v>
      </c>
      <c r="O25" s="516" t="s">
        <v>7</v>
      </c>
    </row>
    <row r="26" spans="1:15" ht="13.5">
      <c r="A26" s="353" t="s">
        <v>903</v>
      </c>
      <c r="B26" s="354" t="s">
        <v>904</v>
      </c>
      <c r="C26" s="516" t="s">
        <v>7</v>
      </c>
      <c r="D26" s="516" t="s">
        <v>7</v>
      </c>
      <c r="E26" s="516" t="s">
        <v>7</v>
      </c>
      <c r="F26" s="516" t="s">
        <v>7</v>
      </c>
      <c r="G26" s="516" t="s">
        <v>7</v>
      </c>
      <c r="H26" s="516" t="s">
        <v>7</v>
      </c>
      <c r="I26" s="516" t="s">
        <v>7</v>
      </c>
      <c r="J26" s="516" t="s">
        <v>7</v>
      </c>
      <c r="K26" s="516" t="s">
        <v>7</v>
      </c>
      <c r="L26" s="516" t="s">
        <v>7</v>
      </c>
      <c r="M26" s="516" t="s">
        <v>7</v>
      </c>
      <c r="N26" s="516" t="s">
        <v>7</v>
      </c>
      <c r="O26" s="516" t="s">
        <v>7</v>
      </c>
    </row>
    <row r="27" spans="1:15" ht="13.5">
      <c r="A27" s="353" t="s">
        <v>905</v>
      </c>
      <c r="B27" s="354" t="s">
        <v>906</v>
      </c>
      <c r="C27" s="516" t="s">
        <v>7</v>
      </c>
      <c r="D27" s="516" t="s">
        <v>7</v>
      </c>
      <c r="E27" s="516" t="s">
        <v>7</v>
      </c>
      <c r="F27" s="516" t="s">
        <v>7</v>
      </c>
      <c r="G27" s="516" t="s">
        <v>7</v>
      </c>
      <c r="H27" s="516" t="s">
        <v>7</v>
      </c>
      <c r="I27" s="516" t="s">
        <v>7</v>
      </c>
      <c r="J27" s="516" t="s">
        <v>7</v>
      </c>
      <c r="K27" s="516" t="s">
        <v>7</v>
      </c>
      <c r="L27" s="516" t="s">
        <v>7</v>
      </c>
      <c r="M27" s="516" t="s">
        <v>7</v>
      </c>
      <c r="N27" s="516" t="s">
        <v>7</v>
      </c>
      <c r="O27" s="516" t="s">
        <v>7</v>
      </c>
    </row>
    <row r="28" spans="1:15" ht="13.5">
      <c r="A28" s="353" t="s">
        <v>907</v>
      </c>
      <c r="B28" s="354" t="s">
        <v>908</v>
      </c>
      <c r="C28" s="516" t="s">
        <v>7</v>
      </c>
      <c r="D28" s="516" t="s">
        <v>7</v>
      </c>
      <c r="E28" s="516" t="s">
        <v>7</v>
      </c>
      <c r="F28" s="516" t="s">
        <v>7</v>
      </c>
      <c r="G28" s="516" t="s">
        <v>7</v>
      </c>
      <c r="H28" s="516" t="s">
        <v>7</v>
      </c>
      <c r="I28" s="516" t="s">
        <v>7</v>
      </c>
      <c r="J28" s="516" t="s">
        <v>7</v>
      </c>
      <c r="K28" s="516" t="s">
        <v>7</v>
      </c>
      <c r="L28" s="516" t="s">
        <v>7</v>
      </c>
      <c r="M28" s="516" t="s">
        <v>7</v>
      </c>
      <c r="N28" s="516" t="s">
        <v>7</v>
      </c>
      <c r="O28" s="516" t="s">
        <v>7</v>
      </c>
    </row>
    <row r="29" spans="1:15" ht="13.5">
      <c r="A29" s="353" t="s">
        <v>909</v>
      </c>
      <c r="B29" s="354" t="s">
        <v>910</v>
      </c>
      <c r="C29" s="516" t="s">
        <v>7</v>
      </c>
      <c r="D29" s="516" t="s">
        <v>7</v>
      </c>
      <c r="E29" s="516" t="s">
        <v>7</v>
      </c>
      <c r="F29" s="516" t="s">
        <v>7</v>
      </c>
      <c r="G29" s="516" t="s">
        <v>7</v>
      </c>
      <c r="H29" s="516" t="s">
        <v>7</v>
      </c>
      <c r="I29" s="516" t="s">
        <v>7</v>
      </c>
      <c r="J29" s="516" t="s">
        <v>7</v>
      </c>
      <c r="K29" s="516" t="s">
        <v>7</v>
      </c>
      <c r="L29" s="516" t="s">
        <v>7</v>
      </c>
      <c r="M29" s="516" t="s">
        <v>7</v>
      </c>
      <c r="N29" s="516" t="s">
        <v>7</v>
      </c>
      <c r="O29" s="516" t="s">
        <v>7</v>
      </c>
    </row>
    <row r="30" spans="1:15" ht="13.5">
      <c r="A30" s="353" t="s">
        <v>911</v>
      </c>
      <c r="B30" s="354" t="s">
        <v>912</v>
      </c>
      <c r="C30" s="516" t="s">
        <v>7</v>
      </c>
      <c r="D30" s="516" t="s">
        <v>7</v>
      </c>
      <c r="E30" s="516" t="s">
        <v>7</v>
      </c>
      <c r="F30" s="516" t="s">
        <v>7</v>
      </c>
      <c r="G30" s="516" t="s">
        <v>7</v>
      </c>
      <c r="H30" s="516" t="s">
        <v>7</v>
      </c>
      <c r="I30" s="516" t="s">
        <v>7</v>
      </c>
      <c r="J30" s="516" t="s">
        <v>7</v>
      </c>
      <c r="K30" s="516" t="s">
        <v>7</v>
      </c>
      <c r="L30" s="516" t="s">
        <v>7</v>
      </c>
      <c r="M30" s="516" t="s">
        <v>7</v>
      </c>
      <c r="N30" s="516" t="s">
        <v>7</v>
      </c>
      <c r="O30" s="516" t="s">
        <v>7</v>
      </c>
    </row>
    <row r="31" spans="1:15" ht="13.5">
      <c r="A31" s="353" t="s">
        <v>913</v>
      </c>
      <c r="B31" s="354" t="s">
        <v>914</v>
      </c>
      <c r="C31" s="516" t="s">
        <v>7</v>
      </c>
      <c r="D31" s="516" t="s">
        <v>7</v>
      </c>
      <c r="E31" s="516" t="s">
        <v>7</v>
      </c>
      <c r="F31" s="516" t="s">
        <v>7</v>
      </c>
      <c r="G31" s="516" t="s">
        <v>7</v>
      </c>
      <c r="H31" s="516" t="s">
        <v>7</v>
      </c>
      <c r="I31" s="516" t="s">
        <v>7</v>
      </c>
      <c r="J31" s="516" t="s">
        <v>7</v>
      </c>
      <c r="K31" s="516" t="s">
        <v>7</v>
      </c>
      <c r="L31" s="516" t="s">
        <v>7</v>
      </c>
      <c r="M31" s="516" t="s">
        <v>7</v>
      </c>
      <c r="N31" s="516" t="s">
        <v>7</v>
      </c>
      <c r="O31" s="516" t="s">
        <v>7</v>
      </c>
    </row>
    <row r="32" spans="1:15" ht="12">
      <c r="A32" s="353" t="s">
        <v>915</v>
      </c>
      <c r="B32" s="354" t="s">
        <v>916</v>
      </c>
      <c r="C32" s="18" t="s">
        <v>7</v>
      </c>
      <c r="D32" s="18" t="s">
        <v>7</v>
      </c>
      <c r="E32" s="18" t="s">
        <v>7</v>
      </c>
      <c r="F32" s="18" t="s">
        <v>7</v>
      </c>
      <c r="G32" s="18" t="s">
        <v>7</v>
      </c>
      <c r="H32" s="18" t="s">
        <v>7</v>
      </c>
      <c r="I32" s="18" t="s">
        <v>7</v>
      </c>
      <c r="J32" s="18" t="s">
        <v>7</v>
      </c>
      <c r="K32" s="18" t="s">
        <v>7</v>
      </c>
      <c r="L32" s="18" t="s">
        <v>7</v>
      </c>
      <c r="M32" s="18" t="s">
        <v>7</v>
      </c>
      <c r="N32" s="18" t="s">
        <v>7</v>
      </c>
      <c r="O32" s="18" t="s">
        <v>7</v>
      </c>
    </row>
    <row r="33" spans="1:15" ht="12">
      <c r="A33" s="353" t="s">
        <v>917</v>
      </c>
      <c r="B33" s="354" t="s">
        <v>918</v>
      </c>
      <c r="C33" s="18" t="s">
        <v>7</v>
      </c>
      <c r="D33" s="18" t="s">
        <v>7</v>
      </c>
      <c r="E33" s="18" t="s">
        <v>7</v>
      </c>
      <c r="F33" s="18" t="s">
        <v>7</v>
      </c>
      <c r="G33" s="18" t="s">
        <v>7</v>
      </c>
      <c r="H33" s="18" t="s">
        <v>7</v>
      </c>
      <c r="I33" s="18" t="s">
        <v>7</v>
      </c>
      <c r="J33" s="18" t="s">
        <v>7</v>
      </c>
      <c r="K33" s="18" t="s">
        <v>7</v>
      </c>
      <c r="L33" s="18" t="s">
        <v>7</v>
      </c>
      <c r="M33" s="18" t="s">
        <v>7</v>
      </c>
      <c r="N33" s="18" t="s">
        <v>7</v>
      </c>
      <c r="O33" s="18" t="s">
        <v>7</v>
      </c>
    </row>
    <row r="34" spans="1:15" ht="12">
      <c r="A34" s="353" t="s">
        <v>919</v>
      </c>
      <c r="B34" s="354" t="s">
        <v>920</v>
      </c>
      <c r="C34" s="18" t="s">
        <v>7</v>
      </c>
      <c r="D34" s="18" t="s">
        <v>7</v>
      </c>
      <c r="E34" s="18" t="s">
        <v>7</v>
      </c>
      <c r="F34" s="18" t="s">
        <v>7</v>
      </c>
      <c r="G34" s="18" t="s">
        <v>7</v>
      </c>
      <c r="H34" s="18" t="s">
        <v>7</v>
      </c>
      <c r="I34" s="18" t="s">
        <v>7</v>
      </c>
      <c r="J34" s="18" t="s">
        <v>7</v>
      </c>
      <c r="K34" s="18" t="s">
        <v>7</v>
      </c>
      <c r="L34" s="18" t="s">
        <v>7</v>
      </c>
      <c r="M34" s="18" t="s">
        <v>7</v>
      </c>
      <c r="N34" s="18" t="s">
        <v>7</v>
      </c>
      <c r="O34" s="18" t="s">
        <v>7</v>
      </c>
    </row>
    <row r="35" spans="1:15" ht="12">
      <c r="A35" s="353" t="s">
        <v>921</v>
      </c>
      <c r="B35" s="354" t="s">
        <v>922</v>
      </c>
      <c r="C35" s="18" t="s">
        <v>7</v>
      </c>
      <c r="D35" s="18" t="s">
        <v>7</v>
      </c>
      <c r="E35" s="18" t="s">
        <v>7</v>
      </c>
      <c r="F35" s="18" t="s">
        <v>7</v>
      </c>
      <c r="G35" s="18" t="s">
        <v>7</v>
      </c>
      <c r="H35" s="18" t="s">
        <v>7</v>
      </c>
      <c r="I35" s="18" t="s">
        <v>7</v>
      </c>
      <c r="J35" s="18" t="s">
        <v>7</v>
      </c>
      <c r="K35" s="18" t="s">
        <v>7</v>
      </c>
      <c r="L35" s="18" t="s">
        <v>7</v>
      </c>
      <c r="M35" s="18" t="s">
        <v>7</v>
      </c>
      <c r="N35" s="18" t="s">
        <v>7</v>
      </c>
      <c r="O35" s="18" t="s">
        <v>7</v>
      </c>
    </row>
    <row r="36" spans="1:15" ht="12">
      <c r="A36" s="353" t="s">
        <v>923</v>
      </c>
      <c r="B36" s="360" t="s">
        <v>924</v>
      </c>
      <c r="C36" s="18" t="s">
        <v>7</v>
      </c>
      <c r="D36" s="18" t="s">
        <v>7</v>
      </c>
      <c r="E36" s="18" t="s">
        <v>7</v>
      </c>
      <c r="F36" s="18" t="s">
        <v>7</v>
      </c>
      <c r="G36" s="18" t="s">
        <v>7</v>
      </c>
      <c r="H36" s="18" t="s">
        <v>7</v>
      </c>
      <c r="I36" s="18" t="s">
        <v>7</v>
      </c>
      <c r="J36" s="18" t="s">
        <v>7</v>
      </c>
      <c r="K36" s="18" t="s">
        <v>7</v>
      </c>
      <c r="L36" s="18" t="s">
        <v>7</v>
      </c>
      <c r="M36" s="18" t="s">
        <v>7</v>
      </c>
      <c r="N36" s="18" t="s">
        <v>7</v>
      </c>
      <c r="O36" s="18" t="s">
        <v>7</v>
      </c>
    </row>
    <row r="37" spans="1:15" ht="12">
      <c r="A37" s="353" t="s">
        <v>925</v>
      </c>
      <c r="B37" s="360" t="s">
        <v>926</v>
      </c>
      <c r="C37" s="18" t="s">
        <v>7</v>
      </c>
      <c r="D37" s="18" t="s">
        <v>7</v>
      </c>
      <c r="E37" s="18" t="s">
        <v>7</v>
      </c>
      <c r="F37" s="18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18" t="s">
        <v>7</v>
      </c>
      <c r="L37" s="18" t="s">
        <v>7</v>
      </c>
      <c r="M37" s="18" t="s">
        <v>7</v>
      </c>
      <c r="N37" s="18" t="s">
        <v>7</v>
      </c>
      <c r="O37" s="18" t="s">
        <v>7</v>
      </c>
    </row>
    <row r="38" spans="1:15" ht="12">
      <c r="A38" s="353" t="s">
        <v>927</v>
      </c>
      <c r="B38" s="360" t="s">
        <v>928</v>
      </c>
      <c r="C38" s="18" t="s">
        <v>7</v>
      </c>
      <c r="D38" s="18" t="s">
        <v>7</v>
      </c>
      <c r="E38" s="18" t="s">
        <v>7</v>
      </c>
      <c r="F38" s="18" t="s">
        <v>7</v>
      </c>
      <c r="G38" s="18" t="s">
        <v>7</v>
      </c>
      <c r="H38" s="18" t="s">
        <v>7</v>
      </c>
      <c r="I38" s="18" t="s">
        <v>7</v>
      </c>
      <c r="J38" s="18" t="s">
        <v>7</v>
      </c>
      <c r="K38" s="18" t="s">
        <v>7</v>
      </c>
      <c r="L38" s="18" t="s">
        <v>7</v>
      </c>
      <c r="M38" s="18" t="s">
        <v>7</v>
      </c>
      <c r="N38" s="18" t="s">
        <v>7</v>
      </c>
      <c r="O38" s="18" t="s">
        <v>7</v>
      </c>
    </row>
    <row r="39" spans="1:15" ht="12">
      <c r="A39" s="353" t="s">
        <v>929</v>
      </c>
      <c r="B39" s="360" t="s">
        <v>930</v>
      </c>
      <c r="C39" s="18" t="s">
        <v>7</v>
      </c>
      <c r="D39" s="18" t="s">
        <v>7</v>
      </c>
      <c r="E39" s="18" t="s">
        <v>7</v>
      </c>
      <c r="F39" s="18" t="s">
        <v>7</v>
      </c>
      <c r="G39" s="18" t="s">
        <v>7</v>
      </c>
      <c r="H39" s="18" t="s">
        <v>7</v>
      </c>
      <c r="I39" s="18" t="s">
        <v>7</v>
      </c>
      <c r="J39" s="18" t="s">
        <v>7</v>
      </c>
      <c r="K39" s="18" t="s">
        <v>7</v>
      </c>
      <c r="L39" s="18" t="s">
        <v>7</v>
      </c>
      <c r="M39" s="18" t="s">
        <v>7</v>
      </c>
      <c r="N39" s="18" t="s">
        <v>7</v>
      </c>
      <c r="O39" s="18" t="s">
        <v>7</v>
      </c>
    </row>
    <row r="40" spans="1:15" ht="24.75">
      <c r="A40" s="353" t="s">
        <v>931</v>
      </c>
      <c r="B40" s="360" t="s">
        <v>932</v>
      </c>
      <c r="C40" s="503" t="s">
        <v>7</v>
      </c>
      <c r="D40" s="503" t="s">
        <v>7</v>
      </c>
      <c r="E40" s="503" t="s">
        <v>7</v>
      </c>
      <c r="F40" s="503" t="s">
        <v>7</v>
      </c>
      <c r="G40" s="503" t="s">
        <v>7</v>
      </c>
      <c r="H40" s="503" t="s">
        <v>7</v>
      </c>
      <c r="I40" s="503" t="s">
        <v>7</v>
      </c>
      <c r="J40" s="503" t="s">
        <v>7</v>
      </c>
      <c r="K40" s="503" t="s">
        <v>7</v>
      </c>
      <c r="L40" s="503" t="s">
        <v>7</v>
      </c>
      <c r="M40" s="503" t="s">
        <v>7</v>
      </c>
      <c r="N40" s="503" t="s">
        <v>7</v>
      </c>
      <c r="O40" s="503" t="s">
        <v>7</v>
      </c>
    </row>
    <row r="41" spans="1:15" ht="24.75">
      <c r="A41" s="353" t="s">
        <v>933</v>
      </c>
      <c r="B41" s="360" t="s">
        <v>934</v>
      </c>
      <c r="C41" s="503" t="s">
        <v>7</v>
      </c>
      <c r="D41" s="503" t="s">
        <v>7</v>
      </c>
      <c r="E41" s="503" t="s">
        <v>7</v>
      </c>
      <c r="F41" s="503" t="s">
        <v>7</v>
      </c>
      <c r="G41" s="503" t="s">
        <v>7</v>
      </c>
      <c r="H41" s="503" t="s">
        <v>7</v>
      </c>
      <c r="I41" s="503" t="s">
        <v>7</v>
      </c>
      <c r="J41" s="503" t="s">
        <v>7</v>
      </c>
      <c r="K41" s="503" t="s">
        <v>7</v>
      </c>
      <c r="L41" s="503" t="s">
        <v>7</v>
      </c>
      <c r="M41" s="503" t="s">
        <v>7</v>
      </c>
      <c r="N41" s="503" t="s">
        <v>7</v>
      </c>
      <c r="O41" s="503" t="s">
        <v>7</v>
      </c>
    </row>
    <row r="42" spans="1:15" ht="12.75">
      <c r="A42" s="87" t="s">
        <v>18</v>
      </c>
      <c r="B42" s="9"/>
      <c r="C42" s="3">
        <f>SUM(C23:C41)</f>
        <v>1</v>
      </c>
      <c r="D42" s="3">
        <f aca="true" t="shared" si="0" ref="D42:M42">SUM(D23:D41)</f>
        <v>0</v>
      </c>
      <c r="E42" s="3">
        <f t="shared" si="0"/>
        <v>625</v>
      </c>
      <c r="F42" s="3">
        <f t="shared" si="0"/>
        <v>40782</v>
      </c>
      <c r="G42" s="3">
        <f t="shared" si="0"/>
        <v>0</v>
      </c>
      <c r="H42" s="3">
        <f t="shared" si="0"/>
        <v>507.79</v>
      </c>
      <c r="I42" s="3">
        <f t="shared" si="0"/>
        <v>523.046</v>
      </c>
      <c r="J42" s="3">
        <f t="shared" si="0"/>
        <v>290.18</v>
      </c>
      <c r="K42" s="3">
        <f t="shared" si="0"/>
        <v>290.18</v>
      </c>
      <c r="L42" s="3">
        <f t="shared" si="0"/>
        <v>105.53999999999999</v>
      </c>
      <c r="M42" s="3">
        <f t="shared" si="0"/>
        <v>105.53999999999999</v>
      </c>
      <c r="N42" s="3"/>
      <c r="O42" s="3"/>
    </row>
    <row r="44" spans="1:15" ht="12.75" customHeight="1">
      <c r="A44" s="303"/>
      <c r="B44" s="303"/>
      <c r="G44" s="394"/>
      <c r="H44" s="382"/>
      <c r="I44" s="394"/>
      <c r="J44" s="867" t="s">
        <v>13</v>
      </c>
      <c r="K44" s="867"/>
      <c r="L44" s="394"/>
      <c r="M44" s="394"/>
      <c r="N44" s="394"/>
      <c r="O44" s="394"/>
    </row>
    <row r="45" spans="1:15" ht="12.75" customHeight="1">
      <c r="A45" s="303" t="s">
        <v>12</v>
      </c>
      <c r="C45" s="1"/>
      <c r="D45" s="685" t="s">
        <v>13</v>
      </c>
      <c r="E45" s="685"/>
      <c r="F45" s="14"/>
      <c r="G45" s="394"/>
      <c r="H45" s="376"/>
      <c r="I45" s="394"/>
      <c r="J45" s="376" t="s">
        <v>14</v>
      </c>
      <c r="K45" s="394"/>
      <c r="L45" s="394"/>
      <c r="M45" s="394"/>
      <c r="N45" s="394"/>
      <c r="O45" s="394"/>
    </row>
    <row r="46" spans="1:15" ht="12.75" customHeight="1">
      <c r="A46" s="303"/>
      <c r="B46" s="303"/>
      <c r="C46" s="686" t="s">
        <v>882</v>
      </c>
      <c r="D46" s="686"/>
      <c r="E46" s="686"/>
      <c r="F46" s="686"/>
      <c r="G46" s="394"/>
      <c r="H46" s="376"/>
      <c r="I46" s="394"/>
      <c r="J46" s="376" t="s">
        <v>883</v>
      </c>
      <c r="K46" s="394"/>
      <c r="L46" s="394"/>
      <c r="M46" s="394"/>
      <c r="N46" s="394"/>
      <c r="O46" s="394"/>
    </row>
    <row r="47" spans="7:15" ht="13.5">
      <c r="G47" s="394"/>
      <c r="H47" s="305"/>
      <c r="I47" s="394"/>
      <c r="J47" s="304" t="s">
        <v>83</v>
      </c>
      <c r="K47" s="394"/>
      <c r="L47" s="394"/>
      <c r="M47" s="394"/>
      <c r="N47" s="394"/>
      <c r="O47" s="394"/>
    </row>
  </sheetData>
  <sheetProtection/>
  <mergeCells count="21">
    <mergeCell ref="C46:F46"/>
    <mergeCell ref="F6:F7"/>
    <mergeCell ref="G6:G7"/>
    <mergeCell ref="H6:I6"/>
    <mergeCell ref="J6:K6"/>
    <mergeCell ref="D45:E45"/>
    <mergeCell ref="E6:E7"/>
    <mergeCell ref="J44:K44"/>
    <mergeCell ref="A1:N1"/>
    <mergeCell ref="A2:O2"/>
    <mergeCell ref="M5:O5"/>
    <mergeCell ref="A6:A7"/>
    <mergeCell ref="B6:B7"/>
    <mergeCell ref="N6:O6"/>
    <mergeCell ref="A5:B5"/>
    <mergeCell ref="G23:G24"/>
    <mergeCell ref="C23:C24"/>
    <mergeCell ref="C6:C7"/>
    <mergeCell ref="A4:O4"/>
    <mergeCell ref="L6:M6"/>
    <mergeCell ref="D6:D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view="pageBreakPreview" zoomScale="85" zoomScaleNormal="85" zoomScaleSheetLayoutView="85" zoomScalePageLayoutView="0" workbookViewId="0" topLeftCell="A5">
      <selection activeCell="F28" sqref="F28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9.00390625" style="0" bestFit="1" customWidth="1"/>
    <col min="4" max="5" width="8.00390625" style="0" bestFit="1" customWidth="1"/>
    <col min="6" max="6" width="8.421875" style="0" customWidth="1"/>
    <col min="7" max="7" width="9.00390625" style="0" bestFit="1" customWidth="1"/>
    <col min="8" max="9" width="8.00390625" style="0" bestFit="1" customWidth="1"/>
    <col min="10" max="10" width="9.00390625" style="0" bestFit="1" customWidth="1"/>
    <col min="11" max="11" width="7.57421875" style="0" customWidth="1"/>
    <col min="12" max="13" width="7.00390625" style="0" customWidth="1"/>
    <col min="14" max="14" width="8.00390625" style="0" bestFit="1" customWidth="1"/>
    <col min="15" max="15" width="9.00390625" style="0" bestFit="1" customWidth="1"/>
    <col min="16" max="16" width="9.28125" style="0" customWidth="1"/>
    <col min="17" max="17" width="7.57421875" style="0" customWidth="1"/>
    <col min="18" max="18" width="9.28125" style="0" bestFit="1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717"/>
      <c r="H2" s="717"/>
      <c r="I2" s="717"/>
      <c r="J2" s="717"/>
      <c r="K2" s="717"/>
      <c r="L2" s="717"/>
      <c r="M2" s="717"/>
      <c r="N2" s="717"/>
      <c r="O2" s="717"/>
      <c r="P2" s="1"/>
      <c r="Q2" s="1"/>
      <c r="R2" s="1"/>
      <c r="T2" s="42" t="s">
        <v>58</v>
      </c>
    </row>
    <row r="3" spans="1:21" ht="13.5">
      <c r="A3" s="683" t="s">
        <v>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</row>
    <row r="4" spans="1:256" ht="15">
      <c r="A4" s="721" t="s">
        <v>700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1" ht="13.5">
      <c r="A6" s="750" t="s">
        <v>740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</row>
    <row r="7" spans="1:21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">
      <c r="A8" s="724" t="s">
        <v>161</v>
      </c>
      <c r="B8" s="724"/>
      <c r="C8" s="724"/>
      <c r="D8" s="29"/>
      <c r="E8" s="29"/>
      <c r="F8" s="29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0" spans="21:256" ht="14.25">
      <c r="U10" s="745" t="s">
        <v>458</v>
      </c>
      <c r="V10" s="745"/>
      <c r="W10" s="15"/>
      <c r="X10" s="15"/>
      <c r="Y10" s="15"/>
      <c r="Z10" s="15"/>
      <c r="AA10" s="15"/>
      <c r="AB10" s="728"/>
      <c r="AC10" s="728"/>
      <c r="AD10" s="72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751" t="s">
        <v>2</v>
      </c>
      <c r="B11" s="751" t="s">
        <v>109</v>
      </c>
      <c r="C11" s="736" t="s">
        <v>153</v>
      </c>
      <c r="D11" s="737"/>
      <c r="E11" s="737"/>
      <c r="F11" s="738"/>
      <c r="G11" s="742" t="s">
        <v>783</v>
      </c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4"/>
      <c r="S11" s="746" t="s">
        <v>243</v>
      </c>
      <c r="T11" s="747"/>
      <c r="U11" s="747"/>
      <c r="V11" s="747"/>
      <c r="W11" s="116"/>
      <c r="X11" s="116"/>
      <c r="Y11" s="116"/>
      <c r="Z11" s="116"/>
      <c r="AA11" s="116"/>
      <c r="AB11" s="116"/>
      <c r="AC11" s="116"/>
      <c r="AD11" s="116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752"/>
      <c r="B12" s="752"/>
      <c r="C12" s="739"/>
      <c r="D12" s="740"/>
      <c r="E12" s="740"/>
      <c r="F12" s="741"/>
      <c r="G12" s="693" t="s">
        <v>173</v>
      </c>
      <c r="H12" s="715"/>
      <c r="I12" s="715"/>
      <c r="J12" s="694"/>
      <c r="K12" s="693" t="s">
        <v>174</v>
      </c>
      <c r="L12" s="715"/>
      <c r="M12" s="715"/>
      <c r="N12" s="694"/>
      <c r="O12" s="691" t="s">
        <v>18</v>
      </c>
      <c r="P12" s="691"/>
      <c r="Q12" s="691"/>
      <c r="R12" s="691"/>
      <c r="S12" s="748"/>
      <c r="T12" s="749"/>
      <c r="U12" s="749"/>
      <c r="V12" s="749"/>
      <c r="W12" s="116"/>
      <c r="X12" s="116"/>
      <c r="Y12" s="116"/>
      <c r="Z12" s="116"/>
      <c r="AA12" s="116"/>
      <c r="AB12" s="116"/>
      <c r="AC12" s="116"/>
      <c r="AD12" s="116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9">
      <c r="A13" s="154"/>
      <c r="B13" s="154"/>
      <c r="C13" s="153" t="s">
        <v>244</v>
      </c>
      <c r="D13" s="153" t="s">
        <v>245</v>
      </c>
      <c r="E13" s="153" t="s">
        <v>246</v>
      </c>
      <c r="F13" s="153" t="s">
        <v>90</v>
      </c>
      <c r="G13" s="153" t="s">
        <v>244</v>
      </c>
      <c r="H13" s="153" t="s">
        <v>245</v>
      </c>
      <c r="I13" s="153" t="s">
        <v>246</v>
      </c>
      <c r="J13" s="153" t="s">
        <v>18</v>
      </c>
      <c r="K13" s="153" t="s">
        <v>244</v>
      </c>
      <c r="L13" s="153" t="s">
        <v>245</v>
      </c>
      <c r="M13" s="153" t="s">
        <v>246</v>
      </c>
      <c r="N13" s="153" t="s">
        <v>90</v>
      </c>
      <c r="O13" s="153" t="s">
        <v>244</v>
      </c>
      <c r="P13" s="153" t="s">
        <v>245</v>
      </c>
      <c r="Q13" s="153" t="s">
        <v>246</v>
      </c>
      <c r="R13" s="153" t="s">
        <v>18</v>
      </c>
      <c r="S13" s="5" t="s">
        <v>454</v>
      </c>
      <c r="T13" s="5" t="s">
        <v>455</v>
      </c>
      <c r="U13" s="5" t="s">
        <v>456</v>
      </c>
      <c r="V13" s="253" t="s">
        <v>457</v>
      </c>
      <c r="W13" s="116"/>
      <c r="X13" s="116"/>
      <c r="Y13" s="116"/>
      <c r="Z13" s="116"/>
      <c r="AA13" s="116"/>
      <c r="AB13" s="116"/>
      <c r="AC13" s="116"/>
      <c r="AD13" s="116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139">
        <v>1</v>
      </c>
      <c r="B14" s="155">
        <v>2</v>
      </c>
      <c r="C14" s="139">
        <v>3</v>
      </c>
      <c r="D14" s="139">
        <v>4</v>
      </c>
      <c r="E14" s="155">
        <v>5</v>
      </c>
      <c r="F14" s="139">
        <v>6</v>
      </c>
      <c r="G14" s="139">
        <v>7</v>
      </c>
      <c r="H14" s="155">
        <v>8</v>
      </c>
      <c r="I14" s="139">
        <v>9</v>
      </c>
      <c r="J14" s="139">
        <v>10</v>
      </c>
      <c r="K14" s="155">
        <v>11</v>
      </c>
      <c r="L14" s="139">
        <v>12</v>
      </c>
      <c r="M14" s="139">
        <v>13</v>
      </c>
      <c r="N14" s="155">
        <v>14</v>
      </c>
      <c r="O14" s="139">
        <v>15</v>
      </c>
      <c r="P14" s="139">
        <v>16</v>
      </c>
      <c r="Q14" s="155">
        <v>17</v>
      </c>
      <c r="R14" s="139">
        <v>18</v>
      </c>
      <c r="S14" s="139">
        <v>19</v>
      </c>
      <c r="T14" s="155">
        <v>20</v>
      </c>
      <c r="U14" s="139">
        <v>21</v>
      </c>
      <c r="V14" s="139">
        <v>22</v>
      </c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2.75">
      <c r="A15" s="18"/>
      <c r="B15" s="157" t="s">
        <v>231</v>
      </c>
      <c r="C15" s="18"/>
      <c r="D15" s="18"/>
      <c r="E15" s="18"/>
      <c r="F15" s="250"/>
      <c r="G15" s="8"/>
      <c r="H15" s="8"/>
      <c r="I15" s="8"/>
      <c r="J15" s="250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3">
        <v>1</v>
      </c>
      <c r="B16" s="157" t="s">
        <v>179</v>
      </c>
      <c r="C16" s="18">
        <v>2443.58</v>
      </c>
      <c r="D16" s="18">
        <v>227.66</v>
      </c>
      <c r="E16" s="18">
        <v>364.26</v>
      </c>
      <c r="F16" s="411">
        <f>SUM(C16:E16)</f>
        <v>3035.5</v>
      </c>
      <c r="G16" s="8">
        <v>2161.11</v>
      </c>
      <c r="H16" s="8">
        <v>201.35</v>
      </c>
      <c r="I16" s="8">
        <v>322.15</v>
      </c>
      <c r="J16" s="18">
        <f>SUM(G16:I16)</f>
        <v>2684.61</v>
      </c>
      <c r="K16" s="8">
        <v>0</v>
      </c>
      <c r="L16" s="8">
        <v>0</v>
      </c>
      <c r="M16" s="8">
        <v>0</v>
      </c>
      <c r="N16" s="8">
        <v>0</v>
      </c>
      <c r="O16" s="8">
        <f aca="true" t="shared" si="0" ref="O16:Q20">G16+K16</f>
        <v>2161.11</v>
      </c>
      <c r="P16" s="8">
        <f t="shared" si="0"/>
        <v>201.35</v>
      </c>
      <c r="Q16" s="8">
        <f t="shared" si="0"/>
        <v>322.15</v>
      </c>
      <c r="R16" s="8">
        <f>SUM(O16:Q16)</f>
        <v>2684.61</v>
      </c>
      <c r="S16" s="8">
        <f aca="true" t="shared" si="1" ref="S16:U20">C16-O16</f>
        <v>282.4699999999998</v>
      </c>
      <c r="T16" s="8">
        <f t="shared" si="1"/>
        <v>26.310000000000002</v>
      </c>
      <c r="U16" s="8">
        <f t="shared" si="1"/>
        <v>42.110000000000014</v>
      </c>
      <c r="V16" s="9">
        <f>SUM(S16:U16)</f>
        <v>350.8899999999998</v>
      </c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8" ht="12.75">
      <c r="A17" s="3">
        <v>2</v>
      </c>
      <c r="B17" s="158" t="s">
        <v>125</v>
      </c>
      <c r="C17" s="9">
        <v>36140.61</v>
      </c>
      <c r="D17" s="9">
        <v>3367.13</v>
      </c>
      <c r="E17" s="9">
        <v>5387.42</v>
      </c>
      <c r="F17" s="18">
        <f>SUM(C17:E17)</f>
        <v>44895.159999999996</v>
      </c>
      <c r="G17" s="8">
        <v>30013.15</v>
      </c>
      <c r="H17" s="8">
        <v>2796.26</v>
      </c>
      <c r="I17" s="8">
        <v>4474.009999999997</v>
      </c>
      <c r="J17" s="18">
        <f>SUM(G17:I17)</f>
        <v>37283.42</v>
      </c>
      <c r="K17" s="9">
        <v>3334.9</v>
      </c>
      <c r="L17" s="9">
        <v>310.7</v>
      </c>
      <c r="M17" s="9">
        <v>497.1299999999995</v>
      </c>
      <c r="N17" s="9">
        <f>SUM(K17:M17)</f>
        <v>4142.73</v>
      </c>
      <c r="O17" s="8">
        <f t="shared" si="0"/>
        <v>33348.05</v>
      </c>
      <c r="P17" s="8">
        <f t="shared" si="0"/>
        <v>3106.96</v>
      </c>
      <c r="Q17" s="8">
        <f t="shared" si="0"/>
        <v>4971.139999999996</v>
      </c>
      <c r="R17" s="8">
        <f>SUM(O17:Q17)</f>
        <v>41426.149999999994</v>
      </c>
      <c r="S17" s="8">
        <f t="shared" si="1"/>
        <v>2792.5599999999977</v>
      </c>
      <c r="T17" s="8">
        <f t="shared" si="1"/>
        <v>260.1700000000001</v>
      </c>
      <c r="U17" s="8">
        <f t="shared" si="1"/>
        <v>416.2800000000043</v>
      </c>
      <c r="V17" s="9">
        <f>SUM(S17:U17)</f>
        <v>3469.010000000002</v>
      </c>
      <c r="Y17" s="724"/>
      <c r="Z17" s="724"/>
      <c r="AA17" s="724"/>
      <c r="AB17" s="724"/>
    </row>
    <row r="18" spans="1:22" ht="25.5">
      <c r="A18" s="3">
        <v>3</v>
      </c>
      <c r="B18" s="157" t="s">
        <v>126</v>
      </c>
      <c r="C18" s="9">
        <v>1107.75</v>
      </c>
      <c r="D18" s="9">
        <v>103.21</v>
      </c>
      <c r="E18" s="9">
        <v>165.13</v>
      </c>
      <c r="F18" s="18">
        <f>SUM(C18:E18)</f>
        <v>1376.0900000000001</v>
      </c>
      <c r="G18" s="8">
        <v>939.62</v>
      </c>
      <c r="H18" s="8">
        <v>87.54</v>
      </c>
      <c r="I18" s="8">
        <v>140.07</v>
      </c>
      <c r="J18" s="18">
        <f>SUM(G18:I18)</f>
        <v>1167.23</v>
      </c>
      <c r="K18" s="9">
        <v>0</v>
      </c>
      <c r="L18" s="9">
        <v>0</v>
      </c>
      <c r="M18" s="9">
        <v>0</v>
      </c>
      <c r="N18" s="9">
        <f>SUM(K18:M18)</f>
        <v>0</v>
      </c>
      <c r="O18" s="8">
        <f t="shared" si="0"/>
        <v>939.62</v>
      </c>
      <c r="P18" s="8">
        <f t="shared" si="0"/>
        <v>87.54</v>
      </c>
      <c r="Q18" s="8">
        <f t="shared" si="0"/>
        <v>140.07</v>
      </c>
      <c r="R18" s="8">
        <f>SUM(O18:Q18)</f>
        <v>1167.23</v>
      </c>
      <c r="S18" s="8">
        <f t="shared" si="1"/>
        <v>168.13</v>
      </c>
      <c r="T18" s="8">
        <f t="shared" si="1"/>
        <v>15.669999999999987</v>
      </c>
      <c r="U18" s="8">
        <f t="shared" si="1"/>
        <v>25.060000000000002</v>
      </c>
      <c r="V18" s="9">
        <f>SUM(S18:U18)</f>
        <v>208.85999999999999</v>
      </c>
    </row>
    <row r="19" spans="1:22" ht="12.75">
      <c r="A19" s="3">
        <v>4</v>
      </c>
      <c r="B19" s="158" t="s">
        <v>127</v>
      </c>
      <c r="C19" s="9">
        <v>757.22</v>
      </c>
      <c r="D19" s="9">
        <v>70.55</v>
      </c>
      <c r="E19" s="9">
        <v>112.88</v>
      </c>
      <c r="F19" s="18">
        <f>SUM(C19:E19)</f>
        <v>940.65</v>
      </c>
      <c r="G19" s="8">
        <v>465.31</v>
      </c>
      <c r="H19" s="8">
        <v>43.35</v>
      </c>
      <c r="I19" s="8">
        <v>69.36999999999998</v>
      </c>
      <c r="J19" s="18">
        <f>SUM(G19:I19)</f>
        <v>578.03</v>
      </c>
      <c r="K19" s="9">
        <v>0</v>
      </c>
      <c r="L19" s="9">
        <v>0</v>
      </c>
      <c r="M19" s="9">
        <v>0</v>
      </c>
      <c r="N19" s="9">
        <f>SUM(K19:M19)</f>
        <v>0</v>
      </c>
      <c r="O19" s="8">
        <f t="shared" si="0"/>
        <v>465.31</v>
      </c>
      <c r="P19" s="8">
        <f t="shared" si="0"/>
        <v>43.35</v>
      </c>
      <c r="Q19" s="8">
        <f t="shared" si="0"/>
        <v>69.36999999999998</v>
      </c>
      <c r="R19" s="8">
        <f>SUM(O19:Q19)</f>
        <v>578.03</v>
      </c>
      <c r="S19" s="8">
        <f t="shared" si="1"/>
        <v>291.91</v>
      </c>
      <c r="T19" s="8">
        <f t="shared" si="1"/>
        <v>27.199999999999996</v>
      </c>
      <c r="U19" s="8">
        <f t="shared" si="1"/>
        <v>43.51000000000002</v>
      </c>
      <c r="V19" s="9">
        <f>SUM(S19:U19)</f>
        <v>362.62</v>
      </c>
    </row>
    <row r="20" spans="1:22" ht="25.5">
      <c r="A20" s="3">
        <v>5</v>
      </c>
      <c r="B20" s="157" t="s">
        <v>128</v>
      </c>
      <c r="C20" s="9">
        <v>9806.92</v>
      </c>
      <c r="D20" s="9">
        <v>913.69</v>
      </c>
      <c r="E20" s="9">
        <v>1461.9</v>
      </c>
      <c r="F20" s="18">
        <f>SUM(C20:E20)</f>
        <v>12182.51</v>
      </c>
      <c r="G20" s="8">
        <v>8266.48</v>
      </c>
      <c r="H20" s="8">
        <v>770.17</v>
      </c>
      <c r="I20" s="8">
        <v>1232.2700000000004</v>
      </c>
      <c r="J20" s="18">
        <f>SUM(G20:I20)</f>
        <v>10268.92</v>
      </c>
      <c r="K20" s="9">
        <v>918.5</v>
      </c>
      <c r="L20" s="9">
        <v>85.57</v>
      </c>
      <c r="M20" s="9">
        <v>136.92000000000002</v>
      </c>
      <c r="N20" s="9">
        <f>SUM(K20:M20)</f>
        <v>1140.99</v>
      </c>
      <c r="O20" s="8">
        <f t="shared" si="0"/>
        <v>9184.98</v>
      </c>
      <c r="P20" s="8">
        <f t="shared" si="0"/>
        <v>855.74</v>
      </c>
      <c r="Q20" s="8">
        <f t="shared" si="0"/>
        <v>1369.1900000000005</v>
      </c>
      <c r="R20" s="8">
        <f>SUM(O20:Q20)</f>
        <v>11409.91</v>
      </c>
      <c r="S20" s="8">
        <f t="shared" si="1"/>
        <v>621.9400000000005</v>
      </c>
      <c r="T20" s="8">
        <f t="shared" si="1"/>
        <v>57.950000000000045</v>
      </c>
      <c r="U20" s="8">
        <f t="shared" si="1"/>
        <v>92.70999999999958</v>
      </c>
      <c r="V20" s="9">
        <f>SUM(S20:U20)</f>
        <v>772.6000000000001</v>
      </c>
    </row>
    <row r="21" spans="1:22" s="15" customFormat="1" ht="12.75">
      <c r="A21" s="249"/>
      <c r="B21" s="264" t="s">
        <v>90</v>
      </c>
      <c r="C21" s="412">
        <f aca="true" t="shared" si="2" ref="C21:V21">SUM(C16:C20)</f>
        <v>50256.08</v>
      </c>
      <c r="D21" s="412">
        <f t="shared" si="2"/>
        <v>4682.24</v>
      </c>
      <c r="E21" s="412">
        <f t="shared" si="2"/>
        <v>7491.59</v>
      </c>
      <c r="F21" s="412">
        <f t="shared" si="2"/>
        <v>62429.91</v>
      </c>
      <c r="G21" s="412">
        <f t="shared" si="2"/>
        <v>41845.67</v>
      </c>
      <c r="H21" s="412">
        <f t="shared" si="2"/>
        <v>3898.67</v>
      </c>
      <c r="I21" s="412">
        <f t="shared" si="2"/>
        <v>6237.869999999996</v>
      </c>
      <c r="J21" s="412">
        <f t="shared" si="2"/>
        <v>51982.21</v>
      </c>
      <c r="K21" s="412">
        <f t="shared" si="2"/>
        <v>4253.4</v>
      </c>
      <c r="L21" s="412">
        <f t="shared" si="2"/>
        <v>396.27</v>
      </c>
      <c r="M21" s="412">
        <f t="shared" si="2"/>
        <v>634.0499999999995</v>
      </c>
      <c r="N21" s="412">
        <f t="shared" si="2"/>
        <v>5283.719999999999</v>
      </c>
      <c r="O21" s="412">
        <f t="shared" si="2"/>
        <v>46099.07000000001</v>
      </c>
      <c r="P21" s="412">
        <f t="shared" si="2"/>
        <v>4294.94</v>
      </c>
      <c r="Q21" s="412">
        <f t="shared" si="2"/>
        <v>6871.9199999999955</v>
      </c>
      <c r="R21" s="412">
        <f t="shared" si="2"/>
        <v>57265.92999999999</v>
      </c>
      <c r="S21" s="411">
        <f t="shared" si="2"/>
        <v>4157.009999999998</v>
      </c>
      <c r="T21" s="411">
        <f t="shared" si="2"/>
        <v>387.3000000000001</v>
      </c>
      <c r="U21" s="411">
        <f t="shared" si="2"/>
        <v>619.6700000000039</v>
      </c>
      <c r="V21" s="411">
        <f t="shared" si="2"/>
        <v>5163.980000000002</v>
      </c>
    </row>
    <row r="22" spans="1:22" ht="25.5">
      <c r="A22" s="3"/>
      <c r="B22" s="159" t="s">
        <v>232</v>
      </c>
      <c r="C22" s="9"/>
      <c r="D22" s="9"/>
      <c r="E22" s="9"/>
      <c r="F22" s="251"/>
      <c r="G22" s="9"/>
      <c r="H22" s="9"/>
      <c r="I22" s="9"/>
      <c r="J22" s="25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3">
        <v>6</v>
      </c>
      <c r="B23" s="157" t="s">
        <v>181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2.75">
      <c r="A24" s="3">
        <v>7</v>
      </c>
      <c r="B24" s="158" t="s">
        <v>130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2.75">
      <c r="A25" s="9"/>
      <c r="B25" s="158" t="s">
        <v>90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2.75">
      <c r="A26" s="9"/>
      <c r="B26" s="158" t="s">
        <v>35</v>
      </c>
      <c r="C26" s="413">
        <f>C21+C25</f>
        <v>50256.08</v>
      </c>
      <c r="D26" s="413">
        <f aca="true" t="shared" si="3" ref="D26:V26">D21+D25</f>
        <v>4682.24</v>
      </c>
      <c r="E26" s="413">
        <f t="shared" si="3"/>
        <v>7491.59</v>
      </c>
      <c r="F26" s="413">
        <f t="shared" si="3"/>
        <v>62429.91</v>
      </c>
      <c r="G26" s="413">
        <f t="shared" si="3"/>
        <v>41845.67</v>
      </c>
      <c r="H26" s="413">
        <f t="shared" si="3"/>
        <v>3898.67</v>
      </c>
      <c r="I26" s="413">
        <f t="shared" si="3"/>
        <v>6237.869999999996</v>
      </c>
      <c r="J26" s="413">
        <f t="shared" si="3"/>
        <v>51982.21</v>
      </c>
      <c r="K26" s="413">
        <f t="shared" si="3"/>
        <v>4253.4</v>
      </c>
      <c r="L26" s="413">
        <f t="shared" si="3"/>
        <v>396.27</v>
      </c>
      <c r="M26" s="413">
        <f t="shared" si="3"/>
        <v>634.0499999999995</v>
      </c>
      <c r="N26" s="413">
        <f t="shared" si="3"/>
        <v>5283.719999999999</v>
      </c>
      <c r="O26" s="413">
        <f t="shared" si="3"/>
        <v>46099.07000000001</v>
      </c>
      <c r="P26" s="413">
        <f t="shared" si="3"/>
        <v>4294.94</v>
      </c>
      <c r="Q26" s="413">
        <f t="shared" si="3"/>
        <v>6871.9199999999955</v>
      </c>
      <c r="R26" s="413">
        <f t="shared" si="3"/>
        <v>57265.92999999999</v>
      </c>
      <c r="S26" s="413">
        <f t="shared" si="3"/>
        <v>4157.009999999998</v>
      </c>
      <c r="T26" s="413">
        <f t="shared" si="3"/>
        <v>387.3000000000001</v>
      </c>
      <c r="U26" s="413">
        <f t="shared" si="3"/>
        <v>619.6700000000039</v>
      </c>
      <c r="V26" s="413">
        <f t="shared" si="3"/>
        <v>5163.980000000002</v>
      </c>
    </row>
    <row r="28" spans="1:32" ht="25.5" customHeight="1">
      <c r="A28" s="198"/>
      <c r="B28" s="198"/>
      <c r="C28" s="15"/>
      <c r="D28" s="15"/>
      <c r="E28" s="15"/>
      <c r="F28" s="15"/>
      <c r="G28" s="15"/>
      <c r="H28" s="15"/>
      <c r="I28" s="15"/>
      <c r="J28" s="15"/>
      <c r="K28" s="80"/>
      <c r="L28" s="80"/>
      <c r="P28" s="15"/>
      <c r="Q28" s="388" t="s">
        <v>13</v>
      </c>
      <c r="R28" s="80"/>
      <c r="S28" s="80"/>
      <c r="T28" s="15"/>
      <c r="U28" s="80"/>
      <c r="V28" s="80"/>
      <c r="W28" s="15"/>
      <c r="X28" s="15"/>
      <c r="Y28" s="15"/>
      <c r="Z28" s="15"/>
      <c r="AA28" s="15"/>
      <c r="AE28" s="15"/>
      <c r="AF28" s="15"/>
    </row>
    <row r="29" spans="1:32" ht="12.75" customHeight="1">
      <c r="A29" s="198" t="s">
        <v>12</v>
      </c>
      <c r="C29" s="15"/>
      <c r="D29" s="15"/>
      <c r="E29" s="15"/>
      <c r="F29" s="15"/>
      <c r="G29" s="15"/>
      <c r="H29" s="1"/>
      <c r="I29" s="685" t="s">
        <v>13</v>
      </c>
      <c r="J29" s="685"/>
      <c r="K29" s="14"/>
      <c r="L29" s="80"/>
      <c r="M29" s="15"/>
      <c r="N29" s="15"/>
      <c r="O29" s="15"/>
      <c r="P29" s="350" t="s">
        <v>14</v>
      </c>
      <c r="Q29" s="350"/>
      <c r="R29" s="80"/>
      <c r="S29" s="80"/>
      <c r="T29" s="15"/>
      <c r="U29" s="116"/>
      <c r="V29" s="116"/>
      <c r="W29" s="80"/>
      <c r="X29" s="80"/>
      <c r="Y29" s="80"/>
      <c r="Z29" s="80"/>
      <c r="AA29" s="80"/>
      <c r="AB29" s="80"/>
      <c r="AC29" s="80"/>
      <c r="AD29" s="80"/>
      <c r="AE29" s="15"/>
      <c r="AF29" s="15"/>
    </row>
    <row r="30" spans="1:37" ht="12.75" customHeight="1">
      <c r="A30" s="198"/>
      <c r="B30" s="198"/>
      <c r="C30" s="14"/>
      <c r="D30" s="14"/>
      <c r="E30" s="14"/>
      <c r="F30" s="14"/>
      <c r="G30" s="14"/>
      <c r="H30" s="686" t="s">
        <v>882</v>
      </c>
      <c r="I30" s="686"/>
      <c r="J30" s="686"/>
      <c r="K30" s="686"/>
      <c r="L30" s="14"/>
      <c r="M30" s="14"/>
      <c r="N30" s="14"/>
      <c r="O30" s="14"/>
      <c r="P30" s="350" t="s">
        <v>883</v>
      </c>
      <c r="Q30" s="350"/>
      <c r="R30" s="14"/>
      <c r="S30" s="14"/>
      <c r="T30" s="14"/>
      <c r="U30" s="1"/>
      <c r="V30" s="1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</row>
    <row r="31" spans="3:32" ht="12.75">
      <c r="C31" s="14"/>
      <c r="D31" s="14"/>
      <c r="E31" s="14"/>
      <c r="F31" s="14"/>
      <c r="G31" s="14"/>
      <c r="H31" s="14"/>
      <c r="I31" s="14"/>
      <c r="J31" s="14"/>
      <c r="K31" s="14"/>
      <c r="L31" s="14"/>
      <c r="P31" s="203" t="s">
        <v>83</v>
      </c>
      <c r="Q31" s="200"/>
      <c r="R31" s="14"/>
      <c r="S31" s="14"/>
      <c r="T31" s="14"/>
      <c r="W31" s="14"/>
      <c r="X31" s="14"/>
      <c r="Y31" s="14"/>
      <c r="Z31" s="14"/>
      <c r="AE31" s="14"/>
      <c r="AF31" s="14"/>
    </row>
  </sheetData>
  <sheetProtection/>
  <mergeCells count="18">
    <mergeCell ref="I29:J29"/>
    <mergeCell ref="H30:K30"/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U10:V10"/>
    <mergeCell ref="S11:V12"/>
    <mergeCell ref="G2:O2"/>
    <mergeCell ref="A3:U3"/>
    <mergeCell ref="A4:U4"/>
    <mergeCell ref="A6:U6"/>
    <mergeCell ref="A8:C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90" zoomScaleSheetLayoutView="90" zoomScalePageLayoutView="0" workbookViewId="0" topLeftCell="A19">
      <selection activeCell="H47" sqref="H47"/>
    </sheetView>
  </sheetViews>
  <sheetFormatPr defaultColWidth="9.140625" defaultRowHeight="12.75"/>
  <cols>
    <col min="1" max="1" width="8.57421875" style="198" customWidth="1"/>
    <col min="2" max="2" width="16.421875" style="198" customWidth="1"/>
    <col min="3" max="3" width="12.00390625" style="198" customWidth="1"/>
    <col min="4" max="4" width="15.140625" style="198" customWidth="1"/>
    <col min="5" max="5" width="8.7109375" style="198" customWidth="1"/>
    <col min="6" max="6" width="7.28125" style="198" customWidth="1"/>
    <col min="7" max="7" width="7.421875" style="198" customWidth="1"/>
    <col min="8" max="8" width="6.28125" style="198" customWidth="1"/>
    <col min="9" max="9" width="6.57421875" style="198" customWidth="1"/>
    <col min="10" max="10" width="6.7109375" style="198" customWidth="1"/>
    <col min="11" max="11" width="7.140625" style="198" customWidth="1"/>
    <col min="12" max="12" width="8.140625" style="198" customWidth="1"/>
    <col min="13" max="13" width="9.28125" style="198" customWidth="1"/>
    <col min="14" max="15" width="11.421875" style="198" customWidth="1"/>
    <col min="16" max="16" width="11.28125" style="198" customWidth="1"/>
    <col min="17" max="16384" width="9.140625" style="198" customWidth="1"/>
  </cols>
  <sheetData>
    <row r="1" spans="8:12" ht="12.75">
      <c r="H1" s="980"/>
      <c r="I1" s="980"/>
      <c r="L1" s="201" t="s">
        <v>526</v>
      </c>
    </row>
    <row r="2" spans="4:12" ht="12.75">
      <c r="D2" s="980" t="s">
        <v>478</v>
      </c>
      <c r="E2" s="980"/>
      <c r="F2" s="980"/>
      <c r="G2" s="980"/>
      <c r="H2" s="200"/>
      <c r="I2" s="200"/>
      <c r="L2" s="201"/>
    </row>
    <row r="3" spans="1:13" s="202" customFormat="1" ht="15">
      <c r="A3" s="981" t="s">
        <v>704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</row>
    <row r="4" spans="1:13" s="202" customFormat="1" ht="20.25" customHeight="1">
      <c r="A4" s="981" t="s">
        <v>770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</row>
    <row r="6" spans="1:10" ht="12.75">
      <c r="A6" s="724" t="s">
        <v>936</v>
      </c>
      <c r="B6" s="724"/>
      <c r="C6" s="205"/>
      <c r="D6" s="205"/>
      <c r="E6" s="205"/>
      <c r="F6" s="205"/>
      <c r="G6" s="205"/>
      <c r="H6" s="205"/>
      <c r="I6" s="205"/>
      <c r="J6" s="205"/>
    </row>
    <row r="8" spans="1:16" s="206" customFormat="1" ht="15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796" t="s">
        <v>779</v>
      </c>
      <c r="L8" s="796"/>
      <c r="M8" s="796"/>
      <c r="N8" s="796"/>
      <c r="O8" s="796"/>
      <c r="P8" s="796"/>
    </row>
    <row r="9" spans="1:16" s="206" customFormat="1" ht="20.25" customHeight="1">
      <c r="A9" s="883" t="s">
        <v>2</v>
      </c>
      <c r="B9" s="883" t="s">
        <v>3</v>
      </c>
      <c r="C9" s="887" t="s">
        <v>267</v>
      </c>
      <c r="D9" s="887" t="s">
        <v>268</v>
      </c>
      <c r="E9" s="983" t="s">
        <v>269</v>
      </c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</row>
    <row r="10" spans="1:16" s="206" customFormat="1" ht="35.25" customHeight="1">
      <c r="A10" s="982"/>
      <c r="B10" s="982"/>
      <c r="C10" s="888"/>
      <c r="D10" s="888"/>
      <c r="E10" s="292" t="s">
        <v>796</v>
      </c>
      <c r="F10" s="292" t="s">
        <v>270</v>
      </c>
      <c r="G10" s="292" t="s">
        <v>271</v>
      </c>
      <c r="H10" s="292" t="s">
        <v>272</v>
      </c>
      <c r="I10" s="292" t="s">
        <v>273</v>
      </c>
      <c r="J10" s="292" t="s">
        <v>274</v>
      </c>
      <c r="K10" s="292" t="s">
        <v>275</v>
      </c>
      <c r="L10" s="292" t="s">
        <v>276</v>
      </c>
      <c r="M10" s="292" t="s">
        <v>797</v>
      </c>
      <c r="N10" s="219" t="s">
        <v>798</v>
      </c>
      <c r="O10" s="219" t="s">
        <v>799</v>
      </c>
      <c r="P10" s="219" t="s">
        <v>800</v>
      </c>
    </row>
    <row r="11" spans="1:16" s="206" customFormat="1" ht="12.75" customHeight="1">
      <c r="A11" s="209">
        <v>1</v>
      </c>
      <c r="B11" s="209">
        <v>2</v>
      </c>
      <c r="C11" s="209">
        <v>3</v>
      </c>
      <c r="D11" s="209">
        <v>4</v>
      </c>
      <c r="E11" s="209">
        <v>5</v>
      </c>
      <c r="F11" s="209">
        <v>6</v>
      </c>
      <c r="G11" s="209">
        <v>7</v>
      </c>
      <c r="H11" s="209">
        <v>8</v>
      </c>
      <c r="I11" s="209">
        <v>9</v>
      </c>
      <c r="J11" s="209">
        <v>10</v>
      </c>
      <c r="K11" s="209">
        <v>11</v>
      </c>
      <c r="L11" s="209">
        <v>12</v>
      </c>
      <c r="M11" s="209">
        <v>13</v>
      </c>
      <c r="N11" s="209">
        <v>14</v>
      </c>
      <c r="O11" s="209">
        <v>15</v>
      </c>
      <c r="P11" s="209">
        <v>16</v>
      </c>
    </row>
    <row r="12" spans="1:16" s="206" customFormat="1" ht="12.75" customHeight="1">
      <c r="A12" s="353" t="s">
        <v>258</v>
      </c>
      <c r="B12" s="354" t="s">
        <v>884</v>
      </c>
      <c r="C12" s="17">
        <v>2135</v>
      </c>
      <c r="D12" s="17">
        <v>2202</v>
      </c>
      <c r="E12" s="17">
        <v>2202</v>
      </c>
      <c r="F12" s="17">
        <v>2202</v>
      </c>
      <c r="G12" s="17">
        <v>2202</v>
      </c>
      <c r="H12" s="17">
        <v>2202</v>
      </c>
      <c r="I12" s="17">
        <v>2202</v>
      </c>
      <c r="J12" s="17">
        <v>1987</v>
      </c>
      <c r="K12" s="17">
        <v>1181</v>
      </c>
      <c r="L12" s="17">
        <v>1170</v>
      </c>
      <c r="M12" s="17">
        <v>1168</v>
      </c>
      <c r="N12" s="17">
        <v>1161</v>
      </c>
      <c r="O12" s="17">
        <v>1056</v>
      </c>
      <c r="P12" s="17">
        <v>788</v>
      </c>
    </row>
    <row r="13" spans="1:16" s="206" customFormat="1" ht="12.75" customHeight="1">
      <c r="A13" s="353" t="s">
        <v>259</v>
      </c>
      <c r="B13" s="354" t="s">
        <v>885</v>
      </c>
      <c r="C13" s="17">
        <v>2879</v>
      </c>
      <c r="D13" s="17">
        <v>1054</v>
      </c>
      <c r="E13" s="17">
        <v>781</v>
      </c>
      <c r="F13" s="17">
        <v>756</v>
      </c>
      <c r="G13" s="17">
        <v>743</v>
      </c>
      <c r="H13" s="17">
        <v>703</v>
      </c>
      <c r="I13" s="17">
        <v>663</v>
      </c>
      <c r="J13" s="17">
        <v>640</v>
      </c>
      <c r="K13" s="17">
        <v>491</v>
      </c>
      <c r="L13" s="17">
        <v>437</v>
      </c>
      <c r="M13" s="17">
        <v>317</v>
      </c>
      <c r="N13" s="17">
        <v>103</v>
      </c>
      <c r="O13" s="17">
        <v>85</v>
      </c>
      <c r="P13" s="17">
        <v>70</v>
      </c>
    </row>
    <row r="14" spans="1:16" s="206" customFormat="1" ht="12.75" customHeight="1">
      <c r="A14" s="353" t="s">
        <v>260</v>
      </c>
      <c r="B14" s="354" t="s">
        <v>886</v>
      </c>
      <c r="C14" s="17">
        <v>1312</v>
      </c>
      <c r="D14" s="17">
        <v>1238</v>
      </c>
      <c r="E14" s="17">
        <v>818</v>
      </c>
      <c r="F14" s="17">
        <v>783</v>
      </c>
      <c r="G14" s="17">
        <v>751</v>
      </c>
      <c r="H14" s="17">
        <v>740</v>
      </c>
      <c r="I14" s="17">
        <v>738</v>
      </c>
      <c r="J14" s="17">
        <v>730</v>
      </c>
      <c r="K14" s="17">
        <v>719</v>
      </c>
      <c r="L14" s="17">
        <v>713</v>
      </c>
      <c r="M14" s="17">
        <v>691</v>
      </c>
      <c r="N14" s="17">
        <v>530</v>
      </c>
      <c r="O14" s="17">
        <v>492</v>
      </c>
      <c r="P14" s="17">
        <v>468</v>
      </c>
    </row>
    <row r="15" spans="1:16" s="206" customFormat="1" ht="12.75" customHeight="1">
      <c r="A15" s="353" t="s">
        <v>261</v>
      </c>
      <c r="B15" s="354" t="s">
        <v>887</v>
      </c>
      <c r="C15" s="17">
        <v>2694</v>
      </c>
      <c r="D15" s="17">
        <v>2537</v>
      </c>
      <c r="E15" s="17">
        <v>2188</v>
      </c>
      <c r="F15" s="17">
        <v>2175</v>
      </c>
      <c r="G15" s="17">
        <v>2140</v>
      </c>
      <c r="H15" s="17">
        <v>2098</v>
      </c>
      <c r="I15" s="17">
        <v>2059</v>
      </c>
      <c r="J15" s="17">
        <v>2039</v>
      </c>
      <c r="K15" s="17">
        <v>2010</v>
      </c>
      <c r="L15" s="17">
        <v>1992</v>
      </c>
      <c r="M15" s="17">
        <v>1958</v>
      </c>
      <c r="N15" s="17">
        <v>1791</v>
      </c>
      <c r="O15" s="17">
        <v>1725</v>
      </c>
      <c r="P15" s="17">
        <v>1562</v>
      </c>
    </row>
    <row r="16" spans="1:16" s="206" customFormat="1" ht="12.75" customHeight="1">
      <c r="A16" s="353" t="s">
        <v>262</v>
      </c>
      <c r="B16" s="354" t="s">
        <v>888</v>
      </c>
      <c r="C16" s="17">
        <v>1170</v>
      </c>
      <c r="D16" s="17">
        <v>1167</v>
      </c>
      <c r="E16" s="17">
        <v>325</v>
      </c>
      <c r="F16" s="17">
        <v>324</v>
      </c>
      <c r="G16" s="17">
        <v>324</v>
      </c>
      <c r="H16" s="17">
        <v>324</v>
      </c>
      <c r="I16" s="17">
        <v>324</v>
      </c>
      <c r="J16" s="17">
        <v>324</v>
      </c>
      <c r="K16" s="17">
        <v>324</v>
      </c>
      <c r="L16" s="17">
        <v>324</v>
      </c>
      <c r="M16" s="17">
        <v>324</v>
      </c>
      <c r="N16" s="17">
        <v>324</v>
      </c>
      <c r="O16" s="17">
        <v>324</v>
      </c>
      <c r="P16" s="17">
        <v>324</v>
      </c>
    </row>
    <row r="17" spans="1:16" s="206" customFormat="1" ht="12.75" customHeight="1">
      <c r="A17" s="353" t="s">
        <v>263</v>
      </c>
      <c r="B17" s="354" t="s">
        <v>889</v>
      </c>
      <c r="C17" s="17">
        <v>1450</v>
      </c>
      <c r="D17" s="17">
        <v>1345</v>
      </c>
      <c r="E17" s="17">
        <v>703</v>
      </c>
      <c r="F17" s="17">
        <v>698</v>
      </c>
      <c r="G17" s="17">
        <v>550</v>
      </c>
      <c r="H17" s="17">
        <v>539</v>
      </c>
      <c r="I17" s="17">
        <v>491</v>
      </c>
      <c r="J17" s="17">
        <v>470</v>
      </c>
      <c r="K17" s="17">
        <v>445</v>
      </c>
      <c r="L17" s="17">
        <v>443</v>
      </c>
      <c r="M17" s="17">
        <v>419</v>
      </c>
      <c r="N17" s="17">
        <v>150</v>
      </c>
      <c r="O17" s="17">
        <v>93</v>
      </c>
      <c r="P17" s="17">
        <v>67</v>
      </c>
    </row>
    <row r="18" spans="1:16" s="206" customFormat="1" ht="12.75" customHeight="1">
      <c r="A18" s="353" t="s">
        <v>264</v>
      </c>
      <c r="B18" s="354" t="s">
        <v>890</v>
      </c>
      <c r="C18" s="17">
        <v>1958</v>
      </c>
      <c r="D18" s="17">
        <v>1756</v>
      </c>
      <c r="E18" s="17">
        <v>1539</v>
      </c>
      <c r="F18" s="17">
        <v>1523</v>
      </c>
      <c r="G18" s="17">
        <v>1507</v>
      </c>
      <c r="H18" s="17">
        <v>1501</v>
      </c>
      <c r="I18" s="17">
        <v>1485</v>
      </c>
      <c r="J18" s="17">
        <v>1484</v>
      </c>
      <c r="K18" s="17">
        <v>1482</v>
      </c>
      <c r="L18" s="17">
        <v>1475</v>
      </c>
      <c r="M18" s="17">
        <v>1325</v>
      </c>
      <c r="N18" s="17">
        <v>1206</v>
      </c>
      <c r="O18" s="17">
        <v>1147</v>
      </c>
      <c r="P18" s="17">
        <v>862</v>
      </c>
    </row>
    <row r="19" spans="1:16" s="206" customFormat="1" ht="12.75" customHeight="1">
      <c r="A19" s="353" t="s">
        <v>265</v>
      </c>
      <c r="B19" s="354" t="s">
        <v>891</v>
      </c>
      <c r="C19" s="17">
        <v>3523</v>
      </c>
      <c r="D19" s="17">
        <v>3437</v>
      </c>
      <c r="E19" s="17">
        <v>2668</v>
      </c>
      <c r="F19" s="17">
        <v>2630</v>
      </c>
      <c r="G19" s="17">
        <v>2572</v>
      </c>
      <c r="H19" s="17">
        <v>2535</v>
      </c>
      <c r="I19" s="17">
        <v>2492</v>
      </c>
      <c r="J19" s="17">
        <v>2442</v>
      </c>
      <c r="K19" s="17">
        <v>2139</v>
      </c>
      <c r="L19" s="17">
        <v>1564</v>
      </c>
      <c r="M19" s="17">
        <v>1506</v>
      </c>
      <c r="N19" s="17">
        <v>1159</v>
      </c>
      <c r="O19" s="17">
        <v>1083</v>
      </c>
      <c r="P19" s="17">
        <v>1017</v>
      </c>
    </row>
    <row r="20" spans="1:16" s="206" customFormat="1" ht="12.75" customHeight="1">
      <c r="A20" s="353" t="s">
        <v>284</v>
      </c>
      <c r="B20" s="354" t="s">
        <v>892</v>
      </c>
      <c r="C20" s="17">
        <v>1952</v>
      </c>
      <c r="D20" s="17">
        <v>1815</v>
      </c>
      <c r="E20" s="17">
        <v>1108</v>
      </c>
      <c r="F20" s="17">
        <v>1052</v>
      </c>
      <c r="G20" s="17">
        <v>1026</v>
      </c>
      <c r="H20" s="17">
        <v>1011</v>
      </c>
      <c r="I20" s="17">
        <v>992</v>
      </c>
      <c r="J20" s="17">
        <v>970</v>
      </c>
      <c r="K20" s="17">
        <v>942</v>
      </c>
      <c r="L20" s="17">
        <v>906</v>
      </c>
      <c r="M20" s="17">
        <v>861</v>
      </c>
      <c r="N20" s="17">
        <v>627</v>
      </c>
      <c r="O20" s="17">
        <v>399</v>
      </c>
      <c r="P20" s="17">
        <v>248</v>
      </c>
    </row>
    <row r="21" spans="1:16" s="206" customFormat="1" ht="12.75" customHeight="1">
      <c r="A21" s="353" t="s">
        <v>285</v>
      </c>
      <c r="B21" s="354" t="s">
        <v>893</v>
      </c>
      <c r="C21" s="17">
        <v>973</v>
      </c>
      <c r="D21" s="17">
        <v>828</v>
      </c>
      <c r="E21" s="17">
        <v>539</v>
      </c>
      <c r="F21" s="17">
        <v>536</v>
      </c>
      <c r="G21" s="17">
        <v>534</v>
      </c>
      <c r="H21" s="17">
        <v>534</v>
      </c>
      <c r="I21" s="17">
        <v>421</v>
      </c>
      <c r="J21" s="17">
        <v>420</v>
      </c>
      <c r="K21" s="17">
        <v>401</v>
      </c>
      <c r="L21" s="17">
        <v>303</v>
      </c>
      <c r="M21" s="17">
        <v>276</v>
      </c>
      <c r="N21" s="17">
        <v>242</v>
      </c>
      <c r="O21" s="17">
        <v>241</v>
      </c>
      <c r="P21" s="17">
        <v>195</v>
      </c>
    </row>
    <row r="22" spans="1:16" s="206" customFormat="1" ht="12.75" customHeight="1">
      <c r="A22" s="353" t="s">
        <v>286</v>
      </c>
      <c r="B22" s="354" t="s">
        <v>894</v>
      </c>
      <c r="C22" s="17">
        <v>2077</v>
      </c>
      <c r="D22" s="17">
        <v>1310</v>
      </c>
      <c r="E22" s="17">
        <v>935</v>
      </c>
      <c r="F22" s="17">
        <v>920</v>
      </c>
      <c r="G22" s="17">
        <v>861</v>
      </c>
      <c r="H22" s="17">
        <v>814</v>
      </c>
      <c r="I22" s="17">
        <v>797</v>
      </c>
      <c r="J22" s="17">
        <v>767</v>
      </c>
      <c r="K22" s="17">
        <v>710</v>
      </c>
      <c r="L22" s="17">
        <v>661</v>
      </c>
      <c r="M22" s="17">
        <v>609</v>
      </c>
      <c r="N22" s="17">
        <v>388</v>
      </c>
      <c r="O22" s="17">
        <v>348</v>
      </c>
      <c r="P22" s="17">
        <v>293</v>
      </c>
    </row>
    <row r="23" spans="1:16" s="206" customFormat="1" ht="12.75" customHeight="1">
      <c r="A23" s="353" t="s">
        <v>314</v>
      </c>
      <c r="B23" s="354" t="s">
        <v>895</v>
      </c>
      <c r="C23" s="17">
        <v>1797</v>
      </c>
      <c r="D23" s="17">
        <v>1323</v>
      </c>
      <c r="E23" s="17">
        <v>1127</v>
      </c>
      <c r="F23" s="17">
        <v>1076</v>
      </c>
      <c r="G23" s="17">
        <v>1034</v>
      </c>
      <c r="H23" s="17">
        <v>1007</v>
      </c>
      <c r="I23" s="17">
        <v>984</v>
      </c>
      <c r="J23" s="17">
        <v>898</v>
      </c>
      <c r="K23" s="17">
        <v>805</v>
      </c>
      <c r="L23" s="17">
        <v>742</v>
      </c>
      <c r="M23" s="17">
        <v>702</v>
      </c>
      <c r="N23" s="17">
        <v>507</v>
      </c>
      <c r="O23" s="17">
        <v>396</v>
      </c>
      <c r="P23" s="17">
        <v>312</v>
      </c>
    </row>
    <row r="24" spans="1:16" s="206" customFormat="1" ht="12.75" customHeight="1">
      <c r="A24" s="353" t="s">
        <v>315</v>
      </c>
      <c r="B24" s="354" t="s">
        <v>896</v>
      </c>
      <c r="C24" s="17">
        <v>2063</v>
      </c>
      <c r="D24" s="17">
        <v>1703</v>
      </c>
      <c r="E24" s="17">
        <v>1254</v>
      </c>
      <c r="F24" s="17">
        <v>1253</v>
      </c>
      <c r="G24" s="17">
        <v>1253</v>
      </c>
      <c r="H24" s="17">
        <v>1253</v>
      </c>
      <c r="I24" s="17">
        <v>1252</v>
      </c>
      <c r="J24" s="17">
        <v>1252</v>
      </c>
      <c r="K24" s="17">
        <v>1252</v>
      </c>
      <c r="L24" s="17">
        <v>1252</v>
      </c>
      <c r="M24" s="17">
        <v>1252</v>
      </c>
      <c r="N24" s="17">
        <v>1183</v>
      </c>
      <c r="O24" s="17">
        <v>1100</v>
      </c>
      <c r="P24" s="17">
        <v>1089</v>
      </c>
    </row>
    <row r="25" spans="1:16" s="206" customFormat="1" ht="12.75" customHeight="1">
      <c r="A25" s="353" t="s">
        <v>316</v>
      </c>
      <c r="B25" s="354" t="s">
        <v>897</v>
      </c>
      <c r="C25" s="17">
        <v>2415</v>
      </c>
      <c r="D25" s="17">
        <v>2240</v>
      </c>
      <c r="E25" s="17">
        <v>1322</v>
      </c>
      <c r="F25" s="17">
        <v>1079</v>
      </c>
      <c r="G25" s="17">
        <v>1048</v>
      </c>
      <c r="H25" s="17">
        <v>979</v>
      </c>
      <c r="I25" s="17">
        <v>927</v>
      </c>
      <c r="J25" s="17">
        <v>891</v>
      </c>
      <c r="K25" s="17">
        <v>821</v>
      </c>
      <c r="L25" s="17">
        <v>744</v>
      </c>
      <c r="M25" s="17">
        <v>688</v>
      </c>
      <c r="N25" s="17">
        <v>434</v>
      </c>
      <c r="O25" s="17">
        <v>198</v>
      </c>
      <c r="P25" s="17">
        <v>105</v>
      </c>
    </row>
    <row r="26" spans="1:16" s="206" customFormat="1" ht="12.75" customHeight="1">
      <c r="A26" s="353" t="s">
        <v>317</v>
      </c>
      <c r="B26" s="354" t="s">
        <v>898</v>
      </c>
      <c r="C26" s="17">
        <v>742</v>
      </c>
      <c r="D26" s="17">
        <v>789</v>
      </c>
      <c r="E26" s="17">
        <v>784</v>
      </c>
      <c r="F26" s="17">
        <v>784</v>
      </c>
      <c r="G26" s="17">
        <v>784</v>
      </c>
      <c r="H26" s="17">
        <v>784</v>
      </c>
      <c r="I26" s="17">
        <v>784</v>
      </c>
      <c r="J26" s="17">
        <v>784</v>
      </c>
      <c r="K26" s="17">
        <v>784</v>
      </c>
      <c r="L26" s="17">
        <v>784</v>
      </c>
      <c r="M26" s="17">
        <v>784</v>
      </c>
      <c r="N26" s="17">
        <v>784</v>
      </c>
      <c r="O26" s="17">
        <v>114</v>
      </c>
      <c r="P26" s="17">
        <v>0</v>
      </c>
    </row>
    <row r="27" spans="1:16" s="206" customFormat="1" ht="12.75" customHeight="1">
      <c r="A27" s="353" t="s">
        <v>899</v>
      </c>
      <c r="B27" s="354" t="s">
        <v>900</v>
      </c>
      <c r="C27" s="17">
        <v>2726</v>
      </c>
      <c r="D27" s="17">
        <v>2614</v>
      </c>
      <c r="E27" s="17">
        <v>2574</v>
      </c>
      <c r="F27" s="17">
        <v>2573</v>
      </c>
      <c r="G27" s="17">
        <v>2569</v>
      </c>
      <c r="H27" s="17">
        <v>2569</v>
      </c>
      <c r="I27" s="17">
        <v>2532</v>
      </c>
      <c r="J27" s="17">
        <v>2525</v>
      </c>
      <c r="K27" s="17">
        <v>2504</v>
      </c>
      <c r="L27" s="17">
        <v>2449</v>
      </c>
      <c r="M27" s="17">
        <v>2399</v>
      </c>
      <c r="N27" s="17">
        <v>2115</v>
      </c>
      <c r="O27" s="17">
        <v>1681</v>
      </c>
      <c r="P27" s="17">
        <v>1173</v>
      </c>
    </row>
    <row r="28" spans="1:16" s="206" customFormat="1" ht="12.75" customHeight="1">
      <c r="A28" s="353" t="s">
        <v>901</v>
      </c>
      <c r="B28" s="354" t="s">
        <v>902</v>
      </c>
      <c r="C28" s="17">
        <v>2274</v>
      </c>
      <c r="D28" s="17">
        <v>2164</v>
      </c>
      <c r="E28" s="17">
        <v>1387</v>
      </c>
      <c r="F28" s="17">
        <v>1371</v>
      </c>
      <c r="G28" s="17">
        <v>1360</v>
      </c>
      <c r="H28" s="17">
        <v>1314</v>
      </c>
      <c r="I28" s="17">
        <v>1159</v>
      </c>
      <c r="J28" s="17">
        <v>1132</v>
      </c>
      <c r="K28" s="17">
        <v>1044</v>
      </c>
      <c r="L28" s="17">
        <v>1026</v>
      </c>
      <c r="M28" s="17">
        <v>1024</v>
      </c>
      <c r="N28" s="17">
        <v>475</v>
      </c>
      <c r="O28" s="17">
        <v>472</v>
      </c>
      <c r="P28" s="17">
        <v>220</v>
      </c>
    </row>
    <row r="29" spans="1:16" ht="12.75">
      <c r="A29" s="353" t="s">
        <v>903</v>
      </c>
      <c r="B29" s="354" t="s">
        <v>904</v>
      </c>
      <c r="C29" s="512">
        <v>2235</v>
      </c>
      <c r="D29" s="512">
        <v>2037</v>
      </c>
      <c r="E29" s="512">
        <v>2037</v>
      </c>
      <c r="F29" s="512">
        <v>2037</v>
      </c>
      <c r="G29" s="512">
        <v>2037</v>
      </c>
      <c r="H29" s="512">
        <v>2037</v>
      </c>
      <c r="I29" s="512">
        <v>2037</v>
      </c>
      <c r="J29" s="512">
        <v>2037</v>
      </c>
      <c r="K29" s="512">
        <v>2037</v>
      </c>
      <c r="L29" s="512">
        <v>2037</v>
      </c>
      <c r="M29" s="512">
        <v>2037</v>
      </c>
      <c r="N29" s="512">
        <v>2037</v>
      </c>
      <c r="O29" s="512">
        <v>2037</v>
      </c>
      <c r="P29" s="512">
        <v>2037</v>
      </c>
    </row>
    <row r="30" spans="1:16" ht="12.75">
      <c r="A30" s="353" t="s">
        <v>905</v>
      </c>
      <c r="B30" s="354" t="s">
        <v>906</v>
      </c>
      <c r="C30" s="512">
        <v>2322</v>
      </c>
      <c r="D30" s="512">
        <v>2261</v>
      </c>
      <c r="E30" s="512">
        <v>1797</v>
      </c>
      <c r="F30" s="512">
        <v>1790</v>
      </c>
      <c r="G30" s="512">
        <v>1763</v>
      </c>
      <c r="H30" s="512">
        <v>1711</v>
      </c>
      <c r="I30" s="512">
        <v>1665</v>
      </c>
      <c r="J30" s="512">
        <v>1588</v>
      </c>
      <c r="K30" s="512">
        <v>1492</v>
      </c>
      <c r="L30" s="512">
        <v>1446</v>
      </c>
      <c r="M30" s="512">
        <v>999</v>
      </c>
      <c r="N30" s="512">
        <v>602</v>
      </c>
      <c r="O30" s="512">
        <v>471</v>
      </c>
      <c r="P30" s="512">
        <v>299</v>
      </c>
    </row>
    <row r="31" spans="1:16" ht="12.75">
      <c r="A31" s="353" t="s">
        <v>907</v>
      </c>
      <c r="B31" s="354" t="s">
        <v>908</v>
      </c>
      <c r="C31" s="512">
        <v>2958</v>
      </c>
      <c r="D31" s="512">
        <v>2854</v>
      </c>
      <c r="E31" s="512">
        <v>2367</v>
      </c>
      <c r="F31" s="512">
        <v>2355</v>
      </c>
      <c r="G31" s="512">
        <v>2341</v>
      </c>
      <c r="H31" s="512">
        <v>2340</v>
      </c>
      <c r="I31" s="512">
        <v>2248</v>
      </c>
      <c r="J31" s="512">
        <v>2109</v>
      </c>
      <c r="K31" s="512">
        <v>2028</v>
      </c>
      <c r="L31" s="512">
        <v>1961</v>
      </c>
      <c r="M31" s="512">
        <v>1869</v>
      </c>
      <c r="N31" s="512">
        <v>1479</v>
      </c>
      <c r="O31" s="512">
        <v>1252</v>
      </c>
      <c r="P31" s="512">
        <v>485</v>
      </c>
    </row>
    <row r="32" spans="1:16" s="133" customFormat="1" ht="12.75" customHeight="1">
      <c r="A32" s="353" t="s">
        <v>909</v>
      </c>
      <c r="B32" s="354" t="s">
        <v>910</v>
      </c>
      <c r="C32" s="512">
        <v>1691</v>
      </c>
      <c r="D32" s="512">
        <v>1686</v>
      </c>
      <c r="E32" s="512">
        <v>919</v>
      </c>
      <c r="F32" s="512">
        <v>868</v>
      </c>
      <c r="G32" s="512">
        <v>835</v>
      </c>
      <c r="H32" s="512">
        <v>812</v>
      </c>
      <c r="I32" s="512">
        <v>795</v>
      </c>
      <c r="J32" s="512">
        <v>780</v>
      </c>
      <c r="K32" s="512">
        <v>770</v>
      </c>
      <c r="L32" s="512">
        <v>741</v>
      </c>
      <c r="M32" s="512">
        <v>690</v>
      </c>
      <c r="N32" s="512">
        <v>564</v>
      </c>
      <c r="O32" s="512">
        <v>523</v>
      </c>
      <c r="P32" s="512">
        <v>449</v>
      </c>
    </row>
    <row r="33" spans="1:16" s="133" customFormat="1" ht="12.75" customHeight="1">
      <c r="A33" s="353" t="s">
        <v>911</v>
      </c>
      <c r="B33" s="354" t="s">
        <v>912</v>
      </c>
      <c r="C33" s="517">
        <v>3861</v>
      </c>
      <c r="D33" s="517">
        <v>3735</v>
      </c>
      <c r="E33" s="517">
        <v>3524</v>
      </c>
      <c r="F33" s="517">
        <v>3499</v>
      </c>
      <c r="G33" s="517">
        <v>3474</v>
      </c>
      <c r="H33" s="517">
        <v>3465</v>
      </c>
      <c r="I33" s="517">
        <v>3449</v>
      </c>
      <c r="J33" s="512">
        <v>3426</v>
      </c>
      <c r="K33" s="512">
        <v>3411</v>
      </c>
      <c r="L33" s="512">
        <v>3360</v>
      </c>
      <c r="M33" s="512">
        <v>3303</v>
      </c>
      <c r="N33" s="512">
        <v>3036</v>
      </c>
      <c r="O33" s="512">
        <v>2882</v>
      </c>
      <c r="P33" s="512">
        <v>2637</v>
      </c>
    </row>
    <row r="34" spans="1:16" s="133" customFormat="1" ht="12.75" customHeight="1">
      <c r="A34" s="353" t="s">
        <v>913</v>
      </c>
      <c r="B34" s="354" t="s">
        <v>914</v>
      </c>
      <c r="C34" s="517">
        <v>1447</v>
      </c>
      <c r="D34" s="517">
        <v>1450</v>
      </c>
      <c r="E34" s="517">
        <v>865</v>
      </c>
      <c r="F34" s="517">
        <v>849</v>
      </c>
      <c r="G34" s="517">
        <v>836</v>
      </c>
      <c r="H34" s="517">
        <v>821</v>
      </c>
      <c r="I34" s="517">
        <v>780</v>
      </c>
      <c r="J34" s="512">
        <v>753</v>
      </c>
      <c r="K34" s="512">
        <v>707</v>
      </c>
      <c r="L34" s="512">
        <v>529</v>
      </c>
      <c r="M34" s="512">
        <v>371</v>
      </c>
      <c r="N34" s="512">
        <v>133</v>
      </c>
      <c r="O34" s="512">
        <v>72</v>
      </c>
      <c r="P34" s="512">
        <v>31</v>
      </c>
    </row>
    <row r="35" spans="1:16" ht="12.75" customHeight="1">
      <c r="A35" s="353" t="s">
        <v>915</v>
      </c>
      <c r="B35" s="354" t="s">
        <v>916</v>
      </c>
      <c r="C35" s="512">
        <v>2405</v>
      </c>
      <c r="D35" s="512">
        <v>2351</v>
      </c>
      <c r="E35" s="512">
        <v>510</v>
      </c>
      <c r="F35" s="512">
        <v>506</v>
      </c>
      <c r="G35" s="512">
        <v>500</v>
      </c>
      <c r="H35" s="512">
        <v>498</v>
      </c>
      <c r="I35" s="512">
        <v>497</v>
      </c>
      <c r="J35" s="512">
        <v>490</v>
      </c>
      <c r="K35" s="512">
        <v>484</v>
      </c>
      <c r="L35" s="512">
        <v>481</v>
      </c>
      <c r="M35" s="512">
        <v>474</v>
      </c>
      <c r="N35" s="512">
        <v>441</v>
      </c>
      <c r="O35" s="512">
        <v>389</v>
      </c>
      <c r="P35" s="512">
        <v>141</v>
      </c>
    </row>
    <row r="36" spans="1:16" ht="12.75">
      <c r="A36" s="353" t="s">
        <v>917</v>
      </c>
      <c r="B36" s="354" t="s">
        <v>918</v>
      </c>
      <c r="C36" s="512">
        <v>2748</v>
      </c>
      <c r="D36" s="512">
        <v>2616</v>
      </c>
      <c r="E36" s="512">
        <v>2412</v>
      </c>
      <c r="F36" s="512">
        <v>2164</v>
      </c>
      <c r="G36" s="512">
        <v>1871</v>
      </c>
      <c r="H36" s="512">
        <v>1859</v>
      </c>
      <c r="I36" s="512">
        <v>1859</v>
      </c>
      <c r="J36" s="512">
        <v>1857</v>
      </c>
      <c r="K36" s="512">
        <v>1857</v>
      </c>
      <c r="L36" s="512">
        <v>1856</v>
      </c>
      <c r="M36" s="512">
        <v>1855</v>
      </c>
      <c r="N36" s="512">
        <v>1478</v>
      </c>
      <c r="O36" s="512">
        <v>1470</v>
      </c>
      <c r="P36" s="512">
        <v>985</v>
      </c>
    </row>
    <row r="37" spans="1:16" ht="12.75">
      <c r="A37" s="353" t="s">
        <v>919</v>
      </c>
      <c r="B37" s="354" t="s">
        <v>920</v>
      </c>
      <c r="C37" s="512">
        <v>1495</v>
      </c>
      <c r="D37" s="512">
        <v>1055</v>
      </c>
      <c r="E37" s="512">
        <v>495</v>
      </c>
      <c r="F37" s="512">
        <v>475</v>
      </c>
      <c r="G37" s="512">
        <v>163</v>
      </c>
      <c r="H37" s="512">
        <v>127</v>
      </c>
      <c r="I37" s="512">
        <v>127</v>
      </c>
      <c r="J37" s="512">
        <v>120</v>
      </c>
      <c r="K37" s="512">
        <v>120</v>
      </c>
      <c r="L37" s="512">
        <v>112</v>
      </c>
      <c r="M37" s="512">
        <v>106</v>
      </c>
      <c r="N37" s="512">
        <v>54</v>
      </c>
      <c r="O37" s="512">
        <v>23</v>
      </c>
      <c r="P37" s="512">
        <v>9</v>
      </c>
    </row>
    <row r="38" spans="1:16" ht="12.75">
      <c r="A38" s="353" t="s">
        <v>921</v>
      </c>
      <c r="B38" s="354" t="s">
        <v>922</v>
      </c>
      <c r="C38" s="512">
        <v>1586</v>
      </c>
      <c r="D38" s="512">
        <v>1581</v>
      </c>
      <c r="E38" s="512">
        <v>1581</v>
      </c>
      <c r="F38" s="512">
        <v>1581</v>
      </c>
      <c r="G38" s="512">
        <v>1581</v>
      </c>
      <c r="H38" s="512">
        <v>1581</v>
      </c>
      <c r="I38" s="512">
        <v>1581</v>
      </c>
      <c r="J38" s="512">
        <v>1581</v>
      </c>
      <c r="K38" s="512">
        <v>1581</v>
      </c>
      <c r="L38" s="512">
        <v>1581</v>
      </c>
      <c r="M38" s="512">
        <v>1581</v>
      </c>
      <c r="N38" s="512">
        <v>1581</v>
      </c>
      <c r="O38" s="512">
        <v>1581</v>
      </c>
      <c r="P38" s="512">
        <v>1326</v>
      </c>
    </row>
    <row r="39" spans="1:16" ht="12.75">
      <c r="A39" s="353" t="s">
        <v>923</v>
      </c>
      <c r="B39" s="360" t="s">
        <v>924</v>
      </c>
      <c r="C39" s="512">
        <v>0</v>
      </c>
      <c r="D39" s="512">
        <v>0</v>
      </c>
      <c r="E39" s="512">
        <v>0</v>
      </c>
      <c r="F39" s="512">
        <v>0</v>
      </c>
      <c r="G39" s="512">
        <v>0</v>
      </c>
      <c r="H39" s="512">
        <v>0</v>
      </c>
      <c r="I39" s="512">
        <v>0</v>
      </c>
      <c r="J39" s="512">
        <v>0</v>
      </c>
      <c r="K39" s="512">
        <v>0</v>
      </c>
      <c r="L39" s="512">
        <v>0</v>
      </c>
      <c r="M39" s="512">
        <v>0</v>
      </c>
      <c r="N39" s="512">
        <v>0</v>
      </c>
      <c r="O39" s="512">
        <v>0</v>
      </c>
      <c r="P39" s="512">
        <v>0</v>
      </c>
    </row>
    <row r="40" spans="1:16" ht="12.75">
      <c r="A40" s="353" t="s">
        <v>925</v>
      </c>
      <c r="B40" s="360" t="s">
        <v>926</v>
      </c>
      <c r="C40" s="512">
        <v>0</v>
      </c>
      <c r="D40" s="512">
        <v>0</v>
      </c>
      <c r="E40" s="512">
        <v>0</v>
      </c>
      <c r="F40" s="512">
        <v>0</v>
      </c>
      <c r="G40" s="512">
        <v>0</v>
      </c>
      <c r="H40" s="512">
        <v>0</v>
      </c>
      <c r="I40" s="512">
        <v>0</v>
      </c>
      <c r="J40" s="512">
        <v>0</v>
      </c>
      <c r="K40" s="512">
        <v>0</v>
      </c>
      <c r="L40" s="512">
        <v>0</v>
      </c>
      <c r="M40" s="512">
        <v>0</v>
      </c>
      <c r="N40" s="512">
        <v>0</v>
      </c>
      <c r="O40" s="512">
        <v>0</v>
      </c>
      <c r="P40" s="512">
        <v>0</v>
      </c>
    </row>
    <row r="41" spans="1:16" ht="12.75">
      <c r="A41" s="353" t="s">
        <v>927</v>
      </c>
      <c r="B41" s="360" t="s">
        <v>928</v>
      </c>
      <c r="C41" s="512">
        <v>0</v>
      </c>
      <c r="D41" s="512">
        <v>0</v>
      </c>
      <c r="E41" s="512">
        <v>0</v>
      </c>
      <c r="F41" s="512">
        <v>0</v>
      </c>
      <c r="G41" s="512">
        <v>0</v>
      </c>
      <c r="H41" s="512">
        <v>0</v>
      </c>
      <c r="I41" s="512">
        <v>0</v>
      </c>
      <c r="J41" s="512">
        <v>0</v>
      </c>
      <c r="K41" s="512">
        <v>0</v>
      </c>
      <c r="L41" s="512">
        <v>0</v>
      </c>
      <c r="M41" s="512">
        <v>0</v>
      </c>
      <c r="N41" s="512">
        <v>0</v>
      </c>
      <c r="O41" s="512">
        <v>0</v>
      </c>
      <c r="P41" s="512">
        <v>0</v>
      </c>
    </row>
    <row r="42" spans="1:16" ht="12.75">
      <c r="A42" s="353" t="s">
        <v>929</v>
      </c>
      <c r="B42" s="360" t="s">
        <v>930</v>
      </c>
      <c r="C42" s="512">
        <v>0</v>
      </c>
      <c r="D42" s="512">
        <v>0</v>
      </c>
      <c r="E42" s="512">
        <v>0</v>
      </c>
      <c r="F42" s="512">
        <v>0</v>
      </c>
      <c r="G42" s="512">
        <v>0</v>
      </c>
      <c r="H42" s="512">
        <v>0</v>
      </c>
      <c r="I42" s="512">
        <v>0</v>
      </c>
      <c r="J42" s="512">
        <v>0</v>
      </c>
      <c r="K42" s="512">
        <v>0</v>
      </c>
      <c r="L42" s="512">
        <v>0</v>
      </c>
      <c r="M42" s="512">
        <v>0</v>
      </c>
      <c r="N42" s="512">
        <v>0</v>
      </c>
      <c r="O42" s="512">
        <v>0</v>
      </c>
      <c r="P42" s="512">
        <v>0</v>
      </c>
    </row>
    <row r="43" spans="1:16" ht="24.75">
      <c r="A43" s="353" t="s">
        <v>931</v>
      </c>
      <c r="B43" s="360" t="s">
        <v>932</v>
      </c>
      <c r="C43" s="512">
        <v>0</v>
      </c>
      <c r="D43" s="512">
        <v>0</v>
      </c>
      <c r="E43" s="512">
        <v>0</v>
      </c>
      <c r="F43" s="512">
        <v>0</v>
      </c>
      <c r="G43" s="512">
        <v>0</v>
      </c>
      <c r="H43" s="512">
        <v>0</v>
      </c>
      <c r="I43" s="512">
        <v>0</v>
      </c>
      <c r="J43" s="512">
        <v>0</v>
      </c>
      <c r="K43" s="512">
        <v>0</v>
      </c>
      <c r="L43" s="512">
        <v>0</v>
      </c>
      <c r="M43" s="512">
        <v>0</v>
      </c>
      <c r="N43" s="512">
        <v>0</v>
      </c>
      <c r="O43" s="512">
        <v>0</v>
      </c>
      <c r="P43" s="512">
        <v>0</v>
      </c>
    </row>
    <row r="44" spans="1:16" ht="24.75">
      <c r="A44" s="353" t="s">
        <v>933</v>
      </c>
      <c r="B44" s="360" t="s">
        <v>934</v>
      </c>
      <c r="C44" s="512">
        <v>0</v>
      </c>
      <c r="D44" s="512">
        <v>0</v>
      </c>
      <c r="E44" s="512">
        <v>0</v>
      </c>
      <c r="F44" s="512">
        <v>0</v>
      </c>
      <c r="G44" s="512">
        <v>0</v>
      </c>
      <c r="H44" s="512">
        <v>0</v>
      </c>
      <c r="I44" s="512">
        <v>0</v>
      </c>
      <c r="J44" s="512">
        <v>0</v>
      </c>
      <c r="K44" s="512">
        <v>0</v>
      </c>
      <c r="L44" s="512">
        <v>0</v>
      </c>
      <c r="M44" s="512">
        <v>0</v>
      </c>
      <c r="N44" s="512">
        <v>0</v>
      </c>
      <c r="O44" s="512">
        <v>0</v>
      </c>
      <c r="P44" s="512">
        <v>0</v>
      </c>
    </row>
    <row r="45" spans="1:16" ht="12.75">
      <c r="A45" s="137" t="s">
        <v>18</v>
      </c>
      <c r="B45" s="137"/>
      <c r="C45" s="152">
        <f aca="true" t="shared" si="0" ref="C45:P45">SUM(C12:C44)</f>
        <v>56888</v>
      </c>
      <c r="D45" s="152">
        <f t="shared" si="0"/>
        <v>51148</v>
      </c>
      <c r="E45" s="152">
        <f t="shared" si="0"/>
        <v>38761</v>
      </c>
      <c r="F45" s="152">
        <f t="shared" si="0"/>
        <v>37859</v>
      </c>
      <c r="G45" s="152">
        <f t="shared" si="0"/>
        <v>36659</v>
      </c>
      <c r="H45" s="152">
        <f t="shared" si="0"/>
        <v>36158</v>
      </c>
      <c r="I45" s="152">
        <f t="shared" si="0"/>
        <v>35340</v>
      </c>
      <c r="J45" s="152">
        <f t="shared" si="0"/>
        <v>34496</v>
      </c>
      <c r="K45" s="152">
        <f t="shared" si="0"/>
        <v>32541</v>
      </c>
      <c r="L45" s="152">
        <f t="shared" si="0"/>
        <v>31089</v>
      </c>
      <c r="M45" s="152">
        <f t="shared" si="0"/>
        <v>29588</v>
      </c>
      <c r="N45" s="152">
        <f t="shared" si="0"/>
        <v>24584</v>
      </c>
      <c r="O45" s="152">
        <f t="shared" si="0"/>
        <v>21654</v>
      </c>
      <c r="P45" s="152">
        <f t="shared" si="0"/>
        <v>17192</v>
      </c>
    </row>
    <row r="48" spans="1:13" ht="12.75" customHeight="1">
      <c r="A48" s="303"/>
      <c r="B48" s="303"/>
      <c r="C48" s="83"/>
      <c r="D48"/>
      <c r="E48" s="83"/>
      <c r="F48"/>
      <c r="G48" s="83"/>
      <c r="H48" s="83"/>
      <c r="I48" s="867" t="s">
        <v>13</v>
      </c>
      <c r="J48" s="867"/>
      <c r="K48" s="867"/>
      <c r="L48" s="867"/>
      <c r="M48" s="867"/>
    </row>
    <row r="49" spans="1:13" ht="12.75" customHeight="1">
      <c r="A49" s="303" t="s">
        <v>12</v>
      </c>
      <c r="B49"/>
      <c r="C49" s="83"/>
      <c r="D49" s="685" t="s">
        <v>13</v>
      </c>
      <c r="E49" s="685"/>
      <c r="F49" s="14"/>
      <c r="G49" s="83"/>
      <c r="H49" s="83"/>
      <c r="I49" s="867" t="s">
        <v>14</v>
      </c>
      <c r="J49" s="867"/>
      <c r="K49" s="867"/>
      <c r="L49" s="867"/>
      <c r="M49" s="867"/>
    </row>
    <row r="50" spans="1:13" ht="12.75" customHeight="1">
      <c r="A50" s="303"/>
      <c r="B50" s="303"/>
      <c r="C50" s="83"/>
      <c r="D50" s="686" t="s">
        <v>882</v>
      </c>
      <c r="E50" s="686"/>
      <c r="F50" s="391"/>
      <c r="G50" s="83"/>
      <c r="H50" s="83"/>
      <c r="I50" s="867" t="s">
        <v>883</v>
      </c>
      <c r="J50" s="867"/>
      <c r="K50" s="867"/>
      <c r="L50" s="867"/>
      <c r="M50" s="867"/>
    </row>
    <row r="51" spans="1:13" ht="12.75">
      <c r="A51"/>
      <c r="B51"/>
      <c r="C51"/>
      <c r="D51"/>
      <c r="E51" s="83"/>
      <c r="F51"/>
      <c r="G51" s="83"/>
      <c r="H51" s="83"/>
      <c r="I51" s="83"/>
      <c r="J51" s="304" t="s">
        <v>83</v>
      </c>
      <c r="K51" s="83"/>
      <c r="L51" s="83"/>
      <c r="M51" s="83"/>
    </row>
  </sheetData>
  <sheetProtection/>
  <mergeCells count="16">
    <mergeCell ref="D50:E50"/>
    <mergeCell ref="I50:M50"/>
    <mergeCell ref="I48:M48"/>
    <mergeCell ref="K8:P8"/>
    <mergeCell ref="E9:P9"/>
    <mergeCell ref="A6:B6"/>
    <mergeCell ref="D49:E49"/>
    <mergeCell ref="I49:M49"/>
    <mergeCell ref="H1:I1"/>
    <mergeCell ref="A3:M3"/>
    <mergeCell ref="A4:M4"/>
    <mergeCell ref="A9:A10"/>
    <mergeCell ref="B9:B10"/>
    <mergeCell ref="D2:G2"/>
    <mergeCell ref="C9:C10"/>
    <mergeCell ref="D9:D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="90" zoomScaleSheetLayoutView="90" zoomScalePageLayoutView="0" workbookViewId="0" topLeftCell="A39">
      <selection activeCell="M10" sqref="M10"/>
    </sheetView>
  </sheetViews>
  <sheetFormatPr defaultColWidth="9.140625" defaultRowHeight="12.75"/>
  <cols>
    <col min="1" max="1" width="8.57421875" style="198" customWidth="1"/>
    <col min="2" max="2" width="17.8515625" style="198" customWidth="1"/>
    <col min="3" max="3" width="11.140625" style="198" customWidth="1"/>
    <col min="4" max="4" width="17.140625" style="198" customWidth="1"/>
    <col min="5" max="6" width="9.140625" style="198" customWidth="1"/>
    <col min="7" max="7" width="7.8515625" style="198" customWidth="1"/>
    <col min="8" max="8" width="8.421875" style="198" customWidth="1"/>
    <col min="9" max="9" width="9.28125" style="198" customWidth="1"/>
    <col min="10" max="10" width="10.28125" style="198" customWidth="1"/>
    <col min="11" max="11" width="9.140625" style="198" customWidth="1"/>
    <col min="12" max="12" width="10.140625" style="198" customWidth="1"/>
    <col min="13" max="13" width="11.00390625" style="198" customWidth="1"/>
    <col min="14" max="14" width="10.140625" style="198" customWidth="1"/>
    <col min="15" max="15" width="7.421875" style="198" customWidth="1"/>
    <col min="16" max="16" width="7.8515625" style="198" customWidth="1"/>
    <col min="17" max="16384" width="9.140625" style="198" customWidth="1"/>
  </cols>
  <sheetData>
    <row r="1" spans="8:13" ht="12.75">
      <c r="H1" s="980"/>
      <c r="I1" s="980"/>
      <c r="L1" s="986" t="s">
        <v>546</v>
      </c>
      <c r="M1" s="986"/>
    </row>
    <row r="2" spans="3:12" ht="12.75">
      <c r="C2" s="980" t="s">
        <v>633</v>
      </c>
      <c r="D2" s="980"/>
      <c r="E2" s="980"/>
      <c r="F2" s="980"/>
      <c r="G2" s="980"/>
      <c r="H2" s="980"/>
      <c r="I2" s="980"/>
      <c r="J2" s="980"/>
      <c r="L2" s="201"/>
    </row>
    <row r="3" spans="1:13" s="202" customFormat="1" ht="15">
      <c r="A3" s="981" t="s">
        <v>704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</row>
    <row r="4" spans="1:13" s="202" customFormat="1" ht="20.25" customHeight="1">
      <c r="A4" s="981" t="s">
        <v>771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</row>
    <row r="6" spans="1:10" ht="12.75">
      <c r="A6" s="724" t="s">
        <v>936</v>
      </c>
      <c r="B6" s="724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203"/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2.75">
      <c r="A8" s="203"/>
      <c r="B8" s="205"/>
      <c r="C8" s="205"/>
      <c r="D8" s="205"/>
      <c r="E8" s="205"/>
      <c r="F8" s="205"/>
      <c r="G8" s="205"/>
      <c r="H8" s="205"/>
      <c r="I8" s="205"/>
      <c r="J8" s="205"/>
    </row>
    <row r="9" spans="1:10" ht="12.75">
      <c r="A9" s="985" t="s">
        <v>859</v>
      </c>
      <c r="B9" s="985"/>
      <c r="C9" s="985"/>
      <c r="D9" s="985"/>
      <c r="E9" s="985"/>
      <c r="F9" s="985"/>
      <c r="G9" s="210"/>
      <c r="H9" s="205"/>
      <c r="I9" s="205"/>
      <c r="J9" s="205"/>
    </row>
    <row r="10" spans="1:10" ht="12.75">
      <c r="A10" s="985" t="s">
        <v>860</v>
      </c>
      <c r="B10" s="985"/>
      <c r="C10" s="985"/>
      <c r="D10" s="985"/>
      <c r="E10" s="985"/>
      <c r="F10" s="985"/>
      <c r="G10" s="210"/>
      <c r="H10" s="205"/>
      <c r="I10" s="205"/>
      <c r="J10" s="205"/>
    </row>
    <row r="12" spans="1:16" s="206" customFormat="1" ht="1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796" t="s">
        <v>779</v>
      </c>
      <c r="L12" s="796"/>
      <c r="M12" s="796"/>
      <c r="N12" s="796"/>
      <c r="O12" s="796"/>
      <c r="P12" s="796"/>
    </row>
    <row r="13" spans="1:16" s="206" customFormat="1" ht="20.25" customHeight="1">
      <c r="A13" s="883" t="s">
        <v>2</v>
      </c>
      <c r="B13" s="883" t="s">
        <v>3</v>
      </c>
      <c r="C13" s="887" t="s">
        <v>267</v>
      </c>
      <c r="D13" s="887" t="s">
        <v>545</v>
      </c>
      <c r="E13" s="984" t="s">
        <v>658</v>
      </c>
      <c r="F13" s="984"/>
      <c r="G13" s="984"/>
      <c r="H13" s="984"/>
      <c r="I13" s="984"/>
      <c r="J13" s="984"/>
      <c r="K13" s="984"/>
      <c r="L13" s="984"/>
      <c r="M13" s="984"/>
      <c r="N13" s="984"/>
      <c r="O13" s="984"/>
      <c r="P13" s="984"/>
    </row>
    <row r="14" spans="1:16" s="206" customFormat="1" ht="35.25" customHeight="1">
      <c r="A14" s="982"/>
      <c r="B14" s="982"/>
      <c r="C14" s="888"/>
      <c r="D14" s="888"/>
      <c r="E14" s="292" t="s">
        <v>796</v>
      </c>
      <c r="F14" s="292" t="s">
        <v>270</v>
      </c>
      <c r="G14" s="292" t="s">
        <v>271</v>
      </c>
      <c r="H14" s="292" t="s">
        <v>272</v>
      </c>
      <c r="I14" s="292" t="s">
        <v>273</v>
      </c>
      <c r="J14" s="292" t="s">
        <v>274</v>
      </c>
      <c r="K14" s="292" t="s">
        <v>275</v>
      </c>
      <c r="L14" s="292" t="s">
        <v>276</v>
      </c>
      <c r="M14" s="292" t="s">
        <v>797</v>
      </c>
      <c r="N14" s="219" t="s">
        <v>798</v>
      </c>
      <c r="O14" s="219" t="s">
        <v>851</v>
      </c>
      <c r="P14" s="219" t="s">
        <v>852</v>
      </c>
    </row>
    <row r="15" spans="1:16" s="206" customFormat="1" ht="12.75" customHeight="1">
      <c r="A15" s="209">
        <v>1</v>
      </c>
      <c r="B15" s="209">
        <v>2</v>
      </c>
      <c r="C15" s="209">
        <v>3</v>
      </c>
      <c r="D15" s="209">
        <v>4</v>
      </c>
      <c r="E15" s="209">
        <v>5</v>
      </c>
      <c r="F15" s="209">
        <v>6</v>
      </c>
      <c r="G15" s="209">
        <v>7</v>
      </c>
      <c r="H15" s="209">
        <v>8</v>
      </c>
      <c r="I15" s="209">
        <v>9</v>
      </c>
      <c r="J15" s="209">
        <v>10</v>
      </c>
      <c r="K15" s="209">
        <v>11</v>
      </c>
      <c r="L15" s="209">
        <v>12</v>
      </c>
      <c r="M15" s="209">
        <v>13</v>
      </c>
      <c r="N15" s="209">
        <v>14</v>
      </c>
      <c r="O15" s="209">
        <v>15</v>
      </c>
      <c r="P15" s="209">
        <v>16</v>
      </c>
    </row>
    <row r="16" spans="1:16" s="206" customFormat="1" ht="12.75" customHeight="1">
      <c r="A16" s="353" t="s">
        <v>258</v>
      </c>
      <c r="B16" s="354" t="s">
        <v>884</v>
      </c>
      <c r="C16" s="17">
        <v>2135</v>
      </c>
      <c r="D16" s="598">
        <v>2070</v>
      </c>
      <c r="E16" s="17">
        <v>336</v>
      </c>
      <c r="F16" s="17">
        <v>377</v>
      </c>
      <c r="G16" s="17">
        <v>467</v>
      </c>
      <c r="H16" s="18">
        <v>0</v>
      </c>
      <c r="I16" s="18">
        <v>77</v>
      </c>
      <c r="J16" s="17">
        <v>200</v>
      </c>
      <c r="K16" s="17">
        <v>126</v>
      </c>
      <c r="L16" s="17">
        <v>76</v>
      </c>
      <c r="M16" s="17">
        <v>114</v>
      </c>
      <c r="N16" s="17">
        <v>86</v>
      </c>
      <c r="O16" s="17">
        <v>48</v>
      </c>
      <c r="P16" s="17">
        <v>134</v>
      </c>
    </row>
    <row r="17" spans="1:16" s="206" customFormat="1" ht="12.75" customHeight="1">
      <c r="A17" s="353" t="s">
        <v>259</v>
      </c>
      <c r="B17" s="354" t="s">
        <v>885</v>
      </c>
      <c r="C17" s="17">
        <v>2879</v>
      </c>
      <c r="D17" s="598">
        <v>2729</v>
      </c>
      <c r="E17" s="17">
        <v>68</v>
      </c>
      <c r="F17" s="17">
        <v>61</v>
      </c>
      <c r="G17" s="17">
        <v>53</v>
      </c>
      <c r="H17" s="18">
        <v>0</v>
      </c>
      <c r="I17" s="18">
        <v>11</v>
      </c>
      <c r="J17" s="17">
        <v>16</v>
      </c>
      <c r="K17" s="17">
        <v>12</v>
      </c>
      <c r="L17" s="17">
        <v>22</v>
      </c>
      <c r="M17" s="17">
        <v>23</v>
      </c>
      <c r="N17" s="17">
        <v>6</v>
      </c>
      <c r="O17" s="17">
        <v>3</v>
      </c>
      <c r="P17" s="17">
        <v>17</v>
      </c>
    </row>
    <row r="18" spans="1:16" s="206" customFormat="1" ht="12.75" customHeight="1">
      <c r="A18" s="353" t="s">
        <v>260</v>
      </c>
      <c r="B18" s="354" t="s">
        <v>886</v>
      </c>
      <c r="C18" s="17">
        <v>1312</v>
      </c>
      <c r="D18" s="598">
        <v>1282</v>
      </c>
      <c r="E18" s="17">
        <v>9</v>
      </c>
      <c r="F18" s="17">
        <v>6</v>
      </c>
      <c r="G18" s="17">
        <v>6</v>
      </c>
      <c r="H18" s="18">
        <v>0</v>
      </c>
      <c r="I18" s="18">
        <v>3</v>
      </c>
      <c r="J18" s="17">
        <v>2</v>
      </c>
      <c r="K18" s="17">
        <v>2</v>
      </c>
      <c r="L18" s="17">
        <v>6</v>
      </c>
      <c r="M18" s="17">
        <v>11</v>
      </c>
      <c r="N18" s="17">
        <v>14</v>
      </c>
      <c r="O18" s="17">
        <v>339</v>
      </c>
      <c r="P18" s="17">
        <v>53</v>
      </c>
    </row>
    <row r="19" spans="1:16" s="206" customFormat="1" ht="12.75" customHeight="1">
      <c r="A19" s="353" t="s">
        <v>261</v>
      </c>
      <c r="B19" s="354" t="s">
        <v>887</v>
      </c>
      <c r="C19" s="17">
        <v>2694</v>
      </c>
      <c r="D19" s="598">
        <v>2538</v>
      </c>
      <c r="E19" s="17">
        <v>571</v>
      </c>
      <c r="F19" s="17">
        <v>562</v>
      </c>
      <c r="G19" s="17">
        <v>525</v>
      </c>
      <c r="H19" s="18">
        <v>0</v>
      </c>
      <c r="I19" s="18">
        <v>321</v>
      </c>
      <c r="J19" s="17">
        <v>305</v>
      </c>
      <c r="K19" s="17">
        <v>222</v>
      </c>
      <c r="L19" s="17">
        <v>156</v>
      </c>
      <c r="M19" s="17">
        <v>303</v>
      </c>
      <c r="N19" s="17">
        <v>146</v>
      </c>
      <c r="O19" s="17">
        <v>805</v>
      </c>
      <c r="P19" s="17">
        <v>469</v>
      </c>
    </row>
    <row r="20" spans="1:16" s="206" customFormat="1" ht="12.75" customHeight="1">
      <c r="A20" s="353" t="s">
        <v>262</v>
      </c>
      <c r="B20" s="354" t="s">
        <v>888</v>
      </c>
      <c r="C20" s="17">
        <v>1170</v>
      </c>
      <c r="D20" s="598">
        <v>996</v>
      </c>
      <c r="E20" s="17">
        <v>242</v>
      </c>
      <c r="F20" s="17">
        <v>231</v>
      </c>
      <c r="G20" s="17">
        <v>211</v>
      </c>
      <c r="H20" s="18">
        <v>0</v>
      </c>
      <c r="I20" s="18">
        <v>60</v>
      </c>
      <c r="J20" s="17">
        <v>94</v>
      </c>
      <c r="K20" s="17">
        <v>69</v>
      </c>
      <c r="L20" s="17">
        <v>52</v>
      </c>
      <c r="M20" s="17">
        <v>95</v>
      </c>
      <c r="N20" s="17">
        <v>31</v>
      </c>
      <c r="O20" s="17">
        <v>9</v>
      </c>
      <c r="P20" s="17">
        <v>27</v>
      </c>
    </row>
    <row r="21" spans="1:16" s="206" customFormat="1" ht="12.75" customHeight="1">
      <c r="A21" s="353" t="s">
        <v>263</v>
      </c>
      <c r="B21" s="354" t="s">
        <v>889</v>
      </c>
      <c r="C21" s="17">
        <v>1450</v>
      </c>
      <c r="D21" s="598">
        <v>1443</v>
      </c>
      <c r="E21" s="17">
        <v>118</v>
      </c>
      <c r="F21" s="17">
        <v>179</v>
      </c>
      <c r="G21" s="17">
        <v>166</v>
      </c>
      <c r="H21" s="18">
        <v>0</v>
      </c>
      <c r="I21" s="18">
        <v>96</v>
      </c>
      <c r="J21" s="17">
        <v>86</v>
      </c>
      <c r="K21" s="17">
        <v>69</v>
      </c>
      <c r="L21" s="17">
        <v>106</v>
      </c>
      <c r="M21" s="17">
        <v>117</v>
      </c>
      <c r="N21" s="17">
        <v>78</v>
      </c>
      <c r="O21" s="17">
        <v>191</v>
      </c>
      <c r="P21" s="17">
        <v>261</v>
      </c>
    </row>
    <row r="22" spans="1:16" s="206" customFormat="1" ht="12.75" customHeight="1">
      <c r="A22" s="353" t="s">
        <v>264</v>
      </c>
      <c r="B22" s="354" t="s">
        <v>890</v>
      </c>
      <c r="C22" s="17">
        <v>1958</v>
      </c>
      <c r="D22" s="598">
        <v>1907</v>
      </c>
      <c r="E22" s="17">
        <v>1216</v>
      </c>
      <c r="F22" s="17">
        <v>1202</v>
      </c>
      <c r="G22" s="17">
        <v>1236</v>
      </c>
      <c r="H22" s="18">
        <v>0</v>
      </c>
      <c r="I22" s="18">
        <v>651</v>
      </c>
      <c r="J22" s="17">
        <v>776</v>
      </c>
      <c r="K22" s="17">
        <v>667</v>
      </c>
      <c r="L22" s="17">
        <v>593</v>
      </c>
      <c r="M22" s="17">
        <v>675</v>
      </c>
      <c r="N22" s="17">
        <v>526</v>
      </c>
      <c r="O22" s="17">
        <v>759</v>
      </c>
      <c r="P22" s="17">
        <v>729</v>
      </c>
    </row>
    <row r="23" spans="1:16" s="206" customFormat="1" ht="12.75" customHeight="1">
      <c r="A23" s="353" t="s">
        <v>265</v>
      </c>
      <c r="B23" s="354" t="s">
        <v>891</v>
      </c>
      <c r="C23" s="17">
        <v>3523</v>
      </c>
      <c r="D23" s="598">
        <v>3411</v>
      </c>
      <c r="E23" s="17">
        <v>326</v>
      </c>
      <c r="F23" s="17">
        <v>419</v>
      </c>
      <c r="G23" s="17">
        <v>539</v>
      </c>
      <c r="H23" s="18">
        <v>0</v>
      </c>
      <c r="I23" s="18">
        <v>201</v>
      </c>
      <c r="J23" s="17">
        <v>245</v>
      </c>
      <c r="K23" s="17">
        <v>210</v>
      </c>
      <c r="L23" s="17">
        <v>162</v>
      </c>
      <c r="M23" s="17">
        <v>201</v>
      </c>
      <c r="N23" s="17">
        <v>68</v>
      </c>
      <c r="O23" s="17">
        <v>87</v>
      </c>
      <c r="P23" s="17">
        <v>140</v>
      </c>
    </row>
    <row r="24" spans="1:16" s="206" customFormat="1" ht="12.75" customHeight="1">
      <c r="A24" s="353" t="s">
        <v>284</v>
      </c>
      <c r="B24" s="354" t="s">
        <v>892</v>
      </c>
      <c r="C24" s="17">
        <v>1952</v>
      </c>
      <c r="D24" s="598">
        <v>1941</v>
      </c>
      <c r="E24" s="17">
        <v>1100</v>
      </c>
      <c r="F24" s="17">
        <v>1247</v>
      </c>
      <c r="G24" s="17">
        <v>1275</v>
      </c>
      <c r="H24" s="18">
        <v>0</v>
      </c>
      <c r="I24" s="18">
        <v>834</v>
      </c>
      <c r="J24" s="17">
        <v>869</v>
      </c>
      <c r="K24" s="17">
        <v>775</v>
      </c>
      <c r="L24" s="17">
        <v>642</v>
      </c>
      <c r="M24" s="17">
        <v>682</v>
      </c>
      <c r="N24" s="17">
        <v>452</v>
      </c>
      <c r="O24" s="17">
        <v>756</v>
      </c>
      <c r="P24" s="17">
        <v>836</v>
      </c>
    </row>
    <row r="25" spans="1:16" s="206" customFormat="1" ht="12.75" customHeight="1">
      <c r="A25" s="353" t="s">
        <v>285</v>
      </c>
      <c r="B25" s="354" t="s">
        <v>893</v>
      </c>
      <c r="C25" s="17">
        <v>973</v>
      </c>
      <c r="D25" s="598">
        <v>865</v>
      </c>
      <c r="E25" s="17">
        <v>47</v>
      </c>
      <c r="F25" s="17">
        <v>80</v>
      </c>
      <c r="G25" s="17">
        <v>106</v>
      </c>
      <c r="H25" s="18">
        <v>0</v>
      </c>
      <c r="I25" s="18">
        <v>28</v>
      </c>
      <c r="J25" s="17">
        <v>47</v>
      </c>
      <c r="K25" s="17">
        <v>45</v>
      </c>
      <c r="L25" s="17">
        <v>38</v>
      </c>
      <c r="M25" s="17">
        <v>69</v>
      </c>
      <c r="N25" s="17">
        <v>7</v>
      </c>
      <c r="O25" s="17">
        <v>75</v>
      </c>
      <c r="P25" s="17">
        <v>89</v>
      </c>
    </row>
    <row r="26" spans="1:16" s="206" customFormat="1" ht="12.75" customHeight="1">
      <c r="A26" s="353" t="s">
        <v>286</v>
      </c>
      <c r="B26" s="354" t="s">
        <v>894</v>
      </c>
      <c r="C26" s="17">
        <v>2077</v>
      </c>
      <c r="D26" s="598">
        <v>1988</v>
      </c>
      <c r="E26" s="17">
        <v>722</v>
      </c>
      <c r="F26" s="17">
        <v>815</v>
      </c>
      <c r="G26" s="17">
        <v>691</v>
      </c>
      <c r="H26" s="18">
        <v>0</v>
      </c>
      <c r="I26" s="18">
        <v>280</v>
      </c>
      <c r="J26" s="17">
        <v>263</v>
      </c>
      <c r="K26" s="17">
        <v>250</v>
      </c>
      <c r="L26" s="17">
        <v>344</v>
      </c>
      <c r="M26" s="17">
        <v>390</v>
      </c>
      <c r="N26" s="17">
        <v>218</v>
      </c>
      <c r="O26" s="17">
        <v>153</v>
      </c>
      <c r="P26" s="17">
        <v>543</v>
      </c>
    </row>
    <row r="27" spans="1:16" s="206" customFormat="1" ht="12.75" customHeight="1">
      <c r="A27" s="353" t="s">
        <v>314</v>
      </c>
      <c r="B27" s="354" t="s">
        <v>895</v>
      </c>
      <c r="C27" s="17">
        <v>1797</v>
      </c>
      <c r="D27" s="598">
        <v>1828</v>
      </c>
      <c r="E27" s="17">
        <v>844</v>
      </c>
      <c r="F27" s="17">
        <v>987</v>
      </c>
      <c r="G27" s="17">
        <v>1077</v>
      </c>
      <c r="H27" s="18">
        <v>0</v>
      </c>
      <c r="I27" s="18">
        <v>632</v>
      </c>
      <c r="J27" s="17">
        <v>728</v>
      </c>
      <c r="K27" s="17">
        <v>683</v>
      </c>
      <c r="L27" s="17">
        <v>630</v>
      </c>
      <c r="M27" s="17">
        <v>771</v>
      </c>
      <c r="N27" s="17">
        <v>346</v>
      </c>
      <c r="O27" s="17">
        <v>554</v>
      </c>
      <c r="P27" s="17">
        <v>501</v>
      </c>
    </row>
    <row r="28" spans="1:16" s="206" customFormat="1" ht="12.75" customHeight="1">
      <c r="A28" s="353" t="s">
        <v>315</v>
      </c>
      <c r="B28" s="354" t="s">
        <v>896</v>
      </c>
      <c r="C28" s="17">
        <v>2063</v>
      </c>
      <c r="D28" s="598">
        <v>1781</v>
      </c>
      <c r="E28" s="17">
        <v>1081</v>
      </c>
      <c r="F28" s="17">
        <v>1056</v>
      </c>
      <c r="G28" s="17">
        <v>960</v>
      </c>
      <c r="H28" s="18">
        <v>0</v>
      </c>
      <c r="I28" s="18">
        <v>527</v>
      </c>
      <c r="J28" s="17">
        <v>562</v>
      </c>
      <c r="K28" s="17">
        <v>534</v>
      </c>
      <c r="L28" s="17">
        <v>386</v>
      </c>
      <c r="M28" s="17">
        <v>521</v>
      </c>
      <c r="N28" s="17">
        <v>287</v>
      </c>
      <c r="O28" s="17">
        <v>434</v>
      </c>
      <c r="P28" s="17">
        <v>325</v>
      </c>
    </row>
    <row r="29" spans="1:16" s="206" customFormat="1" ht="12.75" customHeight="1">
      <c r="A29" s="353" t="s">
        <v>316</v>
      </c>
      <c r="B29" s="354" t="s">
        <v>897</v>
      </c>
      <c r="C29" s="17">
        <v>2415</v>
      </c>
      <c r="D29" s="598">
        <v>2360</v>
      </c>
      <c r="E29" s="17">
        <v>647</v>
      </c>
      <c r="F29" s="17">
        <v>814</v>
      </c>
      <c r="G29" s="17">
        <v>772</v>
      </c>
      <c r="H29" s="18">
        <v>0</v>
      </c>
      <c r="I29" s="18">
        <v>327</v>
      </c>
      <c r="J29" s="17">
        <v>337</v>
      </c>
      <c r="K29" s="17">
        <v>281</v>
      </c>
      <c r="L29" s="17">
        <v>262</v>
      </c>
      <c r="M29" s="17">
        <v>313</v>
      </c>
      <c r="N29" s="17">
        <v>466</v>
      </c>
      <c r="O29" s="17">
        <v>1078</v>
      </c>
      <c r="P29" s="17">
        <v>588</v>
      </c>
    </row>
    <row r="30" spans="1:16" s="206" customFormat="1" ht="12.75" customHeight="1">
      <c r="A30" s="353" t="s">
        <v>317</v>
      </c>
      <c r="B30" s="354" t="s">
        <v>898</v>
      </c>
      <c r="C30" s="17">
        <v>742</v>
      </c>
      <c r="D30" s="598">
        <v>781</v>
      </c>
      <c r="E30" s="17">
        <v>19</v>
      </c>
      <c r="F30" s="17">
        <v>19</v>
      </c>
      <c r="G30" s="17">
        <v>20</v>
      </c>
      <c r="H30" s="18">
        <v>0</v>
      </c>
      <c r="I30" s="18">
        <v>7</v>
      </c>
      <c r="J30" s="17">
        <v>6</v>
      </c>
      <c r="K30" s="17">
        <v>4</v>
      </c>
      <c r="L30" s="17">
        <v>2</v>
      </c>
      <c r="M30" s="17">
        <v>16</v>
      </c>
      <c r="N30" s="17">
        <v>40</v>
      </c>
      <c r="O30" s="17">
        <v>117</v>
      </c>
      <c r="P30" s="17">
        <v>189</v>
      </c>
    </row>
    <row r="31" spans="1:16" s="206" customFormat="1" ht="12.75" customHeight="1">
      <c r="A31" s="353" t="s">
        <v>899</v>
      </c>
      <c r="B31" s="354" t="s">
        <v>900</v>
      </c>
      <c r="C31" s="17">
        <v>2726</v>
      </c>
      <c r="D31" s="598">
        <v>2767</v>
      </c>
      <c r="E31" s="17">
        <v>35</v>
      </c>
      <c r="F31" s="17">
        <v>33</v>
      </c>
      <c r="G31" s="17">
        <v>31</v>
      </c>
      <c r="H31" s="18">
        <v>0</v>
      </c>
      <c r="I31" s="18">
        <v>12</v>
      </c>
      <c r="J31" s="17">
        <v>12</v>
      </c>
      <c r="K31" s="17">
        <v>10</v>
      </c>
      <c r="L31" s="17">
        <v>7</v>
      </c>
      <c r="M31" s="17">
        <v>43</v>
      </c>
      <c r="N31" s="17">
        <v>15</v>
      </c>
      <c r="O31" s="17">
        <v>122</v>
      </c>
      <c r="P31" s="17">
        <v>12</v>
      </c>
    </row>
    <row r="32" spans="1:16" s="206" customFormat="1" ht="12.75" customHeight="1">
      <c r="A32" s="353" t="s">
        <v>901</v>
      </c>
      <c r="B32" s="354" t="s">
        <v>902</v>
      </c>
      <c r="C32" s="17">
        <v>2274</v>
      </c>
      <c r="D32" s="598">
        <v>2052</v>
      </c>
      <c r="E32" s="17">
        <v>0</v>
      </c>
      <c r="F32" s="17">
        <v>0</v>
      </c>
      <c r="G32" s="17">
        <v>0</v>
      </c>
      <c r="H32" s="18">
        <v>0</v>
      </c>
      <c r="I32" s="18">
        <v>19</v>
      </c>
      <c r="J32" s="17">
        <v>21</v>
      </c>
      <c r="K32" s="17">
        <v>19</v>
      </c>
      <c r="L32" s="17">
        <v>19</v>
      </c>
      <c r="M32" s="17">
        <v>27</v>
      </c>
      <c r="N32" s="17">
        <v>4</v>
      </c>
      <c r="O32" s="17">
        <v>134</v>
      </c>
      <c r="P32" s="17">
        <v>37</v>
      </c>
    </row>
    <row r="33" spans="1:16" ht="12.75">
      <c r="A33" s="353" t="s">
        <v>903</v>
      </c>
      <c r="B33" s="354" t="s">
        <v>904</v>
      </c>
      <c r="C33" s="512">
        <v>2235</v>
      </c>
      <c r="D33" s="598">
        <v>2164</v>
      </c>
      <c r="E33" s="17">
        <v>322</v>
      </c>
      <c r="F33" s="512">
        <v>302</v>
      </c>
      <c r="G33" s="512">
        <v>285</v>
      </c>
      <c r="H33" s="18">
        <v>0</v>
      </c>
      <c r="I33" s="18">
        <v>154</v>
      </c>
      <c r="J33" s="512">
        <v>162</v>
      </c>
      <c r="K33" s="512">
        <v>149</v>
      </c>
      <c r="L33" s="512">
        <v>127</v>
      </c>
      <c r="M33" s="512">
        <v>136</v>
      </c>
      <c r="N33" s="17">
        <v>57</v>
      </c>
      <c r="O33" s="512">
        <v>209</v>
      </c>
      <c r="P33" s="17">
        <v>205</v>
      </c>
    </row>
    <row r="34" spans="1:16" ht="12.75">
      <c r="A34" s="353" t="s">
        <v>905</v>
      </c>
      <c r="B34" s="354" t="s">
        <v>906</v>
      </c>
      <c r="C34" s="512">
        <v>2322</v>
      </c>
      <c r="D34" s="598">
        <v>2322</v>
      </c>
      <c r="E34" s="17">
        <v>947</v>
      </c>
      <c r="F34" s="512">
        <v>930</v>
      </c>
      <c r="G34" s="512">
        <v>881</v>
      </c>
      <c r="H34" s="18">
        <v>0</v>
      </c>
      <c r="I34" s="18">
        <v>365</v>
      </c>
      <c r="J34" s="512">
        <v>471</v>
      </c>
      <c r="K34" s="512">
        <v>404</v>
      </c>
      <c r="L34" s="512">
        <v>339</v>
      </c>
      <c r="M34" s="512">
        <v>558</v>
      </c>
      <c r="N34" s="17">
        <v>451</v>
      </c>
      <c r="O34" s="512">
        <v>232</v>
      </c>
      <c r="P34" s="17">
        <v>801</v>
      </c>
    </row>
    <row r="35" spans="1:16" ht="12.75">
      <c r="A35" s="353" t="s">
        <v>907</v>
      </c>
      <c r="B35" s="354" t="s">
        <v>908</v>
      </c>
      <c r="C35" s="512">
        <v>2958</v>
      </c>
      <c r="D35" s="598">
        <v>2894</v>
      </c>
      <c r="E35" s="17">
        <v>789</v>
      </c>
      <c r="F35" s="512">
        <v>843</v>
      </c>
      <c r="G35" s="512">
        <v>779</v>
      </c>
      <c r="H35" s="18">
        <v>0</v>
      </c>
      <c r="I35" s="18">
        <v>290</v>
      </c>
      <c r="J35" s="512">
        <v>320</v>
      </c>
      <c r="K35" s="512">
        <v>273</v>
      </c>
      <c r="L35" s="512">
        <v>236</v>
      </c>
      <c r="M35" s="512">
        <v>325</v>
      </c>
      <c r="N35" s="17">
        <v>161</v>
      </c>
      <c r="O35" s="512">
        <v>198</v>
      </c>
      <c r="P35" s="17">
        <v>236</v>
      </c>
    </row>
    <row r="36" spans="1:16" s="133" customFormat="1" ht="12.75" customHeight="1">
      <c r="A36" s="353" t="s">
        <v>909</v>
      </c>
      <c r="B36" s="354" t="s">
        <v>910</v>
      </c>
      <c r="C36" s="512">
        <v>1691</v>
      </c>
      <c r="D36" s="598">
        <v>1677</v>
      </c>
      <c r="E36" s="17">
        <v>742</v>
      </c>
      <c r="F36" s="512">
        <v>725</v>
      </c>
      <c r="G36" s="512">
        <v>713</v>
      </c>
      <c r="H36" s="18">
        <v>0</v>
      </c>
      <c r="I36" s="18">
        <v>292</v>
      </c>
      <c r="J36" s="512">
        <v>248</v>
      </c>
      <c r="K36" s="512">
        <v>233</v>
      </c>
      <c r="L36" s="512">
        <v>471</v>
      </c>
      <c r="M36" s="512">
        <v>540</v>
      </c>
      <c r="N36" s="17">
        <v>441</v>
      </c>
      <c r="O36" s="512">
        <v>658</v>
      </c>
      <c r="P36" s="17">
        <v>820</v>
      </c>
    </row>
    <row r="37" spans="1:16" s="133" customFormat="1" ht="12.75" customHeight="1">
      <c r="A37" s="353" t="s">
        <v>911</v>
      </c>
      <c r="B37" s="354" t="s">
        <v>912</v>
      </c>
      <c r="C37" s="517">
        <v>3861</v>
      </c>
      <c r="D37" s="598">
        <v>3873</v>
      </c>
      <c r="E37" s="17">
        <v>1672</v>
      </c>
      <c r="F37" s="517">
        <v>1706</v>
      </c>
      <c r="G37" s="517">
        <v>1578</v>
      </c>
      <c r="H37" s="18">
        <v>0</v>
      </c>
      <c r="I37" s="18">
        <v>1007</v>
      </c>
      <c r="J37" s="512">
        <v>928</v>
      </c>
      <c r="K37" s="512">
        <v>828</v>
      </c>
      <c r="L37" s="512">
        <v>706</v>
      </c>
      <c r="M37" s="512">
        <v>1022</v>
      </c>
      <c r="N37" s="17">
        <v>946</v>
      </c>
      <c r="O37" s="512">
        <v>1305</v>
      </c>
      <c r="P37" s="17">
        <v>1534</v>
      </c>
    </row>
    <row r="38" spans="1:16" s="133" customFormat="1" ht="12.75" customHeight="1">
      <c r="A38" s="353" t="s">
        <v>913</v>
      </c>
      <c r="B38" s="354" t="s">
        <v>914</v>
      </c>
      <c r="C38" s="517">
        <v>1447</v>
      </c>
      <c r="D38" s="598">
        <v>1431</v>
      </c>
      <c r="E38" s="17">
        <v>1</v>
      </c>
      <c r="F38" s="517">
        <v>1</v>
      </c>
      <c r="G38" s="517">
        <v>1</v>
      </c>
      <c r="H38" s="18">
        <v>0</v>
      </c>
      <c r="I38" s="18">
        <v>0</v>
      </c>
      <c r="J38" s="512">
        <v>0</v>
      </c>
      <c r="K38" s="512">
        <v>0</v>
      </c>
      <c r="L38" s="512">
        <v>195</v>
      </c>
      <c r="M38" s="512">
        <v>333</v>
      </c>
      <c r="N38" s="17">
        <v>124</v>
      </c>
      <c r="O38" s="512">
        <v>346</v>
      </c>
      <c r="P38" s="17">
        <v>631</v>
      </c>
    </row>
    <row r="39" spans="1:16" ht="12.75" customHeight="1">
      <c r="A39" s="353" t="s">
        <v>915</v>
      </c>
      <c r="B39" s="354" t="s">
        <v>916</v>
      </c>
      <c r="C39" s="512">
        <v>2405</v>
      </c>
      <c r="D39" s="598">
        <v>2395</v>
      </c>
      <c r="E39" s="17">
        <v>305</v>
      </c>
      <c r="F39" s="512">
        <v>387</v>
      </c>
      <c r="G39" s="512">
        <v>419</v>
      </c>
      <c r="H39" s="18">
        <v>0</v>
      </c>
      <c r="I39" s="18">
        <v>206</v>
      </c>
      <c r="J39" s="512">
        <v>240</v>
      </c>
      <c r="K39" s="512">
        <v>205</v>
      </c>
      <c r="L39" s="512">
        <v>602</v>
      </c>
      <c r="M39" s="512">
        <v>568</v>
      </c>
      <c r="N39" s="17">
        <v>369</v>
      </c>
      <c r="O39" s="512">
        <v>446</v>
      </c>
      <c r="P39" s="17">
        <v>469</v>
      </c>
    </row>
    <row r="40" spans="1:16" ht="12.75">
      <c r="A40" s="353" t="s">
        <v>917</v>
      </c>
      <c r="B40" s="354" t="s">
        <v>918</v>
      </c>
      <c r="C40" s="512">
        <v>2748</v>
      </c>
      <c r="D40" s="598">
        <v>2470</v>
      </c>
      <c r="E40" s="17">
        <v>1026</v>
      </c>
      <c r="F40" s="512">
        <v>1390</v>
      </c>
      <c r="G40" s="512">
        <v>1438</v>
      </c>
      <c r="H40" s="18">
        <v>0</v>
      </c>
      <c r="I40" s="18">
        <v>748</v>
      </c>
      <c r="J40" s="512">
        <v>816</v>
      </c>
      <c r="K40" s="512">
        <v>716</v>
      </c>
      <c r="L40" s="512">
        <v>516</v>
      </c>
      <c r="M40" s="512">
        <v>662</v>
      </c>
      <c r="N40" s="17">
        <v>202</v>
      </c>
      <c r="O40" s="512">
        <v>439</v>
      </c>
      <c r="P40" s="17">
        <v>453</v>
      </c>
    </row>
    <row r="41" spans="1:16" ht="12.75">
      <c r="A41" s="353" t="s">
        <v>919</v>
      </c>
      <c r="B41" s="354" t="s">
        <v>920</v>
      </c>
      <c r="C41" s="512">
        <v>1495</v>
      </c>
      <c r="D41" s="598">
        <v>1327</v>
      </c>
      <c r="E41" s="17">
        <v>0</v>
      </c>
      <c r="F41" s="512">
        <v>0</v>
      </c>
      <c r="G41" s="512">
        <v>0</v>
      </c>
      <c r="H41" s="18">
        <v>0</v>
      </c>
      <c r="I41" s="18">
        <v>67</v>
      </c>
      <c r="J41" s="512">
        <v>63</v>
      </c>
      <c r="K41" s="512">
        <v>220</v>
      </c>
      <c r="L41" s="512">
        <v>174</v>
      </c>
      <c r="M41" s="512">
        <v>173</v>
      </c>
      <c r="N41" s="17">
        <v>129</v>
      </c>
      <c r="O41" s="512">
        <v>223</v>
      </c>
      <c r="P41" s="17">
        <v>96</v>
      </c>
    </row>
    <row r="42" spans="1:16" ht="12.75">
      <c r="A42" s="353" t="s">
        <v>921</v>
      </c>
      <c r="B42" s="354" t="s">
        <v>922</v>
      </c>
      <c r="C42" s="512">
        <v>1586</v>
      </c>
      <c r="D42" s="598">
        <v>1576</v>
      </c>
      <c r="E42" s="17">
        <v>353</v>
      </c>
      <c r="F42" s="512">
        <v>378</v>
      </c>
      <c r="G42" s="512">
        <v>368</v>
      </c>
      <c r="H42" s="18">
        <v>0</v>
      </c>
      <c r="I42" s="18">
        <v>115</v>
      </c>
      <c r="J42" s="512">
        <v>144</v>
      </c>
      <c r="K42" s="512">
        <v>126</v>
      </c>
      <c r="L42" s="512">
        <v>62</v>
      </c>
      <c r="M42" s="512">
        <v>116</v>
      </c>
      <c r="N42" s="17">
        <v>26</v>
      </c>
      <c r="O42" s="512">
        <v>125</v>
      </c>
      <c r="P42" s="17">
        <v>88</v>
      </c>
    </row>
    <row r="43" spans="1:16" ht="12.75">
      <c r="A43" s="353" t="s">
        <v>923</v>
      </c>
      <c r="B43" s="360" t="s">
        <v>924</v>
      </c>
      <c r="C43" s="512">
        <v>0</v>
      </c>
      <c r="D43" s="512">
        <v>0</v>
      </c>
      <c r="E43" s="17">
        <v>0</v>
      </c>
      <c r="F43" s="599">
        <v>0</v>
      </c>
      <c r="G43" s="512">
        <v>0</v>
      </c>
      <c r="H43" s="18">
        <v>0</v>
      </c>
      <c r="I43" s="18">
        <v>0</v>
      </c>
      <c r="J43" s="512">
        <v>0</v>
      </c>
      <c r="K43" s="512">
        <v>0</v>
      </c>
      <c r="L43" s="512">
        <v>0</v>
      </c>
      <c r="M43" s="512">
        <v>0</v>
      </c>
      <c r="N43" s="17">
        <v>0</v>
      </c>
      <c r="O43" s="512">
        <v>0</v>
      </c>
      <c r="P43" s="512">
        <v>0</v>
      </c>
    </row>
    <row r="44" spans="1:16" ht="12.75">
      <c r="A44" s="353" t="s">
        <v>925</v>
      </c>
      <c r="B44" s="360" t="s">
        <v>926</v>
      </c>
      <c r="C44" s="512">
        <v>0</v>
      </c>
      <c r="D44" s="512">
        <v>0</v>
      </c>
      <c r="E44" s="17">
        <v>0</v>
      </c>
      <c r="F44" s="512">
        <v>0</v>
      </c>
      <c r="G44" s="512">
        <v>0</v>
      </c>
      <c r="H44" s="18">
        <v>0</v>
      </c>
      <c r="I44" s="18">
        <v>0</v>
      </c>
      <c r="J44" s="512">
        <v>0</v>
      </c>
      <c r="K44" s="512">
        <v>0</v>
      </c>
      <c r="L44" s="512">
        <v>0</v>
      </c>
      <c r="M44" s="512">
        <v>0</v>
      </c>
      <c r="N44" s="17">
        <v>0</v>
      </c>
      <c r="O44" s="512">
        <v>0</v>
      </c>
      <c r="P44" s="512">
        <v>0</v>
      </c>
    </row>
    <row r="45" spans="1:16" ht="12.75">
      <c r="A45" s="353" t="s">
        <v>927</v>
      </c>
      <c r="B45" s="360" t="s">
        <v>928</v>
      </c>
      <c r="C45" s="512">
        <v>0</v>
      </c>
      <c r="D45" s="512">
        <v>0</v>
      </c>
      <c r="E45" s="17">
        <v>0</v>
      </c>
      <c r="F45" s="512">
        <v>0</v>
      </c>
      <c r="G45" s="512">
        <v>0</v>
      </c>
      <c r="H45" s="18">
        <v>0</v>
      </c>
      <c r="I45" s="18">
        <v>0</v>
      </c>
      <c r="J45" s="512">
        <v>0</v>
      </c>
      <c r="K45" s="512">
        <v>0</v>
      </c>
      <c r="L45" s="512">
        <v>0</v>
      </c>
      <c r="M45" s="512">
        <v>0</v>
      </c>
      <c r="N45" s="17">
        <v>0</v>
      </c>
      <c r="O45" s="512">
        <v>0</v>
      </c>
      <c r="P45" s="512">
        <v>0</v>
      </c>
    </row>
    <row r="46" spans="1:16" ht="12.75">
      <c r="A46" s="353" t="s">
        <v>929</v>
      </c>
      <c r="B46" s="360" t="s">
        <v>930</v>
      </c>
      <c r="C46" s="512">
        <v>0</v>
      </c>
      <c r="D46" s="512">
        <v>0</v>
      </c>
      <c r="E46" s="17">
        <v>0</v>
      </c>
      <c r="F46" s="512">
        <v>0</v>
      </c>
      <c r="G46" s="512">
        <v>0</v>
      </c>
      <c r="H46" s="18">
        <v>0</v>
      </c>
      <c r="I46" s="18">
        <v>0</v>
      </c>
      <c r="J46" s="512">
        <v>0</v>
      </c>
      <c r="K46" s="512">
        <v>0</v>
      </c>
      <c r="L46" s="512">
        <v>0</v>
      </c>
      <c r="M46" s="512">
        <v>0</v>
      </c>
      <c r="N46" s="17">
        <v>0</v>
      </c>
      <c r="O46" s="512">
        <v>0</v>
      </c>
      <c r="P46" s="512">
        <v>0</v>
      </c>
    </row>
    <row r="47" spans="1:16" ht="24.75">
      <c r="A47" s="353" t="s">
        <v>931</v>
      </c>
      <c r="B47" s="360" t="s">
        <v>932</v>
      </c>
      <c r="C47" s="512">
        <v>0</v>
      </c>
      <c r="D47" s="512">
        <v>0</v>
      </c>
      <c r="E47" s="17">
        <v>0</v>
      </c>
      <c r="F47" s="512">
        <v>0</v>
      </c>
      <c r="G47" s="512">
        <v>0</v>
      </c>
      <c r="H47" s="18">
        <v>0</v>
      </c>
      <c r="I47" s="18">
        <v>0</v>
      </c>
      <c r="J47" s="512">
        <v>0</v>
      </c>
      <c r="K47" s="512">
        <v>0</v>
      </c>
      <c r="L47" s="512">
        <v>0</v>
      </c>
      <c r="M47" s="512">
        <v>0</v>
      </c>
      <c r="N47" s="17">
        <v>0</v>
      </c>
      <c r="O47" s="512">
        <v>0</v>
      </c>
      <c r="P47" s="512">
        <v>0</v>
      </c>
    </row>
    <row r="48" spans="1:16" ht="12.75">
      <c r="A48" s="353" t="s">
        <v>933</v>
      </c>
      <c r="B48" s="360" t="s">
        <v>934</v>
      </c>
      <c r="C48" s="512">
        <v>0</v>
      </c>
      <c r="D48" s="512">
        <v>0</v>
      </c>
      <c r="E48" s="17">
        <v>0</v>
      </c>
      <c r="F48" s="512">
        <v>0</v>
      </c>
      <c r="G48" s="512">
        <v>0</v>
      </c>
      <c r="H48" s="18">
        <v>0</v>
      </c>
      <c r="I48" s="18">
        <v>0</v>
      </c>
      <c r="J48" s="512">
        <v>0</v>
      </c>
      <c r="K48" s="512">
        <v>0</v>
      </c>
      <c r="L48" s="512">
        <v>0</v>
      </c>
      <c r="M48" s="512">
        <v>0</v>
      </c>
      <c r="N48" s="17">
        <v>0</v>
      </c>
      <c r="O48" s="512">
        <v>0</v>
      </c>
      <c r="P48" s="512">
        <v>0</v>
      </c>
    </row>
    <row r="49" spans="1:16" ht="12.75">
      <c r="A49" s="137" t="s">
        <v>18</v>
      </c>
      <c r="B49" s="137"/>
      <c r="C49" s="152">
        <f>SUM(C16:C48)</f>
        <v>56888</v>
      </c>
      <c r="D49" s="152">
        <f>SUM(D16:D48)</f>
        <v>54868</v>
      </c>
      <c r="E49" s="152">
        <f aca="true" t="shared" si="0" ref="E49:P49">SUM(E16:E48)</f>
        <v>13538</v>
      </c>
      <c r="F49" s="152">
        <f t="shared" si="0"/>
        <v>14750</v>
      </c>
      <c r="G49" s="152">
        <f t="shared" si="0"/>
        <v>14597</v>
      </c>
      <c r="H49" s="152">
        <f t="shared" si="0"/>
        <v>0</v>
      </c>
      <c r="I49" s="152">
        <f t="shared" si="0"/>
        <v>7330</v>
      </c>
      <c r="J49" s="152">
        <f t="shared" si="0"/>
        <v>7961</v>
      </c>
      <c r="K49" s="152">
        <f t="shared" si="0"/>
        <v>7132</v>
      </c>
      <c r="L49" s="152">
        <f t="shared" si="0"/>
        <v>6931</v>
      </c>
      <c r="M49" s="152">
        <f t="shared" si="0"/>
        <v>8804</v>
      </c>
      <c r="N49" s="152">
        <f t="shared" si="0"/>
        <v>5696</v>
      </c>
      <c r="O49" s="152">
        <f t="shared" si="0"/>
        <v>9845</v>
      </c>
      <c r="P49" s="152">
        <f t="shared" si="0"/>
        <v>10283</v>
      </c>
    </row>
    <row r="52" spans="1:13" ht="12.75" customHeight="1">
      <c r="A52" s="303"/>
      <c r="B52" s="303"/>
      <c r="C52"/>
      <c r="D52"/>
      <c r="E52"/>
      <c r="F52"/>
      <c r="G52"/>
      <c r="H52"/>
      <c r="I52"/>
      <c r="J52" s="867" t="s">
        <v>13</v>
      </c>
      <c r="K52" s="867"/>
      <c r="L52"/>
      <c r="M52"/>
    </row>
    <row r="53" spans="1:13" ht="12.75" customHeight="1">
      <c r="A53" s="303" t="s">
        <v>12</v>
      </c>
      <c r="B53"/>
      <c r="C53" s="1"/>
      <c r="D53" s="685" t="s">
        <v>13</v>
      </c>
      <c r="E53" s="685"/>
      <c r="F53" s="14"/>
      <c r="G53"/>
      <c r="H53"/>
      <c r="I53"/>
      <c r="J53" s="376" t="s">
        <v>14</v>
      </c>
      <c r="K53"/>
      <c r="L53"/>
      <c r="M53"/>
    </row>
    <row r="54" spans="1:13" ht="12.75" customHeight="1">
      <c r="A54" s="303"/>
      <c r="B54" s="303"/>
      <c r="C54" s="686" t="s">
        <v>882</v>
      </c>
      <c r="D54" s="686"/>
      <c r="E54" s="686"/>
      <c r="F54" s="686"/>
      <c r="G54"/>
      <c r="H54"/>
      <c r="I54"/>
      <c r="J54" s="376" t="s">
        <v>883</v>
      </c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 s="304" t="s">
        <v>83</v>
      </c>
      <c r="K55"/>
      <c r="L55"/>
      <c r="M55"/>
    </row>
  </sheetData>
  <sheetProtection/>
  <mergeCells count="17">
    <mergeCell ref="L1:M1"/>
    <mergeCell ref="H1:I1"/>
    <mergeCell ref="A3:M3"/>
    <mergeCell ref="A4:M4"/>
    <mergeCell ref="A13:A14"/>
    <mergeCell ref="B13:B14"/>
    <mergeCell ref="C13:C14"/>
    <mergeCell ref="D13:D14"/>
    <mergeCell ref="A6:B6"/>
    <mergeCell ref="D53:E53"/>
    <mergeCell ref="C54:F54"/>
    <mergeCell ref="C2:J2"/>
    <mergeCell ref="E13:P13"/>
    <mergeCell ref="K12:P12"/>
    <mergeCell ref="A9:F9"/>
    <mergeCell ref="A10:F10"/>
    <mergeCell ref="J52:K5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Normal="80" zoomScaleSheetLayoutView="80" zoomScalePageLayoutView="0" workbookViewId="0" topLeftCell="A28">
      <selection activeCell="H35" sqref="H35"/>
    </sheetView>
  </sheetViews>
  <sheetFormatPr defaultColWidth="9.140625" defaultRowHeight="12.75"/>
  <cols>
    <col min="2" max="2" width="13.421875" style="0" bestFit="1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5">
      <c r="C1" s="785" t="s">
        <v>0</v>
      </c>
      <c r="D1" s="785"/>
      <c r="E1" s="785"/>
      <c r="F1" s="785"/>
      <c r="G1" s="785"/>
      <c r="H1" s="785"/>
      <c r="I1" s="785"/>
      <c r="J1" s="223"/>
      <c r="K1" s="223"/>
      <c r="L1" s="971" t="s">
        <v>528</v>
      </c>
      <c r="M1" s="971"/>
      <c r="N1" s="223"/>
      <c r="O1" s="223"/>
      <c r="P1" s="223"/>
    </row>
    <row r="2" spans="2:16" ht="20.25">
      <c r="B2" s="786" t="s">
        <v>700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224"/>
      <c r="N2" s="224"/>
      <c r="O2" s="224"/>
      <c r="P2" s="224"/>
    </row>
    <row r="3" spans="3:16" ht="20.25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224"/>
      <c r="O3" s="224"/>
      <c r="P3" s="224"/>
    </row>
    <row r="4" spans="1:13" ht="20.25" customHeight="1">
      <c r="A4" s="988" t="s">
        <v>527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</row>
    <row r="5" spans="1:14" ht="20.25" customHeight="1">
      <c r="A5" s="724" t="s">
        <v>936</v>
      </c>
      <c r="B5" s="724"/>
      <c r="C5" s="387"/>
      <c r="D5" s="387"/>
      <c r="E5" s="387"/>
      <c r="F5" s="387"/>
      <c r="G5" s="387"/>
      <c r="H5" s="788" t="s">
        <v>779</v>
      </c>
      <c r="I5" s="788"/>
      <c r="J5" s="788"/>
      <c r="K5" s="788"/>
      <c r="L5" s="788"/>
      <c r="M5" s="788"/>
      <c r="N5" s="95"/>
    </row>
    <row r="6" spans="1:13" ht="15" customHeight="1">
      <c r="A6" s="873" t="s">
        <v>73</v>
      </c>
      <c r="B6" s="873" t="s">
        <v>288</v>
      </c>
      <c r="C6" s="989" t="s">
        <v>419</v>
      </c>
      <c r="D6" s="990"/>
      <c r="E6" s="990"/>
      <c r="F6" s="990"/>
      <c r="G6" s="991"/>
      <c r="H6" s="872" t="s">
        <v>416</v>
      </c>
      <c r="I6" s="872"/>
      <c r="J6" s="872"/>
      <c r="K6" s="872"/>
      <c r="L6" s="872"/>
      <c r="M6" s="873" t="s">
        <v>289</v>
      </c>
    </row>
    <row r="7" spans="1:13" ht="12.75" customHeight="1">
      <c r="A7" s="874"/>
      <c r="B7" s="874"/>
      <c r="C7" s="992"/>
      <c r="D7" s="993"/>
      <c r="E7" s="993"/>
      <c r="F7" s="993"/>
      <c r="G7" s="994"/>
      <c r="H7" s="872"/>
      <c r="I7" s="872"/>
      <c r="J7" s="872"/>
      <c r="K7" s="872"/>
      <c r="L7" s="872"/>
      <c r="M7" s="874"/>
    </row>
    <row r="8" spans="1:13" ht="5.25" customHeight="1">
      <c r="A8" s="874"/>
      <c r="B8" s="874"/>
      <c r="C8" s="992"/>
      <c r="D8" s="993"/>
      <c r="E8" s="993"/>
      <c r="F8" s="993"/>
      <c r="G8" s="994"/>
      <c r="H8" s="872"/>
      <c r="I8" s="872"/>
      <c r="J8" s="872"/>
      <c r="K8" s="872"/>
      <c r="L8" s="872"/>
      <c r="M8" s="874"/>
    </row>
    <row r="9" spans="1:13" ht="68.25" customHeight="1">
      <c r="A9" s="875"/>
      <c r="B9" s="875"/>
      <c r="C9" s="229" t="s">
        <v>290</v>
      </c>
      <c r="D9" s="229" t="s">
        <v>291</v>
      </c>
      <c r="E9" s="229" t="s">
        <v>292</v>
      </c>
      <c r="F9" s="229" t="s">
        <v>293</v>
      </c>
      <c r="G9" s="258" t="s">
        <v>294</v>
      </c>
      <c r="H9" s="257" t="s">
        <v>415</v>
      </c>
      <c r="I9" s="257" t="s">
        <v>420</v>
      </c>
      <c r="J9" s="257" t="s">
        <v>417</v>
      </c>
      <c r="K9" s="257" t="s">
        <v>418</v>
      </c>
      <c r="L9" s="257" t="s">
        <v>46</v>
      </c>
      <c r="M9" s="875"/>
    </row>
    <row r="10" spans="1:13" ht="14.25">
      <c r="A10" s="230">
        <v>1</v>
      </c>
      <c r="B10" s="230">
        <v>2</v>
      </c>
      <c r="C10" s="230">
        <v>3</v>
      </c>
      <c r="D10" s="230">
        <v>4</v>
      </c>
      <c r="E10" s="230">
        <v>5</v>
      </c>
      <c r="F10" s="230">
        <v>6</v>
      </c>
      <c r="G10" s="230">
        <v>7</v>
      </c>
      <c r="H10" s="230">
        <v>8</v>
      </c>
      <c r="I10" s="230">
        <v>9</v>
      </c>
      <c r="J10" s="230">
        <v>10</v>
      </c>
      <c r="K10" s="230">
        <v>11</v>
      </c>
      <c r="L10" s="230">
        <v>12</v>
      </c>
      <c r="M10" s="230">
        <v>13</v>
      </c>
    </row>
    <row r="11" spans="1:13" ht="14.25">
      <c r="A11" s="353" t="s">
        <v>258</v>
      </c>
      <c r="B11" s="354" t="s">
        <v>884</v>
      </c>
      <c r="C11" s="287" t="s">
        <v>7</v>
      </c>
      <c r="D11" s="287" t="s">
        <v>7</v>
      </c>
      <c r="E11" s="287" t="s">
        <v>7</v>
      </c>
      <c r="F11" s="287" t="s">
        <v>7</v>
      </c>
      <c r="G11" s="287" t="s">
        <v>7</v>
      </c>
      <c r="H11" s="287" t="s">
        <v>7</v>
      </c>
      <c r="I11" s="287" t="s">
        <v>7</v>
      </c>
      <c r="J11" s="287" t="s">
        <v>7</v>
      </c>
      <c r="K11" s="287" t="s">
        <v>7</v>
      </c>
      <c r="L11" s="287" t="s">
        <v>7</v>
      </c>
      <c r="M11" s="287" t="s">
        <v>7</v>
      </c>
    </row>
    <row r="12" spans="1:13" ht="14.25">
      <c r="A12" s="353" t="s">
        <v>259</v>
      </c>
      <c r="B12" s="354" t="s">
        <v>885</v>
      </c>
      <c r="C12" s="287" t="s">
        <v>7</v>
      </c>
      <c r="D12" s="287" t="s">
        <v>7</v>
      </c>
      <c r="E12" s="287" t="s">
        <v>7</v>
      </c>
      <c r="F12" s="287" t="s">
        <v>7</v>
      </c>
      <c r="G12" s="287" t="s">
        <v>7</v>
      </c>
      <c r="H12" s="287" t="s">
        <v>7</v>
      </c>
      <c r="I12" s="287" t="s">
        <v>7</v>
      </c>
      <c r="J12" s="287" t="s">
        <v>7</v>
      </c>
      <c r="K12" s="287" t="s">
        <v>7</v>
      </c>
      <c r="L12" s="287" t="s">
        <v>7</v>
      </c>
      <c r="M12" s="287" t="s">
        <v>7</v>
      </c>
    </row>
    <row r="13" spans="1:13" ht="14.25">
      <c r="A13" s="353" t="s">
        <v>260</v>
      </c>
      <c r="B13" s="354" t="s">
        <v>886</v>
      </c>
      <c r="C13" s="287" t="s">
        <v>7</v>
      </c>
      <c r="D13" s="287" t="s">
        <v>7</v>
      </c>
      <c r="E13" s="287" t="s">
        <v>7</v>
      </c>
      <c r="F13" s="287" t="s">
        <v>7</v>
      </c>
      <c r="G13" s="287" t="s">
        <v>7</v>
      </c>
      <c r="H13" s="287" t="s">
        <v>7</v>
      </c>
      <c r="I13" s="287" t="s">
        <v>7</v>
      </c>
      <c r="J13" s="287" t="s">
        <v>7</v>
      </c>
      <c r="K13" s="287" t="s">
        <v>7</v>
      </c>
      <c r="L13" s="287" t="s">
        <v>7</v>
      </c>
      <c r="M13" s="287" t="s">
        <v>7</v>
      </c>
    </row>
    <row r="14" spans="1:13" ht="14.25">
      <c r="A14" s="353" t="s">
        <v>261</v>
      </c>
      <c r="B14" s="354" t="s">
        <v>887</v>
      </c>
      <c r="C14" s="287" t="s">
        <v>7</v>
      </c>
      <c r="D14" s="287" t="s">
        <v>7</v>
      </c>
      <c r="E14" s="287" t="s">
        <v>7</v>
      </c>
      <c r="F14" s="287" t="s">
        <v>7</v>
      </c>
      <c r="G14" s="287" t="s">
        <v>7</v>
      </c>
      <c r="H14" s="287" t="s">
        <v>7</v>
      </c>
      <c r="I14" s="287" t="s">
        <v>7</v>
      </c>
      <c r="J14" s="287" t="s">
        <v>7</v>
      </c>
      <c r="K14" s="287" t="s">
        <v>7</v>
      </c>
      <c r="L14" s="287" t="s">
        <v>7</v>
      </c>
      <c r="M14" s="287" t="s">
        <v>7</v>
      </c>
    </row>
    <row r="15" spans="1:13" ht="14.25">
      <c r="A15" s="353" t="s">
        <v>262</v>
      </c>
      <c r="B15" s="354" t="s">
        <v>888</v>
      </c>
      <c r="C15" s="287" t="s">
        <v>7</v>
      </c>
      <c r="D15" s="287" t="s">
        <v>7</v>
      </c>
      <c r="E15" s="287" t="s">
        <v>7</v>
      </c>
      <c r="F15" s="287" t="s">
        <v>7</v>
      </c>
      <c r="G15" s="287" t="s">
        <v>7</v>
      </c>
      <c r="H15" s="287" t="s">
        <v>7</v>
      </c>
      <c r="I15" s="287" t="s">
        <v>7</v>
      </c>
      <c r="J15" s="287" t="s">
        <v>7</v>
      </c>
      <c r="K15" s="287" t="s">
        <v>7</v>
      </c>
      <c r="L15" s="287" t="s">
        <v>7</v>
      </c>
      <c r="M15" s="287" t="s">
        <v>7</v>
      </c>
    </row>
    <row r="16" spans="1:13" ht="14.25">
      <c r="A16" s="353" t="s">
        <v>263</v>
      </c>
      <c r="B16" s="354" t="s">
        <v>889</v>
      </c>
      <c r="C16" s="287" t="s">
        <v>7</v>
      </c>
      <c r="D16" s="287" t="s">
        <v>7</v>
      </c>
      <c r="E16" s="287" t="s">
        <v>7</v>
      </c>
      <c r="F16" s="287" t="s">
        <v>7</v>
      </c>
      <c r="G16" s="287" t="s">
        <v>7</v>
      </c>
      <c r="H16" s="287" t="s">
        <v>7</v>
      </c>
      <c r="I16" s="287" t="s">
        <v>7</v>
      </c>
      <c r="J16" s="287" t="s">
        <v>7</v>
      </c>
      <c r="K16" s="287" t="s">
        <v>7</v>
      </c>
      <c r="L16" s="287" t="s">
        <v>7</v>
      </c>
      <c r="M16" s="287" t="s">
        <v>7</v>
      </c>
    </row>
    <row r="17" spans="1:13" ht="14.25">
      <c r="A17" s="353" t="s">
        <v>264</v>
      </c>
      <c r="B17" s="354" t="s">
        <v>890</v>
      </c>
      <c r="C17" s="287" t="s">
        <v>7</v>
      </c>
      <c r="D17" s="287" t="s">
        <v>7</v>
      </c>
      <c r="E17" s="287" t="s">
        <v>7</v>
      </c>
      <c r="F17" s="287" t="s">
        <v>7</v>
      </c>
      <c r="G17" s="287" t="s">
        <v>7</v>
      </c>
      <c r="H17" s="287" t="s">
        <v>7</v>
      </c>
      <c r="I17" s="287" t="s">
        <v>7</v>
      </c>
      <c r="J17" s="287" t="s">
        <v>7</v>
      </c>
      <c r="K17" s="287" t="s">
        <v>7</v>
      </c>
      <c r="L17" s="287" t="s">
        <v>7</v>
      </c>
      <c r="M17" s="287" t="s">
        <v>7</v>
      </c>
    </row>
    <row r="18" spans="1:13" ht="14.25">
      <c r="A18" s="353" t="s">
        <v>265</v>
      </c>
      <c r="B18" s="354" t="s">
        <v>891</v>
      </c>
      <c r="C18" s="287" t="s">
        <v>7</v>
      </c>
      <c r="D18" s="287" t="s">
        <v>7</v>
      </c>
      <c r="E18" s="287" t="s">
        <v>7</v>
      </c>
      <c r="F18" s="287" t="s">
        <v>7</v>
      </c>
      <c r="G18" s="287" t="s">
        <v>7</v>
      </c>
      <c r="H18" s="287" t="s">
        <v>7</v>
      </c>
      <c r="I18" s="287" t="s">
        <v>7</v>
      </c>
      <c r="J18" s="287" t="s">
        <v>7</v>
      </c>
      <c r="K18" s="287" t="s">
        <v>7</v>
      </c>
      <c r="L18" s="287" t="s">
        <v>7</v>
      </c>
      <c r="M18" s="287" t="s">
        <v>7</v>
      </c>
    </row>
    <row r="19" spans="1:13" ht="14.25">
      <c r="A19" s="353" t="s">
        <v>284</v>
      </c>
      <c r="B19" s="354" t="s">
        <v>892</v>
      </c>
      <c r="C19" s="287" t="s">
        <v>7</v>
      </c>
      <c r="D19" s="287" t="s">
        <v>7</v>
      </c>
      <c r="E19" s="287" t="s">
        <v>7</v>
      </c>
      <c r="F19" s="287" t="s">
        <v>7</v>
      </c>
      <c r="G19" s="287" t="s">
        <v>7</v>
      </c>
      <c r="H19" s="287" t="s">
        <v>7</v>
      </c>
      <c r="I19" s="287" t="s">
        <v>7</v>
      </c>
      <c r="J19" s="287" t="s">
        <v>7</v>
      </c>
      <c r="K19" s="287" t="s">
        <v>7</v>
      </c>
      <c r="L19" s="287" t="s">
        <v>7</v>
      </c>
      <c r="M19" s="287" t="s">
        <v>7</v>
      </c>
    </row>
    <row r="20" spans="1:13" ht="14.25">
      <c r="A20" s="353" t="s">
        <v>285</v>
      </c>
      <c r="B20" s="354" t="s">
        <v>893</v>
      </c>
      <c r="C20" s="287" t="s">
        <v>7</v>
      </c>
      <c r="D20" s="287" t="s">
        <v>7</v>
      </c>
      <c r="E20" s="287" t="s">
        <v>7</v>
      </c>
      <c r="F20" s="287" t="s">
        <v>7</v>
      </c>
      <c r="G20" s="287" t="s">
        <v>7</v>
      </c>
      <c r="H20" s="287" t="s">
        <v>7</v>
      </c>
      <c r="I20" s="287" t="s">
        <v>7</v>
      </c>
      <c r="J20" s="287" t="s">
        <v>7</v>
      </c>
      <c r="K20" s="287" t="s">
        <v>7</v>
      </c>
      <c r="L20" s="287" t="s">
        <v>7</v>
      </c>
      <c r="M20" s="287" t="s">
        <v>7</v>
      </c>
    </row>
    <row r="21" spans="1:13" ht="14.25">
      <c r="A21" s="353" t="s">
        <v>286</v>
      </c>
      <c r="B21" s="354" t="s">
        <v>894</v>
      </c>
      <c r="C21" s="287" t="s">
        <v>7</v>
      </c>
      <c r="D21" s="287" t="s">
        <v>7</v>
      </c>
      <c r="E21" s="287" t="s">
        <v>7</v>
      </c>
      <c r="F21" s="287" t="s">
        <v>7</v>
      </c>
      <c r="G21" s="287" t="s">
        <v>7</v>
      </c>
      <c r="H21" s="287" t="s">
        <v>7</v>
      </c>
      <c r="I21" s="287" t="s">
        <v>7</v>
      </c>
      <c r="J21" s="287" t="s">
        <v>7</v>
      </c>
      <c r="K21" s="287" t="s">
        <v>7</v>
      </c>
      <c r="L21" s="287" t="s">
        <v>7</v>
      </c>
      <c r="M21" s="287" t="s">
        <v>7</v>
      </c>
    </row>
    <row r="22" spans="1:13" ht="14.25">
      <c r="A22" s="353" t="s">
        <v>314</v>
      </c>
      <c r="B22" s="354" t="s">
        <v>895</v>
      </c>
      <c r="C22" s="287" t="s">
        <v>7</v>
      </c>
      <c r="D22" s="287" t="s">
        <v>7</v>
      </c>
      <c r="E22" s="287" t="s">
        <v>7</v>
      </c>
      <c r="F22" s="287" t="s">
        <v>7</v>
      </c>
      <c r="G22" s="287" t="s">
        <v>7</v>
      </c>
      <c r="H22" s="287" t="s">
        <v>7</v>
      </c>
      <c r="I22" s="287" t="s">
        <v>7</v>
      </c>
      <c r="J22" s="287" t="s">
        <v>7</v>
      </c>
      <c r="K22" s="287" t="s">
        <v>7</v>
      </c>
      <c r="L22" s="287" t="s">
        <v>7</v>
      </c>
      <c r="M22" s="287" t="s">
        <v>7</v>
      </c>
    </row>
    <row r="23" spans="1:13" ht="14.25">
      <c r="A23" s="353" t="s">
        <v>315</v>
      </c>
      <c r="B23" s="354" t="s">
        <v>896</v>
      </c>
      <c r="C23" s="287" t="s">
        <v>7</v>
      </c>
      <c r="D23" s="287" t="s">
        <v>7</v>
      </c>
      <c r="E23" s="287" t="s">
        <v>7</v>
      </c>
      <c r="F23" s="287" t="s">
        <v>7</v>
      </c>
      <c r="G23" s="287" t="s">
        <v>7</v>
      </c>
      <c r="H23" s="287" t="s">
        <v>7</v>
      </c>
      <c r="I23" s="287" t="s">
        <v>7</v>
      </c>
      <c r="J23" s="287" t="s">
        <v>7</v>
      </c>
      <c r="K23" s="287" t="s">
        <v>7</v>
      </c>
      <c r="L23" s="287" t="s">
        <v>7</v>
      </c>
      <c r="M23" s="287" t="s">
        <v>7</v>
      </c>
    </row>
    <row r="24" spans="1:13" ht="14.25">
      <c r="A24" s="353" t="s">
        <v>316</v>
      </c>
      <c r="B24" s="354" t="s">
        <v>897</v>
      </c>
      <c r="C24" s="287" t="s">
        <v>7</v>
      </c>
      <c r="D24" s="287" t="s">
        <v>7</v>
      </c>
      <c r="E24" s="287" t="s">
        <v>7</v>
      </c>
      <c r="F24" s="287" t="s">
        <v>7</v>
      </c>
      <c r="G24" s="287" t="s">
        <v>7</v>
      </c>
      <c r="H24" s="287" t="s">
        <v>7</v>
      </c>
      <c r="I24" s="287" t="s">
        <v>7</v>
      </c>
      <c r="J24" s="287" t="s">
        <v>7</v>
      </c>
      <c r="K24" s="287" t="s">
        <v>7</v>
      </c>
      <c r="L24" s="287" t="s">
        <v>7</v>
      </c>
      <c r="M24" s="287" t="s">
        <v>7</v>
      </c>
    </row>
    <row r="25" spans="1:13" ht="14.25">
      <c r="A25" s="353" t="s">
        <v>317</v>
      </c>
      <c r="B25" s="354" t="s">
        <v>898</v>
      </c>
      <c r="C25" s="287" t="s">
        <v>7</v>
      </c>
      <c r="D25" s="287" t="s">
        <v>7</v>
      </c>
      <c r="E25" s="287" t="s">
        <v>7</v>
      </c>
      <c r="F25" s="287" t="s">
        <v>7</v>
      </c>
      <c r="G25" s="287" t="s">
        <v>7</v>
      </c>
      <c r="H25" s="287" t="s">
        <v>7</v>
      </c>
      <c r="I25" s="287" t="s">
        <v>7</v>
      </c>
      <c r="J25" s="287" t="s">
        <v>7</v>
      </c>
      <c r="K25" s="287" t="s">
        <v>7</v>
      </c>
      <c r="L25" s="287" t="s">
        <v>7</v>
      </c>
      <c r="M25" s="287" t="s">
        <v>7</v>
      </c>
    </row>
    <row r="26" spans="1:13" ht="14.25">
      <c r="A26" s="353" t="s">
        <v>899</v>
      </c>
      <c r="B26" s="354" t="s">
        <v>900</v>
      </c>
      <c r="C26" s="287" t="s">
        <v>7</v>
      </c>
      <c r="D26" s="287" t="s">
        <v>7</v>
      </c>
      <c r="E26" s="287" t="s">
        <v>7</v>
      </c>
      <c r="F26" s="287" t="s">
        <v>7</v>
      </c>
      <c r="G26" s="287" t="s">
        <v>7</v>
      </c>
      <c r="H26" s="287" t="s">
        <v>7</v>
      </c>
      <c r="I26" s="287" t="s">
        <v>7</v>
      </c>
      <c r="J26" s="287" t="s">
        <v>7</v>
      </c>
      <c r="K26" s="287" t="s">
        <v>7</v>
      </c>
      <c r="L26" s="287" t="s">
        <v>7</v>
      </c>
      <c r="M26" s="287" t="s">
        <v>7</v>
      </c>
    </row>
    <row r="27" spans="1:13" ht="14.25">
      <c r="A27" s="353" t="s">
        <v>901</v>
      </c>
      <c r="B27" s="354" t="s">
        <v>902</v>
      </c>
      <c r="C27" s="287" t="s">
        <v>7</v>
      </c>
      <c r="D27" s="287" t="s">
        <v>7</v>
      </c>
      <c r="E27" s="287" t="s">
        <v>7</v>
      </c>
      <c r="F27" s="287" t="s">
        <v>7</v>
      </c>
      <c r="G27" s="287" t="s">
        <v>7</v>
      </c>
      <c r="H27" s="287" t="s">
        <v>7</v>
      </c>
      <c r="I27" s="287" t="s">
        <v>7</v>
      </c>
      <c r="J27" s="287" t="s">
        <v>7</v>
      </c>
      <c r="K27" s="287" t="s">
        <v>7</v>
      </c>
      <c r="L27" s="287" t="s">
        <v>7</v>
      </c>
      <c r="M27" s="287" t="s">
        <v>7</v>
      </c>
    </row>
    <row r="28" spans="1:13" ht="14.25">
      <c r="A28" s="353" t="s">
        <v>903</v>
      </c>
      <c r="B28" s="354" t="s">
        <v>904</v>
      </c>
      <c r="C28" s="287" t="s">
        <v>7</v>
      </c>
      <c r="D28" s="287" t="s">
        <v>7</v>
      </c>
      <c r="E28" s="287" t="s">
        <v>7</v>
      </c>
      <c r="F28" s="287" t="s">
        <v>7</v>
      </c>
      <c r="G28" s="287" t="s">
        <v>7</v>
      </c>
      <c r="H28" s="287" t="s">
        <v>7</v>
      </c>
      <c r="I28" s="287" t="s">
        <v>7</v>
      </c>
      <c r="J28" s="287" t="s">
        <v>7</v>
      </c>
      <c r="K28" s="287" t="s">
        <v>7</v>
      </c>
      <c r="L28" s="287" t="s">
        <v>7</v>
      </c>
      <c r="M28" s="287" t="s">
        <v>7</v>
      </c>
    </row>
    <row r="29" spans="1:13" ht="14.25">
      <c r="A29" s="353" t="s">
        <v>905</v>
      </c>
      <c r="B29" s="354" t="s">
        <v>906</v>
      </c>
      <c r="C29" s="287" t="s">
        <v>7</v>
      </c>
      <c r="D29" s="287" t="s">
        <v>7</v>
      </c>
      <c r="E29" s="287" t="s">
        <v>7</v>
      </c>
      <c r="F29" s="287" t="s">
        <v>7</v>
      </c>
      <c r="G29" s="287" t="s">
        <v>7</v>
      </c>
      <c r="H29" s="287" t="s">
        <v>7</v>
      </c>
      <c r="I29" s="287" t="s">
        <v>7</v>
      </c>
      <c r="J29" s="287" t="s">
        <v>7</v>
      </c>
      <c r="K29" s="287" t="s">
        <v>7</v>
      </c>
      <c r="L29" s="287" t="s">
        <v>7</v>
      </c>
      <c r="M29" s="287" t="s">
        <v>7</v>
      </c>
    </row>
    <row r="30" spans="1:13" ht="14.25">
      <c r="A30" s="353" t="s">
        <v>907</v>
      </c>
      <c r="B30" s="354" t="s">
        <v>908</v>
      </c>
      <c r="C30" s="287" t="s">
        <v>7</v>
      </c>
      <c r="D30" s="287" t="s">
        <v>7</v>
      </c>
      <c r="E30" s="287" t="s">
        <v>7</v>
      </c>
      <c r="F30" s="287" t="s">
        <v>7</v>
      </c>
      <c r="G30" s="287" t="s">
        <v>7</v>
      </c>
      <c r="H30" s="287" t="s">
        <v>7</v>
      </c>
      <c r="I30" s="287" t="s">
        <v>7</v>
      </c>
      <c r="J30" s="287" t="s">
        <v>7</v>
      </c>
      <c r="K30" s="287" t="s">
        <v>7</v>
      </c>
      <c r="L30" s="287" t="s">
        <v>7</v>
      </c>
      <c r="M30" s="287" t="s">
        <v>7</v>
      </c>
    </row>
    <row r="31" spans="1:13" ht="14.25">
      <c r="A31" s="353" t="s">
        <v>909</v>
      </c>
      <c r="B31" s="354" t="s">
        <v>910</v>
      </c>
      <c r="C31" s="287" t="s">
        <v>7</v>
      </c>
      <c r="D31" s="287" t="s">
        <v>7</v>
      </c>
      <c r="E31" s="287" t="s">
        <v>7</v>
      </c>
      <c r="F31" s="287" t="s">
        <v>7</v>
      </c>
      <c r="G31" s="287" t="s">
        <v>7</v>
      </c>
      <c r="H31" s="287" t="s">
        <v>7</v>
      </c>
      <c r="I31" s="287" t="s">
        <v>7</v>
      </c>
      <c r="J31" s="287" t="s">
        <v>7</v>
      </c>
      <c r="K31" s="287" t="s">
        <v>7</v>
      </c>
      <c r="L31" s="287" t="s">
        <v>7</v>
      </c>
      <c r="M31" s="287" t="s">
        <v>7</v>
      </c>
    </row>
    <row r="32" spans="1:13" ht="14.25">
      <c r="A32" s="353" t="s">
        <v>911</v>
      </c>
      <c r="B32" s="354" t="s">
        <v>912</v>
      </c>
      <c r="C32" s="287" t="s">
        <v>7</v>
      </c>
      <c r="D32" s="287" t="s">
        <v>7</v>
      </c>
      <c r="E32" s="287" t="s">
        <v>7</v>
      </c>
      <c r="F32" s="287" t="s">
        <v>7</v>
      </c>
      <c r="G32" s="287" t="s">
        <v>7</v>
      </c>
      <c r="H32" s="287" t="s">
        <v>7</v>
      </c>
      <c r="I32" s="287" t="s">
        <v>7</v>
      </c>
      <c r="J32" s="287" t="s">
        <v>7</v>
      </c>
      <c r="K32" s="287" t="s">
        <v>7</v>
      </c>
      <c r="L32" s="287" t="s">
        <v>7</v>
      </c>
      <c r="M32" s="287" t="s">
        <v>7</v>
      </c>
    </row>
    <row r="33" spans="1:13" ht="14.25">
      <c r="A33" s="353" t="s">
        <v>913</v>
      </c>
      <c r="B33" s="354" t="s">
        <v>914</v>
      </c>
      <c r="C33" s="287" t="s">
        <v>7</v>
      </c>
      <c r="D33" s="287" t="s">
        <v>7</v>
      </c>
      <c r="E33" s="287" t="s">
        <v>7</v>
      </c>
      <c r="F33" s="287" t="s">
        <v>7</v>
      </c>
      <c r="G33" s="287" t="s">
        <v>7</v>
      </c>
      <c r="H33" s="287" t="s">
        <v>7</v>
      </c>
      <c r="I33" s="287" t="s">
        <v>7</v>
      </c>
      <c r="J33" s="287" t="s">
        <v>7</v>
      </c>
      <c r="K33" s="287" t="s">
        <v>7</v>
      </c>
      <c r="L33" s="287" t="s">
        <v>7</v>
      </c>
      <c r="M33" s="287" t="s">
        <v>7</v>
      </c>
    </row>
    <row r="34" spans="1:13" ht="14.25">
      <c r="A34" s="353" t="s">
        <v>915</v>
      </c>
      <c r="B34" s="354" t="s">
        <v>916</v>
      </c>
      <c r="C34" s="287" t="s">
        <v>7</v>
      </c>
      <c r="D34" s="287" t="s">
        <v>7</v>
      </c>
      <c r="E34" s="287" t="s">
        <v>7</v>
      </c>
      <c r="F34" s="287" t="s">
        <v>7</v>
      </c>
      <c r="G34" s="287" t="s">
        <v>7</v>
      </c>
      <c r="H34" s="287" t="s">
        <v>7</v>
      </c>
      <c r="I34" s="287" t="s">
        <v>7</v>
      </c>
      <c r="J34" s="287" t="s">
        <v>7</v>
      </c>
      <c r="K34" s="287" t="s">
        <v>7</v>
      </c>
      <c r="L34" s="287" t="s">
        <v>7</v>
      </c>
      <c r="M34" s="287" t="s">
        <v>7</v>
      </c>
    </row>
    <row r="35" spans="1:13" ht="14.25">
      <c r="A35" s="353" t="s">
        <v>917</v>
      </c>
      <c r="B35" s="354" t="s">
        <v>918</v>
      </c>
      <c r="C35" s="287" t="s">
        <v>7</v>
      </c>
      <c r="D35" s="287" t="s">
        <v>7</v>
      </c>
      <c r="E35" s="287" t="s">
        <v>7</v>
      </c>
      <c r="F35" s="287" t="s">
        <v>7</v>
      </c>
      <c r="G35" s="287" t="s">
        <v>7</v>
      </c>
      <c r="H35" s="287" t="s">
        <v>7</v>
      </c>
      <c r="I35" s="287" t="s">
        <v>7</v>
      </c>
      <c r="J35" s="287" t="s">
        <v>7</v>
      </c>
      <c r="K35" s="287" t="s">
        <v>7</v>
      </c>
      <c r="L35" s="287" t="s">
        <v>7</v>
      </c>
      <c r="M35" s="287" t="s">
        <v>7</v>
      </c>
    </row>
    <row r="36" spans="1:13" ht="14.25">
      <c r="A36" s="353" t="s">
        <v>919</v>
      </c>
      <c r="B36" s="354" t="s">
        <v>920</v>
      </c>
      <c r="C36" s="287" t="s">
        <v>7</v>
      </c>
      <c r="D36" s="287" t="s">
        <v>7</v>
      </c>
      <c r="E36" s="287" t="s">
        <v>7</v>
      </c>
      <c r="F36" s="287" t="s">
        <v>7</v>
      </c>
      <c r="G36" s="287" t="s">
        <v>7</v>
      </c>
      <c r="H36" s="287" t="s">
        <v>7</v>
      </c>
      <c r="I36" s="287" t="s">
        <v>7</v>
      </c>
      <c r="J36" s="287" t="s">
        <v>7</v>
      </c>
      <c r="K36" s="287" t="s">
        <v>7</v>
      </c>
      <c r="L36" s="287" t="s">
        <v>7</v>
      </c>
      <c r="M36" s="287" t="s">
        <v>7</v>
      </c>
    </row>
    <row r="37" spans="1:13" ht="14.25">
      <c r="A37" s="353" t="s">
        <v>921</v>
      </c>
      <c r="B37" s="354" t="s">
        <v>922</v>
      </c>
      <c r="C37" s="287" t="s">
        <v>7</v>
      </c>
      <c r="D37" s="287" t="s">
        <v>7</v>
      </c>
      <c r="E37" s="287" t="s">
        <v>7</v>
      </c>
      <c r="F37" s="287" t="s">
        <v>7</v>
      </c>
      <c r="G37" s="287" t="s">
        <v>7</v>
      </c>
      <c r="H37" s="287" t="s">
        <v>7</v>
      </c>
      <c r="I37" s="287" t="s">
        <v>7</v>
      </c>
      <c r="J37" s="287" t="s">
        <v>7</v>
      </c>
      <c r="K37" s="287" t="s">
        <v>7</v>
      </c>
      <c r="L37" s="287" t="s">
        <v>7</v>
      </c>
      <c r="M37" s="287" t="s">
        <v>7</v>
      </c>
    </row>
    <row r="38" spans="1:13" ht="14.25">
      <c r="A38" s="353" t="s">
        <v>923</v>
      </c>
      <c r="B38" s="360" t="s">
        <v>924</v>
      </c>
      <c r="C38" s="287" t="s">
        <v>7</v>
      </c>
      <c r="D38" s="287" t="s">
        <v>7</v>
      </c>
      <c r="E38" s="287" t="s">
        <v>7</v>
      </c>
      <c r="F38" s="287" t="s">
        <v>7</v>
      </c>
      <c r="G38" s="287" t="s">
        <v>7</v>
      </c>
      <c r="H38" s="287" t="s">
        <v>7</v>
      </c>
      <c r="I38" s="287" t="s">
        <v>7</v>
      </c>
      <c r="J38" s="287" t="s">
        <v>7</v>
      </c>
      <c r="K38" s="287" t="s">
        <v>7</v>
      </c>
      <c r="L38" s="287" t="s">
        <v>7</v>
      </c>
      <c r="M38" s="287" t="s">
        <v>7</v>
      </c>
    </row>
    <row r="39" spans="1:13" ht="14.25">
      <c r="A39" s="353" t="s">
        <v>925</v>
      </c>
      <c r="B39" s="360" t="s">
        <v>926</v>
      </c>
      <c r="C39" s="287" t="s">
        <v>7</v>
      </c>
      <c r="D39" s="287" t="s">
        <v>7</v>
      </c>
      <c r="E39" s="287" t="s">
        <v>7</v>
      </c>
      <c r="F39" s="287" t="s">
        <v>7</v>
      </c>
      <c r="G39" s="287" t="s">
        <v>7</v>
      </c>
      <c r="H39" s="287" t="s">
        <v>7</v>
      </c>
      <c r="I39" s="287" t="s">
        <v>7</v>
      </c>
      <c r="J39" s="287" t="s">
        <v>7</v>
      </c>
      <c r="K39" s="287" t="s">
        <v>7</v>
      </c>
      <c r="L39" s="287" t="s">
        <v>7</v>
      </c>
      <c r="M39" s="287" t="s">
        <v>7</v>
      </c>
    </row>
    <row r="40" spans="1:13" ht="14.25">
      <c r="A40" s="353" t="s">
        <v>927</v>
      </c>
      <c r="B40" s="360" t="s">
        <v>928</v>
      </c>
      <c r="C40" s="287" t="s">
        <v>7</v>
      </c>
      <c r="D40" s="287" t="s">
        <v>7</v>
      </c>
      <c r="E40" s="287" t="s">
        <v>7</v>
      </c>
      <c r="F40" s="287" t="s">
        <v>7</v>
      </c>
      <c r="G40" s="287" t="s">
        <v>7</v>
      </c>
      <c r="H40" s="287" t="s">
        <v>7</v>
      </c>
      <c r="I40" s="287" t="s">
        <v>7</v>
      </c>
      <c r="J40" s="287" t="s">
        <v>7</v>
      </c>
      <c r="K40" s="287" t="s">
        <v>7</v>
      </c>
      <c r="L40" s="287" t="s">
        <v>7</v>
      </c>
      <c r="M40" s="287" t="s">
        <v>7</v>
      </c>
    </row>
    <row r="41" spans="1:13" ht="14.25">
      <c r="A41" s="353" t="s">
        <v>929</v>
      </c>
      <c r="B41" s="360" t="s">
        <v>930</v>
      </c>
      <c r="C41" s="287" t="s">
        <v>7</v>
      </c>
      <c r="D41" s="287" t="s">
        <v>7</v>
      </c>
      <c r="E41" s="287" t="s">
        <v>7</v>
      </c>
      <c r="F41" s="287" t="s">
        <v>7</v>
      </c>
      <c r="G41" s="287" t="s">
        <v>7</v>
      </c>
      <c r="H41" s="287" t="s">
        <v>7</v>
      </c>
      <c r="I41" s="287" t="s">
        <v>7</v>
      </c>
      <c r="J41" s="287" t="s">
        <v>7</v>
      </c>
      <c r="K41" s="287" t="s">
        <v>7</v>
      </c>
      <c r="L41" s="287" t="s">
        <v>7</v>
      </c>
      <c r="M41" s="287" t="s">
        <v>7</v>
      </c>
    </row>
    <row r="42" spans="1:13" ht="24.75">
      <c r="A42" s="353" t="s">
        <v>931</v>
      </c>
      <c r="B42" s="360" t="s">
        <v>932</v>
      </c>
      <c r="C42" s="287" t="s">
        <v>7</v>
      </c>
      <c r="D42" s="287" t="s">
        <v>7</v>
      </c>
      <c r="E42" s="287" t="s">
        <v>7</v>
      </c>
      <c r="F42" s="287" t="s">
        <v>7</v>
      </c>
      <c r="G42" s="287" t="s">
        <v>7</v>
      </c>
      <c r="H42" s="287" t="s">
        <v>7</v>
      </c>
      <c r="I42" s="287" t="s">
        <v>7</v>
      </c>
      <c r="J42" s="287" t="s">
        <v>7</v>
      </c>
      <c r="K42" s="287" t="s">
        <v>7</v>
      </c>
      <c r="L42" s="287" t="s">
        <v>7</v>
      </c>
      <c r="M42" s="287" t="s">
        <v>7</v>
      </c>
    </row>
    <row r="43" spans="1:13" ht="24.75">
      <c r="A43" s="353" t="s">
        <v>933</v>
      </c>
      <c r="B43" s="360" t="s">
        <v>934</v>
      </c>
      <c r="C43" s="287" t="s">
        <v>7</v>
      </c>
      <c r="D43" s="287" t="s">
        <v>7</v>
      </c>
      <c r="E43" s="287" t="s">
        <v>7</v>
      </c>
      <c r="F43" s="287" t="s">
        <v>7</v>
      </c>
      <c r="G43" s="287" t="s">
        <v>7</v>
      </c>
      <c r="H43" s="287" t="s">
        <v>7</v>
      </c>
      <c r="I43" s="287" t="s">
        <v>7</v>
      </c>
      <c r="J43" s="287" t="s">
        <v>7</v>
      </c>
      <c r="K43" s="287" t="s">
        <v>7</v>
      </c>
      <c r="L43" s="287" t="s">
        <v>7</v>
      </c>
      <c r="M43" s="287" t="s">
        <v>7</v>
      </c>
    </row>
    <row r="44" spans="1:13" ht="14.25">
      <c r="A44" s="27" t="s">
        <v>18</v>
      </c>
      <c r="B44" s="9"/>
      <c r="C44" s="230" t="s">
        <v>7</v>
      </c>
      <c r="D44" s="230" t="s">
        <v>7</v>
      </c>
      <c r="E44" s="230" t="s">
        <v>7</v>
      </c>
      <c r="F44" s="230" t="s">
        <v>7</v>
      </c>
      <c r="G44" s="230" t="s">
        <v>7</v>
      </c>
      <c r="H44" s="230" t="s">
        <v>7</v>
      </c>
      <c r="I44" s="230" t="s">
        <v>7</v>
      </c>
      <c r="J44" s="230" t="s">
        <v>7</v>
      </c>
      <c r="K44" s="230" t="s">
        <v>7</v>
      </c>
      <c r="L44" s="230" t="s">
        <v>7</v>
      </c>
      <c r="M44" s="230" t="s">
        <v>7</v>
      </c>
    </row>
    <row r="45" spans="2:6" ht="16.5" customHeight="1">
      <c r="B45" s="232"/>
      <c r="C45" s="987"/>
      <c r="D45" s="987"/>
      <c r="E45" s="987"/>
      <c r="F45" s="987"/>
    </row>
    <row r="47" spans="1:11" ht="12.75">
      <c r="A47" s="303"/>
      <c r="B47" s="303"/>
      <c r="J47" s="867" t="s">
        <v>13</v>
      </c>
      <c r="K47" s="867"/>
    </row>
    <row r="48" spans="1:10" ht="15" customHeight="1">
      <c r="A48" s="303" t="s">
        <v>12</v>
      </c>
      <c r="C48" s="1"/>
      <c r="D48" s="685" t="s">
        <v>13</v>
      </c>
      <c r="E48" s="685"/>
      <c r="F48" s="14"/>
      <c r="J48" s="376" t="s">
        <v>14</v>
      </c>
    </row>
    <row r="49" spans="1:10" ht="15" customHeight="1">
      <c r="A49" s="303"/>
      <c r="B49" s="303"/>
      <c r="C49" s="686" t="s">
        <v>882</v>
      </c>
      <c r="D49" s="686"/>
      <c r="E49" s="686"/>
      <c r="F49" s="686"/>
      <c r="J49" s="376" t="s">
        <v>883</v>
      </c>
    </row>
    <row r="50" ht="12.75">
      <c r="J50" s="304" t="s">
        <v>83</v>
      </c>
    </row>
  </sheetData>
  <sheetProtection/>
  <mergeCells count="15">
    <mergeCell ref="B6:B9"/>
    <mergeCell ref="C6:G8"/>
    <mergeCell ref="J47:K47"/>
    <mergeCell ref="D48:E48"/>
    <mergeCell ref="C49:F49"/>
    <mergeCell ref="A5:B5"/>
    <mergeCell ref="B2:L2"/>
    <mergeCell ref="L1:M1"/>
    <mergeCell ref="C1:I1"/>
    <mergeCell ref="C45:F45"/>
    <mergeCell ref="H6:L8"/>
    <mergeCell ref="H5:M5"/>
    <mergeCell ref="A4:M4"/>
    <mergeCell ref="M6:M9"/>
    <mergeCell ref="A6:A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0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85" zoomScaleSheetLayoutView="85" zoomScalePageLayoutView="0" workbookViewId="0" topLeftCell="A25">
      <selection activeCell="F12" sqref="F12"/>
    </sheetView>
  </sheetViews>
  <sheetFormatPr defaultColWidth="9.140625" defaultRowHeight="12.75"/>
  <cols>
    <col min="1" max="1" width="40.8515625" style="0" customWidth="1"/>
    <col min="2" max="2" width="28.00390625" style="0" bestFit="1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5">
      <c r="A1" s="785" t="s">
        <v>0</v>
      </c>
      <c r="B1" s="785"/>
      <c r="C1" s="785"/>
      <c r="D1" s="785"/>
      <c r="E1" s="785"/>
      <c r="F1" s="233" t="s">
        <v>530</v>
      </c>
      <c r="G1" s="223"/>
      <c r="H1" s="223"/>
      <c r="I1" s="223"/>
      <c r="J1" s="223"/>
      <c r="K1" s="223"/>
      <c r="L1" s="223"/>
    </row>
    <row r="2" spans="1:12" ht="20.25">
      <c r="A2" s="786" t="s">
        <v>700</v>
      </c>
      <c r="B2" s="786"/>
      <c r="C2" s="786"/>
      <c r="D2" s="786"/>
      <c r="E2" s="786"/>
      <c r="F2" s="786"/>
      <c r="G2" s="224"/>
      <c r="H2" s="224"/>
      <c r="I2" s="224"/>
      <c r="J2" s="224"/>
      <c r="K2" s="224"/>
      <c r="L2" s="224"/>
    </row>
    <row r="3" spans="1:6" ht="12">
      <c r="A3" s="148"/>
      <c r="B3" s="148"/>
      <c r="C3" s="148"/>
      <c r="D3" s="148"/>
      <c r="E3" s="148"/>
      <c r="F3" s="148"/>
    </row>
    <row r="4" spans="1:7" ht="18">
      <c r="A4" s="995" t="s">
        <v>529</v>
      </c>
      <c r="B4" s="995"/>
      <c r="C4" s="995"/>
      <c r="D4" s="995"/>
      <c r="E4" s="995"/>
      <c r="F4" s="995"/>
      <c r="G4" s="995"/>
    </row>
    <row r="5" spans="1:7" ht="18">
      <c r="A5" s="724" t="s">
        <v>936</v>
      </c>
      <c r="B5" s="724"/>
      <c r="C5" s="234"/>
      <c r="D5" s="234"/>
      <c r="E5" s="234"/>
      <c r="F5" s="234"/>
      <c r="G5" s="234"/>
    </row>
    <row r="6" spans="1:6" ht="30.75">
      <c r="A6" s="235"/>
      <c r="B6" s="236" t="s">
        <v>318</v>
      </c>
      <c r="C6" s="236" t="s">
        <v>319</v>
      </c>
      <c r="D6" s="236" t="s">
        <v>320</v>
      </c>
      <c r="E6" s="237"/>
      <c r="F6" s="237"/>
    </row>
    <row r="7" spans="1:6" ht="14.25">
      <c r="A7" s="318" t="s">
        <v>321</v>
      </c>
      <c r="B7" s="238"/>
      <c r="C7" s="238"/>
      <c r="D7" s="238"/>
      <c r="E7" s="237"/>
      <c r="F7" s="237"/>
    </row>
    <row r="8" spans="1:6" ht="13.5" customHeight="1">
      <c r="A8" s="238" t="s">
        <v>322</v>
      </c>
      <c r="B8" s="238"/>
      <c r="C8" s="238"/>
      <c r="D8" s="238"/>
      <c r="E8" s="237"/>
      <c r="F8" s="237"/>
    </row>
    <row r="9" spans="1:6" ht="13.5" customHeight="1">
      <c r="A9" s="238" t="s">
        <v>323</v>
      </c>
      <c r="B9" s="238"/>
      <c r="C9" s="238"/>
      <c r="D9" s="238"/>
      <c r="E9" s="237"/>
      <c r="F9" s="237"/>
    </row>
    <row r="10" spans="1:6" ht="13.5" customHeight="1">
      <c r="A10" s="239" t="s">
        <v>324</v>
      </c>
      <c r="B10" s="238" t="s">
        <v>988</v>
      </c>
      <c r="C10" s="238"/>
      <c r="D10" s="238"/>
      <c r="E10" s="237"/>
      <c r="F10" s="237"/>
    </row>
    <row r="11" spans="1:6" ht="13.5" customHeight="1">
      <c r="A11" s="239" t="s">
        <v>325</v>
      </c>
      <c r="B11" s="238"/>
      <c r="C11" s="238"/>
      <c r="D11" s="238"/>
      <c r="E11" s="237"/>
      <c r="F11" s="237"/>
    </row>
    <row r="12" spans="1:6" ht="13.5" customHeight="1">
      <c r="A12" s="239" t="s">
        <v>326</v>
      </c>
      <c r="B12" s="238" t="s">
        <v>989</v>
      </c>
      <c r="C12" s="238"/>
      <c r="D12" s="238"/>
      <c r="E12" s="237"/>
      <c r="F12" s="237"/>
    </row>
    <row r="13" spans="1:6" ht="13.5" customHeight="1">
      <c r="A13" s="239" t="s">
        <v>327</v>
      </c>
      <c r="B13" s="238"/>
      <c r="C13" s="238"/>
      <c r="D13" s="238"/>
      <c r="E13" s="237"/>
      <c r="F13" s="237"/>
    </row>
    <row r="14" spans="1:6" ht="13.5" customHeight="1">
      <c r="A14" s="239" t="s">
        <v>328</v>
      </c>
      <c r="B14" s="238"/>
      <c r="C14" s="238"/>
      <c r="D14" s="238"/>
      <c r="E14" s="237"/>
      <c r="F14" s="237"/>
    </row>
    <row r="15" spans="1:6" ht="13.5" customHeight="1">
      <c r="A15" s="239" t="s">
        <v>329</v>
      </c>
      <c r="B15" s="238"/>
      <c r="C15" s="238"/>
      <c r="D15" s="238"/>
      <c r="E15" s="237"/>
      <c r="F15" s="237"/>
    </row>
    <row r="16" spans="1:6" ht="13.5" customHeight="1">
      <c r="A16" s="239" t="s">
        <v>330</v>
      </c>
      <c r="B16" s="238"/>
      <c r="C16" s="238"/>
      <c r="D16" s="238"/>
      <c r="E16" s="237"/>
      <c r="F16" s="237"/>
    </row>
    <row r="17" spans="1:6" ht="13.5" customHeight="1">
      <c r="A17" s="239" t="s">
        <v>331</v>
      </c>
      <c r="B17" s="238"/>
      <c r="C17" s="238"/>
      <c r="D17" s="238"/>
      <c r="E17" s="237"/>
      <c r="F17" s="237"/>
    </row>
    <row r="18" spans="1:6" ht="13.5" customHeight="1">
      <c r="A18" s="240"/>
      <c r="B18" s="241"/>
      <c r="C18" s="241"/>
      <c r="D18" s="241"/>
      <c r="E18" s="237"/>
      <c r="F18" s="237"/>
    </row>
    <row r="19" spans="1:7" ht="13.5" customHeight="1">
      <c r="A19" s="996" t="s">
        <v>332</v>
      </c>
      <c r="B19" s="996"/>
      <c r="C19" s="996"/>
      <c r="D19" s="996"/>
      <c r="E19" s="996"/>
      <c r="F19" s="996"/>
      <c r="G19" s="996"/>
    </row>
    <row r="20" spans="1:7" ht="14.25">
      <c r="A20" s="237"/>
      <c r="B20" s="237"/>
      <c r="C20" s="237"/>
      <c r="D20" s="237"/>
      <c r="E20" s="812" t="s">
        <v>779</v>
      </c>
      <c r="F20" s="812"/>
      <c r="G20" s="105"/>
    </row>
    <row r="21" spans="1:7" ht="45.75" customHeight="1">
      <c r="A21" s="227" t="s">
        <v>422</v>
      </c>
      <c r="B21" s="227" t="s">
        <v>3</v>
      </c>
      <c r="C21" s="242" t="s">
        <v>333</v>
      </c>
      <c r="D21" s="243" t="s">
        <v>334</v>
      </c>
      <c r="E21" s="296" t="s">
        <v>335</v>
      </c>
      <c r="F21" s="296" t="s">
        <v>336</v>
      </c>
      <c r="G21" s="12"/>
    </row>
    <row r="22" spans="1:6" ht="12.75">
      <c r="A22" s="238" t="s">
        <v>337</v>
      </c>
      <c r="B22" s="530" t="s">
        <v>7</v>
      </c>
      <c r="C22" s="530" t="s">
        <v>7</v>
      </c>
      <c r="D22" s="531" t="s">
        <v>7</v>
      </c>
      <c r="E22" s="532" t="s">
        <v>7</v>
      </c>
      <c r="F22" s="532"/>
    </row>
    <row r="23" spans="1:6" ht="12.75">
      <c r="A23" s="238" t="s">
        <v>338</v>
      </c>
      <c r="B23" s="530" t="s">
        <v>7</v>
      </c>
      <c r="C23" s="530" t="s">
        <v>7</v>
      </c>
      <c r="D23" s="531" t="s">
        <v>7</v>
      </c>
      <c r="E23" s="532" t="s">
        <v>7</v>
      </c>
      <c r="F23" s="532"/>
    </row>
    <row r="24" spans="1:6" ht="12.75">
      <c r="A24" s="238" t="s">
        <v>339</v>
      </c>
      <c r="B24" s="530" t="s">
        <v>7</v>
      </c>
      <c r="C24" s="503" t="s">
        <v>7</v>
      </c>
      <c r="D24" s="531" t="s">
        <v>7</v>
      </c>
      <c r="E24" s="532" t="s">
        <v>7</v>
      </c>
      <c r="F24" s="532"/>
    </row>
    <row r="25" spans="1:6" ht="12.75">
      <c r="A25" s="238" t="s">
        <v>340</v>
      </c>
      <c r="B25" s="530" t="s">
        <v>7</v>
      </c>
      <c r="C25" s="503" t="s">
        <v>7</v>
      </c>
      <c r="D25" s="531" t="s">
        <v>7</v>
      </c>
      <c r="E25" s="532" t="s">
        <v>7</v>
      </c>
      <c r="F25" s="532"/>
    </row>
    <row r="26" spans="1:6" ht="12.75">
      <c r="A26" s="238" t="s">
        <v>341</v>
      </c>
      <c r="B26" s="530" t="s">
        <v>7</v>
      </c>
      <c r="C26" s="503" t="s">
        <v>7</v>
      </c>
      <c r="D26" s="531" t="s">
        <v>7</v>
      </c>
      <c r="E26" s="532" t="s">
        <v>7</v>
      </c>
      <c r="F26" s="532"/>
    </row>
    <row r="27" spans="1:6" ht="12.75">
      <c r="A27" s="238" t="s">
        <v>342</v>
      </c>
      <c r="B27" s="530" t="s">
        <v>7</v>
      </c>
      <c r="C27" s="503" t="s">
        <v>7</v>
      </c>
      <c r="D27" s="531" t="s">
        <v>7</v>
      </c>
      <c r="E27" s="532" t="s">
        <v>7</v>
      </c>
      <c r="F27" s="532"/>
    </row>
    <row r="28" spans="1:6" ht="12.75">
      <c r="A28" s="238" t="s">
        <v>343</v>
      </c>
      <c r="B28" s="530" t="s">
        <v>980</v>
      </c>
      <c r="C28" s="503">
        <v>3</v>
      </c>
      <c r="D28" s="531" t="s">
        <v>981</v>
      </c>
      <c r="E28" s="532" t="s">
        <v>982</v>
      </c>
      <c r="F28" s="532"/>
    </row>
    <row r="29" spans="1:6" ht="12.75">
      <c r="A29" s="238" t="s">
        <v>344</v>
      </c>
      <c r="B29" s="530" t="s">
        <v>7</v>
      </c>
      <c r="C29" s="530" t="s">
        <v>7</v>
      </c>
      <c r="D29" s="531" t="s">
        <v>7</v>
      </c>
      <c r="E29" s="532" t="s">
        <v>7</v>
      </c>
      <c r="F29" s="532"/>
    </row>
    <row r="30" spans="1:6" ht="12.75">
      <c r="A30" s="238" t="s">
        <v>345</v>
      </c>
      <c r="B30" s="530" t="s">
        <v>7</v>
      </c>
      <c r="C30" s="530" t="s">
        <v>7</v>
      </c>
      <c r="D30" s="531" t="s">
        <v>7</v>
      </c>
      <c r="E30" s="532" t="s">
        <v>7</v>
      </c>
      <c r="F30" s="532"/>
    </row>
    <row r="31" spans="1:6" ht="12.75">
      <c r="A31" s="238" t="s">
        <v>346</v>
      </c>
      <c r="B31" s="530" t="s">
        <v>7</v>
      </c>
      <c r="C31" s="530" t="s">
        <v>7</v>
      </c>
      <c r="D31" s="531" t="s">
        <v>7</v>
      </c>
      <c r="E31" s="532" t="s">
        <v>7</v>
      </c>
      <c r="F31" s="532"/>
    </row>
    <row r="32" spans="1:6" ht="12.75">
      <c r="A32" s="238" t="s">
        <v>347</v>
      </c>
      <c r="B32" s="530" t="s">
        <v>7</v>
      </c>
      <c r="C32" s="530" t="s">
        <v>7</v>
      </c>
      <c r="D32" s="531" t="s">
        <v>7</v>
      </c>
      <c r="E32" s="532" t="s">
        <v>7</v>
      </c>
      <c r="F32" s="532"/>
    </row>
    <row r="33" spans="1:6" ht="12.75">
      <c r="A33" s="238" t="s">
        <v>348</v>
      </c>
      <c r="B33" s="530" t="s">
        <v>7</v>
      </c>
      <c r="C33" s="530" t="s">
        <v>7</v>
      </c>
      <c r="D33" s="531" t="s">
        <v>7</v>
      </c>
      <c r="E33" s="532" t="s">
        <v>7</v>
      </c>
      <c r="F33" s="532"/>
    </row>
    <row r="34" spans="1:6" ht="12.75">
      <c r="A34" s="238" t="s">
        <v>349</v>
      </c>
      <c r="B34" s="530" t="s">
        <v>7</v>
      </c>
      <c r="C34" s="530" t="s">
        <v>7</v>
      </c>
      <c r="D34" s="531" t="s">
        <v>7</v>
      </c>
      <c r="E34" s="532" t="s">
        <v>7</v>
      </c>
      <c r="F34" s="532"/>
    </row>
    <row r="35" spans="1:6" ht="12.75">
      <c r="A35" s="238" t="s">
        <v>350</v>
      </c>
      <c r="B35" s="530" t="s">
        <v>983</v>
      </c>
      <c r="C35" s="530">
        <v>2</v>
      </c>
      <c r="D35" s="531" t="s">
        <v>984</v>
      </c>
      <c r="E35" s="532" t="s">
        <v>982</v>
      </c>
      <c r="F35" s="532"/>
    </row>
    <row r="36" spans="1:6" ht="12.75">
      <c r="A36" s="238" t="s">
        <v>351</v>
      </c>
      <c r="B36" s="530" t="s">
        <v>7</v>
      </c>
      <c r="C36" s="530" t="s">
        <v>7</v>
      </c>
      <c r="D36" s="531" t="s">
        <v>7</v>
      </c>
      <c r="E36" s="532" t="s">
        <v>7</v>
      </c>
      <c r="F36" s="532"/>
    </row>
    <row r="37" spans="1:6" ht="12.75">
      <c r="A37" s="238" t="s">
        <v>352</v>
      </c>
      <c r="B37" s="530" t="s">
        <v>7</v>
      </c>
      <c r="C37" s="530" t="s">
        <v>7</v>
      </c>
      <c r="D37" s="531" t="s">
        <v>7</v>
      </c>
      <c r="E37" s="532" t="s">
        <v>7</v>
      </c>
      <c r="F37" s="532"/>
    </row>
    <row r="38" spans="1:6" ht="39">
      <c r="A38" s="238" t="s">
        <v>46</v>
      </c>
      <c r="B38" s="530" t="s">
        <v>985</v>
      </c>
      <c r="C38" s="530">
        <v>17</v>
      </c>
      <c r="D38" s="531" t="s">
        <v>986</v>
      </c>
      <c r="E38" s="532" t="s">
        <v>987</v>
      </c>
      <c r="F38" s="532"/>
    </row>
    <row r="39" spans="1:6" ht="14.25">
      <c r="A39" s="246" t="s">
        <v>18</v>
      </c>
      <c r="B39" s="238"/>
      <c r="C39" s="238"/>
      <c r="D39" s="244"/>
      <c r="E39" s="245"/>
      <c r="F39" s="245"/>
    </row>
    <row r="43" spans="1:7" ht="15" customHeight="1">
      <c r="A43" s="303"/>
      <c r="B43" s="303"/>
      <c r="E43" s="867" t="s">
        <v>13</v>
      </c>
      <c r="F43" s="867"/>
      <c r="G43" s="199"/>
    </row>
    <row r="44" spans="1:7" ht="15" customHeight="1">
      <c r="A44" s="303" t="s">
        <v>12</v>
      </c>
      <c r="C44" s="117" t="s">
        <v>13</v>
      </c>
      <c r="D44" s="286"/>
      <c r="E44" s="867" t="s">
        <v>14</v>
      </c>
      <c r="F44" s="867"/>
      <c r="G44" s="199"/>
    </row>
    <row r="45" spans="1:7" ht="15" customHeight="1">
      <c r="A45" s="303"/>
      <c r="B45" s="303"/>
      <c r="C45" s="391" t="s">
        <v>882</v>
      </c>
      <c r="D45" s="391"/>
      <c r="E45" s="867" t="s">
        <v>883</v>
      </c>
      <c r="F45" s="867"/>
      <c r="G45" s="199"/>
    </row>
    <row r="46" spans="5:7" ht="12.75">
      <c r="E46" s="925" t="s">
        <v>83</v>
      </c>
      <c r="F46" s="925"/>
      <c r="G46" s="203"/>
    </row>
  </sheetData>
  <sheetProtection/>
  <mergeCells count="10">
    <mergeCell ref="E44:F44"/>
    <mergeCell ref="E45:F45"/>
    <mergeCell ref="E46:F46"/>
    <mergeCell ref="A1:E1"/>
    <mergeCell ref="A2:F2"/>
    <mergeCell ref="A4:G4"/>
    <mergeCell ref="A19:G19"/>
    <mergeCell ref="E20:F20"/>
    <mergeCell ref="A5:B5"/>
    <mergeCell ref="E43:F4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N24" sqref="N24"/>
    </sheetView>
  </sheetViews>
  <sheetFormatPr defaultColWidth="9.140625" defaultRowHeight="12.75"/>
  <sheetData>
    <row r="2" ht="12.75">
      <c r="B2" s="14"/>
    </row>
    <row r="4" spans="2:8" ht="12.75" customHeight="1">
      <c r="B4" s="997" t="s">
        <v>705</v>
      </c>
      <c r="C4" s="997"/>
      <c r="D4" s="997"/>
      <c r="E4" s="997"/>
      <c r="F4" s="997"/>
      <c r="G4" s="997"/>
      <c r="H4" s="997"/>
    </row>
    <row r="5" spans="2:8" ht="12.75" customHeight="1">
      <c r="B5" s="997"/>
      <c r="C5" s="997"/>
      <c r="D5" s="997"/>
      <c r="E5" s="997"/>
      <c r="F5" s="997"/>
      <c r="G5" s="997"/>
      <c r="H5" s="997"/>
    </row>
    <row r="6" spans="2:8" ht="12.75" customHeight="1">
      <c r="B6" s="997"/>
      <c r="C6" s="997"/>
      <c r="D6" s="997"/>
      <c r="E6" s="997"/>
      <c r="F6" s="997"/>
      <c r="G6" s="997"/>
      <c r="H6" s="997"/>
    </row>
    <row r="7" spans="2:8" ht="12.75" customHeight="1">
      <c r="B7" s="997"/>
      <c r="C7" s="997"/>
      <c r="D7" s="997"/>
      <c r="E7" s="997"/>
      <c r="F7" s="997"/>
      <c r="G7" s="997"/>
      <c r="H7" s="997"/>
    </row>
    <row r="8" spans="2:8" ht="12.75" customHeight="1">
      <c r="B8" s="997"/>
      <c r="C8" s="997"/>
      <c r="D8" s="997"/>
      <c r="E8" s="997"/>
      <c r="F8" s="997"/>
      <c r="G8" s="997"/>
      <c r="H8" s="997"/>
    </row>
    <row r="9" spans="2:8" ht="12.75" customHeight="1">
      <c r="B9" s="997"/>
      <c r="C9" s="997"/>
      <c r="D9" s="997"/>
      <c r="E9" s="997"/>
      <c r="F9" s="997"/>
      <c r="G9" s="997"/>
      <c r="H9" s="997"/>
    </row>
    <row r="10" spans="2:8" ht="12.75" customHeight="1">
      <c r="B10" s="997"/>
      <c r="C10" s="997"/>
      <c r="D10" s="997"/>
      <c r="E10" s="997"/>
      <c r="F10" s="997"/>
      <c r="G10" s="997"/>
      <c r="H10" s="997"/>
    </row>
    <row r="11" spans="2:8" ht="12.75" customHeight="1">
      <c r="B11" s="997"/>
      <c r="C11" s="997"/>
      <c r="D11" s="997"/>
      <c r="E11" s="997"/>
      <c r="F11" s="997"/>
      <c r="G11" s="997"/>
      <c r="H11" s="997"/>
    </row>
    <row r="12" spans="2:8" ht="12.75" customHeight="1">
      <c r="B12" s="997"/>
      <c r="C12" s="997"/>
      <c r="D12" s="997"/>
      <c r="E12" s="997"/>
      <c r="F12" s="997"/>
      <c r="G12" s="997"/>
      <c r="H12" s="997"/>
    </row>
    <row r="13" spans="2:8" ht="12.75" customHeight="1">
      <c r="B13" s="997"/>
      <c r="C13" s="997"/>
      <c r="D13" s="997"/>
      <c r="E13" s="997"/>
      <c r="F13" s="997"/>
      <c r="G13" s="997"/>
      <c r="H13" s="997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7">
      <selection activeCell="J25" sqref="J25"/>
    </sheetView>
  </sheetViews>
  <sheetFormatPr defaultColWidth="9.140625" defaultRowHeight="12.75"/>
  <cols>
    <col min="1" max="1" width="4.7109375" style="43" customWidth="1"/>
    <col min="2" max="2" width="16.8515625" style="43" customWidth="1"/>
    <col min="3" max="3" width="11.7109375" style="43" customWidth="1"/>
    <col min="4" max="4" width="12.00390625" style="43" customWidth="1"/>
    <col min="5" max="5" width="12.140625" style="43" customWidth="1"/>
    <col min="6" max="6" width="17.421875" style="43" customWidth="1"/>
    <col min="7" max="7" width="12.421875" style="43" customWidth="1"/>
    <col min="8" max="8" width="16.00390625" style="43" customWidth="1"/>
    <col min="9" max="9" width="12.7109375" style="43" customWidth="1"/>
    <col min="10" max="10" width="15.00390625" style="43" customWidth="1"/>
    <col min="11" max="11" width="16.00390625" style="43" customWidth="1"/>
    <col min="12" max="12" width="11.8515625" style="43" customWidth="1"/>
    <col min="13" max="16384" width="9.140625" style="43" customWidth="1"/>
  </cols>
  <sheetData>
    <row r="1" spans="3:11" ht="15" customHeight="1">
      <c r="C1" s="683"/>
      <c r="D1" s="683"/>
      <c r="E1" s="683"/>
      <c r="F1" s="683"/>
      <c r="G1" s="683"/>
      <c r="H1" s="683"/>
      <c r="I1" s="150"/>
      <c r="J1" s="959" t="s">
        <v>531</v>
      </c>
      <c r="K1" s="959"/>
    </row>
    <row r="2" spans="1:11" s="50" customFormat="1" ht="19.5" customHeight="1">
      <c r="A2" s="1001" t="s">
        <v>0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</row>
    <row r="3" spans="1:11" s="50" customFormat="1" ht="19.5" customHeight="1">
      <c r="A3" s="1000" t="s">
        <v>700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</row>
    <row r="4" spans="1:11" s="50" customFormat="1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50" customFormat="1" ht="18" customHeight="1">
      <c r="A5" s="924" t="s">
        <v>706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</row>
    <row r="6" spans="1:11" ht="15">
      <c r="A6" s="724" t="s">
        <v>936</v>
      </c>
      <c r="B6" s="724"/>
      <c r="C6" s="100"/>
      <c r="D6" s="100"/>
      <c r="E6" s="100"/>
      <c r="F6" s="100"/>
      <c r="G6" s="100"/>
      <c r="H6" s="100"/>
      <c r="I6" s="100"/>
      <c r="J6" s="100"/>
      <c r="K6" s="100"/>
    </row>
    <row r="7" spans="1:20" ht="29.25" customHeight="1">
      <c r="A7" s="998" t="s">
        <v>73</v>
      </c>
      <c r="B7" s="998" t="s">
        <v>74</v>
      </c>
      <c r="C7" s="998" t="s">
        <v>75</v>
      </c>
      <c r="D7" s="998" t="s">
        <v>155</v>
      </c>
      <c r="E7" s="998"/>
      <c r="F7" s="998"/>
      <c r="G7" s="998"/>
      <c r="H7" s="998"/>
      <c r="I7" s="706" t="s">
        <v>236</v>
      </c>
      <c r="J7" s="998" t="s">
        <v>76</v>
      </c>
      <c r="K7" s="998" t="s">
        <v>476</v>
      </c>
      <c r="L7" s="1002" t="s">
        <v>77</v>
      </c>
      <c r="S7" s="49"/>
      <c r="T7" s="49"/>
    </row>
    <row r="8" spans="1:12" ht="33.75" customHeight="1">
      <c r="A8" s="998"/>
      <c r="B8" s="998"/>
      <c r="C8" s="998"/>
      <c r="D8" s="998" t="s">
        <v>78</v>
      </c>
      <c r="E8" s="998" t="s">
        <v>79</v>
      </c>
      <c r="F8" s="998"/>
      <c r="G8" s="998"/>
      <c r="H8" s="45" t="s">
        <v>80</v>
      </c>
      <c r="I8" s="999"/>
      <c r="J8" s="998"/>
      <c r="K8" s="998"/>
      <c r="L8" s="1002"/>
    </row>
    <row r="9" spans="1:12" ht="27.75">
      <c r="A9" s="998"/>
      <c r="B9" s="998"/>
      <c r="C9" s="998"/>
      <c r="D9" s="998"/>
      <c r="E9" s="45" t="s">
        <v>81</v>
      </c>
      <c r="F9" s="45" t="s">
        <v>82</v>
      </c>
      <c r="G9" s="45" t="s">
        <v>18</v>
      </c>
      <c r="H9" s="45"/>
      <c r="I9" s="707"/>
      <c r="J9" s="998"/>
      <c r="K9" s="998"/>
      <c r="L9" s="1002"/>
    </row>
    <row r="10" spans="1:12" s="141" customFormat="1" ht="16.5" customHeight="1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8</v>
      </c>
      <c r="I10" s="140">
        <v>9</v>
      </c>
      <c r="J10" s="140">
        <v>10</v>
      </c>
      <c r="K10" s="140">
        <v>11</v>
      </c>
      <c r="L10" s="140">
        <v>12</v>
      </c>
    </row>
    <row r="11" spans="1:12" ht="16.5" customHeight="1">
      <c r="A11" s="52">
        <v>1</v>
      </c>
      <c r="B11" s="53" t="s">
        <v>801</v>
      </c>
      <c r="C11" s="47">
        <v>30</v>
      </c>
      <c r="D11" s="47">
        <v>0</v>
      </c>
      <c r="E11" s="47">
        <v>4</v>
      </c>
      <c r="F11" s="47">
        <v>3</v>
      </c>
      <c r="G11" s="47">
        <f>E11+F11</f>
        <v>7</v>
      </c>
      <c r="H11" s="47">
        <f>D11+G11</f>
        <v>7</v>
      </c>
      <c r="I11" s="47">
        <v>23</v>
      </c>
      <c r="J11" s="47">
        <v>19</v>
      </c>
      <c r="K11" s="47">
        <v>26</v>
      </c>
      <c r="L11" s="47"/>
    </row>
    <row r="12" spans="1:12" ht="16.5" customHeight="1">
      <c r="A12" s="52">
        <v>2</v>
      </c>
      <c r="B12" s="53" t="s">
        <v>802</v>
      </c>
      <c r="C12" s="47">
        <v>31</v>
      </c>
      <c r="D12" s="47">
        <v>0</v>
      </c>
      <c r="E12" s="47">
        <v>4</v>
      </c>
      <c r="F12" s="47">
        <v>2</v>
      </c>
      <c r="G12" s="47">
        <f aca="true" t="shared" si="0" ref="G12:G22">E12+F12</f>
        <v>6</v>
      </c>
      <c r="H12" s="47">
        <f aca="true" t="shared" si="1" ref="H12:H22">D12+G12</f>
        <v>6</v>
      </c>
      <c r="I12" s="444">
        <v>25</v>
      </c>
      <c r="J12" s="47">
        <v>24</v>
      </c>
      <c r="K12" s="47">
        <v>26</v>
      </c>
      <c r="L12" s="47"/>
    </row>
    <row r="13" spans="1:12" ht="16.5" customHeight="1">
      <c r="A13" s="52">
        <v>3</v>
      </c>
      <c r="B13" s="53" t="s">
        <v>803</v>
      </c>
      <c r="C13" s="47">
        <v>30</v>
      </c>
      <c r="D13" s="47">
        <v>0</v>
      </c>
      <c r="E13" s="47">
        <v>5</v>
      </c>
      <c r="F13" s="47">
        <v>1</v>
      </c>
      <c r="G13" s="47">
        <f t="shared" si="0"/>
        <v>6</v>
      </c>
      <c r="H13" s="47">
        <f t="shared" si="1"/>
        <v>6</v>
      </c>
      <c r="I13" s="47">
        <v>24</v>
      </c>
      <c r="J13" s="47">
        <v>16</v>
      </c>
      <c r="K13" s="47">
        <v>26</v>
      </c>
      <c r="L13" s="47"/>
    </row>
    <row r="14" spans="1:12" ht="16.5" customHeight="1">
      <c r="A14" s="52">
        <v>4</v>
      </c>
      <c r="B14" s="53" t="s">
        <v>804</v>
      </c>
      <c r="C14" s="47">
        <v>31</v>
      </c>
      <c r="D14" s="47">
        <v>31</v>
      </c>
      <c r="E14" s="47">
        <v>0</v>
      </c>
      <c r="F14" s="47">
        <v>0</v>
      </c>
      <c r="G14" s="47">
        <f t="shared" si="0"/>
        <v>0</v>
      </c>
      <c r="H14" s="47">
        <f t="shared" si="1"/>
        <v>31</v>
      </c>
      <c r="I14" s="47">
        <v>0</v>
      </c>
      <c r="J14" s="47">
        <v>0</v>
      </c>
      <c r="K14" s="47">
        <v>26</v>
      </c>
      <c r="L14" s="47"/>
    </row>
    <row r="15" spans="1:12" ht="16.5" customHeight="1">
      <c r="A15" s="52">
        <v>5</v>
      </c>
      <c r="B15" s="53" t="s">
        <v>805</v>
      </c>
      <c r="C15" s="47">
        <v>31</v>
      </c>
      <c r="D15" s="47">
        <v>0</v>
      </c>
      <c r="E15" s="47">
        <v>4</v>
      </c>
      <c r="F15" s="47">
        <v>4</v>
      </c>
      <c r="G15" s="47">
        <f t="shared" si="0"/>
        <v>8</v>
      </c>
      <c r="H15" s="47">
        <f t="shared" si="1"/>
        <v>8</v>
      </c>
      <c r="I15" s="47">
        <v>23</v>
      </c>
      <c r="J15" s="47">
        <v>23</v>
      </c>
      <c r="K15" s="47">
        <v>26</v>
      </c>
      <c r="L15" s="47"/>
    </row>
    <row r="16" spans="1:12" s="51" customFormat="1" ht="16.5" customHeight="1">
      <c r="A16" s="52">
        <v>6</v>
      </c>
      <c r="B16" s="53" t="s">
        <v>806</v>
      </c>
      <c r="C16" s="52">
        <v>30</v>
      </c>
      <c r="D16" s="52">
        <v>0</v>
      </c>
      <c r="E16" s="52">
        <v>5</v>
      </c>
      <c r="F16" s="52"/>
      <c r="G16" s="47">
        <f t="shared" si="0"/>
        <v>5</v>
      </c>
      <c r="H16" s="47">
        <f t="shared" si="1"/>
        <v>5</v>
      </c>
      <c r="I16" s="52">
        <v>25</v>
      </c>
      <c r="J16" s="47">
        <v>19</v>
      </c>
      <c r="K16" s="47">
        <v>26</v>
      </c>
      <c r="L16" s="52"/>
    </row>
    <row r="17" spans="1:12" s="51" customFormat="1" ht="16.5" customHeight="1">
      <c r="A17" s="52">
        <v>7</v>
      </c>
      <c r="B17" s="53" t="s">
        <v>807</v>
      </c>
      <c r="C17" s="52">
        <v>31</v>
      </c>
      <c r="D17" s="52">
        <v>0</v>
      </c>
      <c r="E17" s="52">
        <v>4</v>
      </c>
      <c r="F17" s="52">
        <v>5</v>
      </c>
      <c r="G17" s="47">
        <f t="shared" si="0"/>
        <v>9</v>
      </c>
      <c r="H17" s="47">
        <f t="shared" si="1"/>
        <v>9</v>
      </c>
      <c r="I17" s="52">
        <v>22</v>
      </c>
      <c r="J17" s="47">
        <v>10</v>
      </c>
      <c r="K17" s="47">
        <v>26</v>
      </c>
      <c r="L17" s="52"/>
    </row>
    <row r="18" spans="1:12" s="51" customFormat="1" ht="16.5" customHeight="1">
      <c r="A18" s="52">
        <v>8</v>
      </c>
      <c r="B18" s="53" t="s">
        <v>808</v>
      </c>
      <c r="C18" s="52">
        <v>30</v>
      </c>
      <c r="D18" s="52">
        <v>0</v>
      </c>
      <c r="E18" s="52">
        <v>4</v>
      </c>
      <c r="F18" s="52">
        <v>2</v>
      </c>
      <c r="G18" s="47">
        <f t="shared" si="0"/>
        <v>6</v>
      </c>
      <c r="H18" s="47">
        <f t="shared" si="1"/>
        <v>6</v>
      </c>
      <c r="I18" s="52">
        <v>24</v>
      </c>
      <c r="J18" s="47">
        <v>20</v>
      </c>
      <c r="K18" s="47">
        <v>26</v>
      </c>
      <c r="L18" s="52"/>
    </row>
    <row r="19" spans="1:12" s="51" customFormat="1" ht="16.5" customHeight="1">
      <c r="A19" s="52">
        <v>9</v>
      </c>
      <c r="B19" s="53" t="s">
        <v>809</v>
      </c>
      <c r="C19" s="52">
        <v>31</v>
      </c>
      <c r="D19" s="52">
        <v>0</v>
      </c>
      <c r="E19" s="52">
        <v>5</v>
      </c>
      <c r="F19" s="52">
        <v>2</v>
      </c>
      <c r="G19" s="47">
        <f t="shared" si="0"/>
        <v>7</v>
      </c>
      <c r="H19" s="47">
        <f t="shared" si="1"/>
        <v>7</v>
      </c>
      <c r="I19" s="52">
        <v>24</v>
      </c>
      <c r="J19" s="47">
        <v>14</v>
      </c>
      <c r="K19" s="47">
        <v>26</v>
      </c>
      <c r="L19" s="52"/>
    </row>
    <row r="20" spans="1:12" s="51" customFormat="1" ht="16.5" customHeight="1">
      <c r="A20" s="52">
        <v>10</v>
      </c>
      <c r="B20" s="53" t="s">
        <v>810</v>
      </c>
      <c r="C20" s="52">
        <v>31</v>
      </c>
      <c r="D20" s="52">
        <v>0</v>
      </c>
      <c r="E20" s="52">
        <v>4</v>
      </c>
      <c r="F20" s="52">
        <v>6</v>
      </c>
      <c r="G20" s="47">
        <f t="shared" si="0"/>
        <v>10</v>
      </c>
      <c r="H20" s="47">
        <f t="shared" si="1"/>
        <v>10</v>
      </c>
      <c r="I20" s="52">
        <v>21</v>
      </c>
      <c r="J20" s="47">
        <v>20</v>
      </c>
      <c r="K20" s="47">
        <v>26</v>
      </c>
      <c r="L20" s="52"/>
    </row>
    <row r="21" spans="1:12" s="51" customFormat="1" ht="16.5" customHeight="1">
      <c r="A21" s="52">
        <v>11</v>
      </c>
      <c r="B21" s="53" t="s">
        <v>811</v>
      </c>
      <c r="C21" s="52">
        <v>29</v>
      </c>
      <c r="D21" s="52">
        <v>0</v>
      </c>
      <c r="E21" s="52">
        <v>4</v>
      </c>
      <c r="F21" s="52">
        <v>1</v>
      </c>
      <c r="G21" s="47">
        <f t="shared" si="0"/>
        <v>5</v>
      </c>
      <c r="H21" s="47">
        <f t="shared" si="1"/>
        <v>5</v>
      </c>
      <c r="I21" s="52">
        <v>24</v>
      </c>
      <c r="J21" s="47">
        <v>21</v>
      </c>
      <c r="K21" s="47">
        <v>26</v>
      </c>
      <c r="L21" s="52"/>
    </row>
    <row r="22" spans="1:12" s="51" customFormat="1" ht="16.5" customHeight="1">
      <c r="A22" s="52">
        <v>12</v>
      </c>
      <c r="B22" s="53" t="s">
        <v>812</v>
      </c>
      <c r="C22" s="52">
        <v>31</v>
      </c>
      <c r="D22" s="52">
        <v>0</v>
      </c>
      <c r="E22" s="52">
        <v>5</v>
      </c>
      <c r="F22" s="52">
        <v>1</v>
      </c>
      <c r="G22" s="47">
        <f t="shared" si="0"/>
        <v>6</v>
      </c>
      <c r="H22" s="47">
        <f t="shared" si="1"/>
        <v>6</v>
      </c>
      <c r="I22" s="52">
        <v>25</v>
      </c>
      <c r="J22" s="47">
        <v>24</v>
      </c>
      <c r="K22" s="47">
        <v>26</v>
      </c>
      <c r="L22" s="52"/>
    </row>
    <row r="23" spans="1:12" s="51" customFormat="1" ht="16.5" customHeight="1">
      <c r="A23" s="53"/>
      <c r="B23" s="54" t="s">
        <v>18</v>
      </c>
      <c r="C23" s="45">
        <v>366</v>
      </c>
      <c r="D23" s="45">
        <f>SUM(D11:D22)</f>
        <v>31</v>
      </c>
      <c r="E23" s="45">
        <f aca="true" t="shared" si="2" ref="E23:K23">SUM(E11:E22)</f>
        <v>48</v>
      </c>
      <c r="F23" s="45">
        <f t="shared" si="2"/>
        <v>27</v>
      </c>
      <c r="G23" s="45">
        <f t="shared" si="2"/>
        <v>75</v>
      </c>
      <c r="H23" s="45">
        <f t="shared" si="2"/>
        <v>106</v>
      </c>
      <c r="I23" s="45">
        <f t="shared" si="2"/>
        <v>260</v>
      </c>
      <c r="J23" s="45">
        <f t="shared" si="2"/>
        <v>210</v>
      </c>
      <c r="K23" s="45">
        <f t="shared" si="2"/>
        <v>312</v>
      </c>
      <c r="L23" s="45"/>
    </row>
    <row r="24" spans="1:11" s="51" customFormat="1" ht="11.25" customHeight="1">
      <c r="A24" s="55"/>
      <c r="B24" s="56"/>
      <c r="C24" s="57"/>
      <c r="D24" s="55"/>
      <c r="E24" s="55"/>
      <c r="F24" s="55"/>
      <c r="G24" s="55"/>
      <c r="H24" s="55"/>
      <c r="I24" s="55"/>
      <c r="J24" s="55"/>
      <c r="K24" s="55"/>
    </row>
    <row r="25" spans="1:10" ht="13.5">
      <c r="A25" s="48" t="s">
        <v>106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3.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3.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2" ht="13.5">
      <c r="A28" s="303"/>
      <c r="B28" s="303"/>
      <c r="C28"/>
      <c r="D28"/>
      <c r="E28"/>
      <c r="F28"/>
      <c r="G28"/>
      <c r="H28"/>
      <c r="I28"/>
      <c r="J28" s="867" t="s">
        <v>13</v>
      </c>
      <c r="K28" s="867"/>
      <c r="L28"/>
    </row>
    <row r="29" spans="1:12" ht="15" customHeight="1">
      <c r="A29" s="303" t="s">
        <v>12</v>
      </c>
      <c r="B29"/>
      <c r="C29" s="1"/>
      <c r="D29" s="685" t="s">
        <v>13</v>
      </c>
      <c r="E29" s="685"/>
      <c r="F29" s="14"/>
      <c r="G29"/>
      <c r="H29"/>
      <c r="I29"/>
      <c r="J29" s="376" t="s">
        <v>14</v>
      </c>
      <c r="K29"/>
      <c r="L29"/>
    </row>
    <row r="30" spans="1:12" ht="15" customHeight="1">
      <c r="A30" s="303"/>
      <c r="B30" s="303"/>
      <c r="C30" s="686" t="s">
        <v>882</v>
      </c>
      <c r="D30" s="686"/>
      <c r="E30" s="686"/>
      <c r="F30" s="686"/>
      <c r="G30"/>
      <c r="H30"/>
      <c r="I30"/>
      <c r="J30" s="376" t="s">
        <v>883</v>
      </c>
      <c r="K30"/>
      <c r="L30"/>
    </row>
    <row r="31" spans="1:12" ht="13.5">
      <c r="A31"/>
      <c r="B31"/>
      <c r="C31"/>
      <c r="D31"/>
      <c r="E31"/>
      <c r="F31"/>
      <c r="G31"/>
      <c r="H31"/>
      <c r="I31"/>
      <c r="J31" s="304" t="s">
        <v>83</v>
      </c>
      <c r="K31"/>
      <c r="L31"/>
    </row>
  </sheetData>
  <sheetProtection/>
  <mergeCells count="19">
    <mergeCell ref="C1:H1"/>
    <mergeCell ref="J1:K1"/>
    <mergeCell ref="A3:K3"/>
    <mergeCell ref="A2:K2"/>
    <mergeCell ref="A6:B6"/>
    <mergeCell ref="L7:L9"/>
    <mergeCell ref="A5:K5"/>
    <mergeCell ref="A7:A9"/>
    <mergeCell ref="B7:B9"/>
    <mergeCell ref="C7:C9"/>
    <mergeCell ref="D29:E29"/>
    <mergeCell ref="C30:F30"/>
    <mergeCell ref="K7:K9"/>
    <mergeCell ref="D8:D9"/>
    <mergeCell ref="E8:G8"/>
    <mergeCell ref="I7:I9"/>
    <mergeCell ref="J28:K28"/>
    <mergeCell ref="D7:H7"/>
    <mergeCell ref="J7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3">
      <selection activeCell="J25" sqref="J25"/>
    </sheetView>
  </sheetViews>
  <sheetFormatPr defaultColWidth="9.140625" defaultRowHeight="12.75"/>
  <cols>
    <col min="1" max="1" width="4.7109375" style="43" customWidth="1"/>
    <col min="2" max="2" width="14.7109375" style="43" customWidth="1"/>
    <col min="3" max="3" width="11.7109375" style="43" customWidth="1"/>
    <col min="4" max="4" width="12.00390625" style="43" customWidth="1"/>
    <col min="5" max="5" width="11.8515625" style="43" customWidth="1"/>
    <col min="6" max="6" width="18.8515625" style="43" customWidth="1"/>
    <col min="7" max="7" width="10.140625" style="43" customWidth="1"/>
    <col min="8" max="8" width="14.7109375" style="43" customWidth="1"/>
    <col min="9" max="9" width="15.28125" style="43" customWidth="1"/>
    <col min="10" max="10" width="14.7109375" style="43" customWidth="1"/>
    <col min="11" max="11" width="11.8515625" style="43" customWidth="1"/>
    <col min="12" max="16384" width="9.140625" style="43" customWidth="1"/>
  </cols>
  <sheetData>
    <row r="1" spans="3:10" ht="15" customHeight="1">
      <c r="C1" s="683"/>
      <c r="D1" s="683"/>
      <c r="E1" s="683"/>
      <c r="F1" s="683"/>
      <c r="G1" s="683"/>
      <c r="H1" s="683"/>
      <c r="I1" s="150"/>
      <c r="J1" s="36" t="s">
        <v>532</v>
      </c>
    </row>
    <row r="2" spans="1:10" s="50" customFormat="1" ht="19.5" customHeight="1">
      <c r="A2" s="1001" t="s">
        <v>0</v>
      </c>
      <c r="B2" s="1001"/>
      <c r="C2" s="1001"/>
      <c r="D2" s="1001"/>
      <c r="E2" s="1001"/>
      <c r="F2" s="1001"/>
      <c r="G2" s="1001"/>
      <c r="H2" s="1001"/>
      <c r="I2" s="1001"/>
      <c r="J2" s="1001"/>
    </row>
    <row r="3" spans="1:10" s="50" customFormat="1" ht="19.5" customHeight="1">
      <c r="A3" s="1000" t="s">
        <v>700</v>
      </c>
      <c r="B3" s="1000"/>
      <c r="C3" s="1000"/>
      <c r="D3" s="1000"/>
      <c r="E3" s="1000"/>
      <c r="F3" s="1000"/>
      <c r="G3" s="1000"/>
      <c r="H3" s="1000"/>
      <c r="I3" s="1000"/>
      <c r="J3" s="1000"/>
    </row>
    <row r="4" spans="1:10" s="50" customFormat="1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s="50" customFormat="1" ht="18" customHeight="1">
      <c r="A5" s="924" t="s">
        <v>707</v>
      </c>
      <c r="B5" s="924"/>
      <c r="C5" s="924"/>
      <c r="D5" s="924"/>
      <c r="E5" s="924"/>
      <c r="F5" s="924"/>
      <c r="G5" s="924"/>
      <c r="H5" s="924"/>
      <c r="I5" s="924"/>
      <c r="J5" s="924"/>
    </row>
    <row r="6" spans="1:10" ht="15">
      <c r="A6" s="724" t="s">
        <v>936</v>
      </c>
      <c r="B6" s="724"/>
      <c r="C6" s="127"/>
      <c r="D6" s="127"/>
      <c r="E6" s="127"/>
      <c r="F6" s="127"/>
      <c r="G6" s="127"/>
      <c r="H6" s="127"/>
      <c r="I6" s="149"/>
      <c r="J6" s="149"/>
    </row>
    <row r="7" spans="1:11" ht="29.25" customHeight="1">
      <c r="A7" s="998" t="s">
        <v>73</v>
      </c>
      <c r="B7" s="998" t="s">
        <v>74</v>
      </c>
      <c r="C7" s="998" t="s">
        <v>75</v>
      </c>
      <c r="D7" s="998" t="s">
        <v>156</v>
      </c>
      <c r="E7" s="998"/>
      <c r="F7" s="998"/>
      <c r="G7" s="998"/>
      <c r="H7" s="998"/>
      <c r="I7" s="706" t="s">
        <v>236</v>
      </c>
      <c r="J7" s="998" t="s">
        <v>76</v>
      </c>
      <c r="K7" s="998" t="s">
        <v>224</v>
      </c>
    </row>
    <row r="8" spans="1:19" ht="33.75" customHeight="1">
      <c r="A8" s="998"/>
      <c r="B8" s="998"/>
      <c r="C8" s="998"/>
      <c r="D8" s="998" t="s">
        <v>78</v>
      </c>
      <c r="E8" s="998" t="s">
        <v>79</v>
      </c>
      <c r="F8" s="998"/>
      <c r="G8" s="998"/>
      <c r="H8" s="706" t="s">
        <v>80</v>
      </c>
      <c r="I8" s="999"/>
      <c r="J8" s="998"/>
      <c r="K8" s="998"/>
      <c r="R8" s="49"/>
      <c r="S8" s="49"/>
    </row>
    <row r="9" spans="1:11" ht="33.75" customHeight="1">
      <c r="A9" s="998"/>
      <c r="B9" s="998"/>
      <c r="C9" s="998"/>
      <c r="D9" s="998"/>
      <c r="E9" s="45" t="s">
        <v>81</v>
      </c>
      <c r="F9" s="45" t="s">
        <v>82</v>
      </c>
      <c r="G9" s="45" t="s">
        <v>18</v>
      </c>
      <c r="H9" s="707"/>
      <c r="I9" s="707"/>
      <c r="J9" s="998"/>
      <c r="K9" s="998"/>
    </row>
    <row r="10" spans="1:11" s="51" customFormat="1" ht="16.5" customHeight="1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</row>
    <row r="11" spans="1:11" ht="16.5" customHeight="1">
      <c r="A11" s="52">
        <v>1</v>
      </c>
      <c r="B11" s="53" t="s">
        <v>801</v>
      </c>
      <c r="C11" s="47">
        <v>30</v>
      </c>
      <c r="D11" s="47">
        <v>0</v>
      </c>
      <c r="E11" s="47">
        <v>4</v>
      </c>
      <c r="F11" s="47">
        <v>3</v>
      </c>
      <c r="G11" s="47">
        <v>7</v>
      </c>
      <c r="H11" s="47">
        <v>7</v>
      </c>
      <c r="I11" s="47">
        <v>23</v>
      </c>
      <c r="J11" s="47">
        <v>19</v>
      </c>
      <c r="K11" s="46"/>
    </row>
    <row r="12" spans="1:11" ht="16.5" customHeight="1">
      <c r="A12" s="52">
        <v>2</v>
      </c>
      <c r="B12" s="53" t="s">
        <v>802</v>
      </c>
      <c r="C12" s="47">
        <v>31</v>
      </c>
      <c r="D12" s="47">
        <v>0</v>
      </c>
      <c r="E12" s="47">
        <v>4</v>
      </c>
      <c r="F12" s="47">
        <v>2</v>
      </c>
      <c r="G12" s="47">
        <v>6</v>
      </c>
      <c r="H12" s="47">
        <v>6</v>
      </c>
      <c r="I12" s="47">
        <v>25</v>
      </c>
      <c r="J12" s="47">
        <v>24</v>
      </c>
      <c r="K12" s="46"/>
    </row>
    <row r="13" spans="1:11" ht="16.5" customHeight="1">
      <c r="A13" s="52">
        <v>3</v>
      </c>
      <c r="B13" s="53" t="s">
        <v>803</v>
      </c>
      <c r="C13" s="47">
        <v>30</v>
      </c>
      <c r="D13" s="47">
        <v>0</v>
      </c>
      <c r="E13" s="47">
        <v>5</v>
      </c>
      <c r="F13" s="47">
        <v>1</v>
      </c>
      <c r="G13" s="47">
        <v>6</v>
      </c>
      <c r="H13" s="47">
        <v>6</v>
      </c>
      <c r="I13" s="47">
        <v>24</v>
      </c>
      <c r="J13" s="47">
        <v>20</v>
      </c>
      <c r="K13" s="53"/>
    </row>
    <row r="14" spans="1:11" ht="16.5" customHeight="1">
      <c r="A14" s="52">
        <v>4</v>
      </c>
      <c r="B14" s="53" t="s">
        <v>804</v>
      </c>
      <c r="C14" s="47">
        <v>31</v>
      </c>
      <c r="D14" s="47">
        <v>31</v>
      </c>
      <c r="E14" s="47">
        <v>0</v>
      </c>
      <c r="F14" s="47">
        <v>0</v>
      </c>
      <c r="G14" s="47">
        <v>0</v>
      </c>
      <c r="H14" s="47">
        <v>31</v>
      </c>
      <c r="I14" s="47">
        <v>0</v>
      </c>
      <c r="J14" s="47">
        <v>0</v>
      </c>
      <c r="K14" s="53"/>
    </row>
    <row r="15" spans="1:11" ht="16.5" customHeight="1">
      <c r="A15" s="52">
        <v>5</v>
      </c>
      <c r="B15" s="53" t="s">
        <v>805</v>
      </c>
      <c r="C15" s="47">
        <v>31</v>
      </c>
      <c r="D15" s="47">
        <v>0</v>
      </c>
      <c r="E15" s="47">
        <v>4</v>
      </c>
      <c r="F15" s="47">
        <v>4</v>
      </c>
      <c r="G15" s="47">
        <v>8</v>
      </c>
      <c r="H15" s="47">
        <v>8</v>
      </c>
      <c r="I15" s="47">
        <v>23</v>
      </c>
      <c r="J15" s="47">
        <v>24</v>
      </c>
      <c r="K15" s="53"/>
    </row>
    <row r="16" spans="1:11" s="51" customFormat="1" ht="16.5" customHeight="1">
      <c r="A16" s="52">
        <v>6</v>
      </c>
      <c r="B16" s="53" t="s">
        <v>806</v>
      </c>
      <c r="C16" s="52">
        <v>30</v>
      </c>
      <c r="D16" s="52">
        <v>0</v>
      </c>
      <c r="E16" s="52">
        <v>5</v>
      </c>
      <c r="F16" s="52"/>
      <c r="G16" s="52">
        <v>5</v>
      </c>
      <c r="H16" s="52">
        <v>5</v>
      </c>
      <c r="I16" s="52">
        <v>25</v>
      </c>
      <c r="J16" s="52">
        <v>19</v>
      </c>
      <c r="K16" s="53"/>
    </row>
    <row r="17" spans="1:11" s="51" customFormat="1" ht="16.5" customHeight="1">
      <c r="A17" s="52">
        <v>7</v>
      </c>
      <c r="B17" s="53" t="s">
        <v>807</v>
      </c>
      <c r="C17" s="52">
        <v>31</v>
      </c>
      <c r="D17" s="52">
        <v>0</v>
      </c>
      <c r="E17" s="52">
        <v>4</v>
      </c>
      <c r="F17" s="52">
        <v>5</v>
      </c>
      <c r="G17" s="52">
        <v>9</v>
      </c>
      <c r="H17" s="52">
        <v>9</v>
      </c>
      <c r="I17" s="52">
        <v>22</v>
      </c>
      <c r="J17" s="52">
        <v>10</v>
      </c>
      <c r="K17" s="53"/>
    </row>
    <row r="18" spans="1:11" s="51" customFormat="1" ht="16.5" customHeight="1">
      <c r="A18" s="52">
        <v>8</v>
      </c>
      <c r="B18" s="53" t="s">
        <v>808</v>
      </c>
      <c r="C18" s="52">
        <v>30</v>
      </c>
      <c r="D18" s="52">
        <v>0</v>
      </c>
      <c r="E18" s="52">
        <v>4</v>
      </c>
      <c r="F18" s="52">
        <v>2</v>
      </c>
      <c r="G18" s="52">
        <v>6</v>
      </c>
      <c r="H18" s="52">
        <v>6</v>
      </c>
      <c r="I18" s="52">
        <v>24</v>
      </c>
      <c r="J18" s="52">
        <v>21</v>
      </c>
      <c r="K18" s="53"/>
    </row>
    <row r="19" spans="1:11" s="51" customFormat="1" ht="16.5" customHeight="1">
      <c r="A19" s="52">
        <v>9</v>
      </c>
      <c r="B19" s="53" t="s">
        <v>809</v>
      </c>
      <c r="C19" s="52">
        <v>31</v>
      </c>
      <c r="D19" s="52">
        <v>0</v>
      </c>
      <c r="E19" s="52">
        <v>5</v>
      </c>
      <c r="F19" s="52">
        <v>2</v>
      </c>
      <c r="G19" s="52">
        <v>7</v>
      </c>
      <c r="H19" s="52">
        <v>7</v>
      </c>
      <c r="I19" s="52">
        <v>24</v>
      </c>
      <c r="J19" s="52">
        <v>16</v>
      </c>
      <c r="K19" s="53"/>
    </row>
    <row r="20" spans="1:11" s="51" customFormat="1" ht="16.5" customHeight="1">
      <c r="A20" s="52">
        <v>10</v>
      </c>
      <c r="B20" s="53" t="s">
        <v>813</v>
      </c>
      <c r="C20" s="52">
        <v>31</v>
      </c>
      <c r="D20" s="52">
        <v>0</v>
      </c>
      <c r="E20" s="52">
        <v>4</v>
      </c>
      <c r="F20" s="52">
        <v>6</v>
      </c>
      <c r="G20" s="52">
        <v>10</v>
      </c>
      <c r="H20" s="52">
        <v>10</v>
      </c>
      <c r="I20" s="52">
        <v>21</v>
      </c>
      <c r="J20" s="52">
        <v>21</v>
      </c>
      <c r="K20" s="53"/>
    </row>
    <row r="21" spans="1:11" s="51" customFormat="1" ht="16.5" customHeight="1">
      <c r="A21" s="52">
        <v>11</v>
      </c>
      <c r="B21" s="53" t="s">
        <v>814</v>
      </c>
      <c r="C21" s="52">
        <v>29</v>
      </c>
      <c r="D21" s="52">
        <v>0</v>
      </c>
      <c r="E21" s="52">
        <v>4</v>
      </c>
      <c r="F21" s="52">
        <v>1</v>
      </c>
      <c r="G21" s="52">
        <v>5</v>
      </c>
      <c r="H21" s="52">
        <v>5</v>
      </c>
      <c r="I21" s="52">
        <v>24</v>
      </c>
      <c r="J21" s="52">
        <v>22</v>
      </c>
      <c r="K21" s="53"/>
    </row>
    <row r="22" spans="1:11" s="51" customFormat="1" ht="16.5" customHeight="1">
      <c r="A22" s="52">
        <v>12</v>
      </c>
      <c r="B22" s="53" t="s">
        <v>815</v>
      </c>
      <c r="C22" s="52">
        <v>31</v>
      </c>
      <c r="D22" s="52">
        <v>0</v>
      </c>
      <c r="E22" s="52">
        <v>5</v>
      </c>
      <c r="F22" s="52">
        <v>1</v>
      </c>
      <c r="G22" s="52">
        <v>6</v>
      </c>
      <c r="H22" s="52">
        <v>6</v>
      </c>
      <c r="I22" s="52">
        <v>25</v>
      </c>
      <c r="J22" s="52">
        <v>24</v>
      </c>
      <c r="K22" s="53"/>
    </row>
    <row r="23" spans="1:11" s="51" customFormat="1" ht="16.5" customHeight="1">
      <c r="A23" s="53"/>
      <c r="B23" s="54" t="s">
        <v>18</v>
      </c>
      <c r="C23" s="45">
        <v>366</v>
      </c>
      <c r="D23" s="45">
        <f>SUM(D11:D22)</f>
        <v>31</v>
      </c>
      <c r="E23" s="45">
        <f aca="true" t="shared" si="0" ref="E23:J23">SUM(E11:E22)</f>
        <v>48</v>
      </c>
      <c r="F23" s="45">
        <f t="shared" si="0"/>
        <v>27</v>
      </c>
      <c r="G23" s="45">
        <f t="shared" si="0"/>
        <v>75</v>
      </c>
      <c r="H23" s="45">
        <f t="shared" si="0"/>
        <v>106</v>
      </c>
      <c r="I23" s="45">
        <f t="shared" si="0"/>
        <v>260</v>
      </c>
      <c r="J23" s="45">
        <f t="shared" si="0"/>
        <v>220</v>
      </c>
      <c r="K23" s="53"/>
    </row>
    <row r="24" spans="1:11" s="51" customFormat="1" ht="11.25" customHeight="1">
      <c r="A24" s="55"/>
      <c r="B24" s="56"/>
      <c r="C24" s="57"/>
      <c r="D24" s="55"/>
      <c r="E24" s="55"/>
      <c r="F24" s="55"/>
      <c r="G24" s="55"/>
      <c r="H24" s="55"/>
      <c r="I24" s="55"/>
      <c r="J24" s="55"/>
      <c r="K24" s="55"/>
    </row>
    <row r="25" spans="1:10" ht="13.5">
      <c r="A25" s="48" t="s">
        <v>106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3.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3.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ht="13.5">
      <c r="D28" s="43" t="s">
        <v>11</v>
      </c>
    </row>
    <row r="29" spans="1:11" ht="13.5">
      <c r="A29" s="303"/>
      <c r="B29" s="303"/>
      <c r="C29"/>
      <c r="D29"/>
      <c r="G29" s="286"/>
      <c r="H29" s="382"/>
      <c r="I29" s="867" t="s">
        <v>13</v>
      </c>
      <c r="J29" s="867"/>
      <c r="K29" s="867"/>
    </row>
    <row r="30" spans="1:11" ht="15" customHeight="1">
      <c r="A30" s="303" t="s">
        <v>12</v>
      </c>
      <c r="B30"/>
      <c r="C30" s="685" t="s">
        <v>13</v>
      </c>
      <c r="D30" s="685"/>
      <c r="E30" s="685"/>
      <c r="G30" s="286"/>
      <c r="H30" s="376"/>
      <c r="I30" s="376" t="s">
        <v>14</v>
      </c>
      <c r="J30" s="376"/>
      <c r="K30"/>
    </row>
    <row r="31" spans="1:11" ht="15" customHeight="1">
      <c r="A31" s="303"/>
      <c r="B31" s="303"/>
      <c r="C31" s="686" t="s">
        <v>882</v>
      </c>
      <c r="D31" s="686"/>
      <c r="E31" s="686"/>
      <c r="G31" s="286"/>
      <c r="H31" s="376"/>
      <c r="I31" s="867" t="s">
        <v>883</v>
      </c>
      <c r="J31" s="867"/>
      <c r="K31" s="867"/>
    </row>
    <row r="32" spans="1:11" ht="13.5">
      <c r="A32"/>
      <c r="B32"/>
      <c r="C32"/>
      <c r="D32"/>
      <c r="G32" s="286"/>
      <c r="H32" s="305"/>
      <c r="I32" s="304" t="s">
        <v>83</v>
      </c>
      <c r="J32" s="304"/>
      <c r="K32"/>
    </row>
  </sheetData>
  <sheetProtection/>
  <mergeCells count="19">
    <mergeCell ref="C1:H1"/>
    <mergeCell ref="A2:J2"/>
    <mergeCell ref="A3:J3"/>
    <mergeCell ref="A5:J5"/>
    <mergeCell ref="A6:B6"/>
    <mergeCell ref="A7:A9"/>
    <mergeCell ref="B7:B9"/>
    <mergeCell ref="C7:C9"/>
    <mergeCell ref="D7:H7"/>
    <mergeCell ref="J7:J9"/>
    <mergeCell ref="I29:K29"/>
    <mergeCell ref="C30:E30"/>
    <mergeCell ref="C31:E31"/>
    <mergeCell ref="I31:K31"/>
    <mergeCell ref="K7:K9"/>
    <mergeCell ref="H8:H9"/>
    <mergeCell ref="D8:D9"/>
    <mergeCell ref="E8:G8"/>
    <mergeCell ref="I7:I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view="pageBreakPreview" zoomScaleNormal="70" zoomScaleSheetLayoutView="100" zoomScalePageLayoutView="0" workbookViewId="0" topLeftCell="B24">
      <selection activeCell="C44" sqref="C44"/>
    </sheetView>
  </sheetViews>
  <sheetFormatPr defaultColWidth="9.140625" defaultRowHeight="12.75"/>
  <cols>
    <col min="1" max="1" width="5.57421875" style="268" customWidth="1"/>
    <col min="2" max="2" width="24.28125" style="268" customWidth="1"/>
    <col min="3" max="3" width="10.28125" style="268" customWidth="1"/>
    <col min="4" max="4" width="8.421875" style="268" customWidth="1"/>
    <col min="5" max="6" width="9.8515625" style="268" customWidth="1"/>
    <col min="7" max="7" width="10.8515625" style="268" customWidth="1"/>
    <col min="8" max="8" width="12.8515625" style="268" customWidth="1"/>
    <col min="9" max="10" width="10.00390625" style="254" bestFit="1" customWidth="1"/>
    <col min="11" max="11" width="12.00390625" style="254" bestFit="1" customWidth="1"/>
    <col min="12" max="12" width="8.140625" style="254" customWidth="1"/>
    <col min="13" max="13" width="8.57421875" style="254" bestFit="1" customWidth="1"/>
    <col min="14" max="14" width="8.140625" style="254" customWidth="1"/>
    <col min="15" max="15" width="8.421875" style="254" customWidth="1"/>
    <col min="16" max="16" width="8.140625" style="254" customWidth="1"/>
    <col min="17" max="17" width="8.8515625" style="254" customWidth="1"/>
    <col min="18" max="18" width="10.7109375" style="254" customWidth="1"/>
    <col min="19" max="19" width="14.140625" style="254" customWidth="1"/>
    <col min="20" max="20" width="9.140625" style="268" customWidth="1"/>
    <col min="21" max="16384" width="9.140625" style="254" customWidth="1"/>
  </cols>
  <sheetData>
    <row r="1" spans="7:19" ht="12.75" customHeight="1">
      <c r="G1" s="1004"/>
      <c r="H1" s="1004"/>
      <c r="I1" s="1004"/>
      <c r="J1" s="268"/>
      <c r="K1" s="268"/>
      <c r="L1" s="268"/>
      <c r="M1" s="268"/>
      <c r="N1" s="268"/>
      <c r="O1" s="268"/>
      <c r="P1" s="268"/>
      <c r="Q1" s="1006" t="s">
        <v>533</v>
      </c>
      <c r="R1" s="1006"/>
      <c r="S1" s="1006"/>
    </row>
    <row r="2" spans="1:19" ht="15">
      <c r="A2" s="1007" t="s">
        <v>0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</row>
    <row r="3" spans="1:19" ht="18">
      <c r="A3" s="1008" t="s">
        <v>700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</row>
    <row r="4" spans="1:19" ht="12.75" customHeight="1">
      <c r="A4" s="1003" t="s">
        <v>708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</row>
    <row r="5" spans="1:20" s="255" customFormat="1" ht="7.5" customHeight="1">
      <c r="A5" s="1003"/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323"/>
    </row>
    <row r="6" spans="1:19" ht="12">
      <c r="A6" s="1005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</row>
    <row r="7" spans="1:19" ht="12.75">
      <c r="A7" s="724" t="s">
        <v>936</v>
      </c>
      <c r="B7" s="724"/>
      <c r="H7" s="269"/>
      <c r="I7" s="268"/>
      <c r="J7" s="268"/>
      <c r="K7" s="268"/>
      <c r="L7" s="1013"/>
      <c r="M7" s="1013"/>
      <c r="N7" s="1013"/>
      <c r="O7" s="1013"/>
      <c r="P7" s="1013"/>
      <c r="Q7" s="1013"/>
      <c r="R7" s="1013"/>
      <c r="S7" s="1013"/>
    </row>
    <row r="8" spans="1:19" ht="24.75" customHeight="1">
      <c r="A8" s="1014" t="s">
        <v>2</v>
      </c>
      <c r="B8" s="1014" t="s">
        <v>3</v>
      </c>
      <c r="C8" s="1009" t="s">
        <v>486</v>
      </c>
      <c r="D8" s="1010"/>
      <c r="E8" s="1010"/>
      <c r="F8" s="1010"/>
      <c r="G8" s="1011"/>
      <c r="H8" s="1015" t="s">
        <v>84</v>
      </c>
      <c r="I8" s="1009" t="s">
        <v>85</v>
      </c>
      <c r="J8" s="1010"/>
      <c r="K8" s="1010"/>
      <c r="L8" s="1011"/>
      <c r="M8" s="1014" t="s">
        <v>651</v>
      </c>
      <c r="N8" s="1014"/>
      <c r="O8" s="1014"/>
      <c r="P8" s="1014"/>
      <c r="Q8" s="1014"/>
      <c r="R8" s="1017" t="s">
        <v>850</v>
      </c>
      <c r="S8" s="1017"/>
    </row>
    <row r="9" spans="1:19" ht="44.25" customHeight="1">
      <c r="A9" s="1014"/>
      <c r="B9" s="1014"/>
      <c r="C9" s="270" t="s">
        <v>5</v>
      </c>
      <c r="D9" s="270" t="s">
        <v>6</v>
      </c>
      <c r="E9" s="270" t="s">
        <v>355</v>
      </c>
      <c r="F9" s="271" t="s">
        <v>100</v>
      </c>
      <c r="G9" s="271" t="s">
        <v>225</v>
      </c>
      <c r="H9" s="1016"/>
      <c r="I9" s="314" t="s">
        <v>90</v>
      </c>
      <c r="J9" s="314" t="s">
        <v>21</v>
      </c>
      <c r="K9" s="314" t="s">
        <v>41</v>
      </c>
      <c r="L9" s="314" t="s">
        <v>687</v>
      </c>
      <c r="M9" s="321" t="s">
        <v>18</v>
      </c>
      <c r="N9" s="321" t="s">
        <v>1010</v>
      </c>
      <c r="O9" s="321" t="s">
        <v>1011</v>
      </c>
      <c r="P9" s="321" t="s">
        <v>1012</v>
      </c>
      <c r="Q9" s="321" t="s">
        <v>1013</v>
      </c>
      <c r="R9" s="332" t="s">
        <v>863</v>
      </c>
      <c r="S9" s="332" t="s">
        <v>861</v>
      </c>
    </row>
    <row r="10" spans="1:20" s="256" customFormat="1" ht="12.75">
      <c r="A10" s="327">
        <v>1</v>
      </c>
      <c r="B10" s="327">
        <v>2</v>
      </c>
      <c r="C10" s="327">
        <v>3</v>
      </c>
      <c r="D10" s="327">
        <v>4</v>
      </c>
      <c r="E10" s="327">
        <v>5</v>
      </c>
      <c r="F10" s="327">
        <v>6</v>
      </c>
      <c r="G10" s="327">
        <v>7</v>
      </c>
      <c r="H10" s="327">
        <v>8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  <c r="Q10" s="327">
        <v>17</v>
      </c>
      <c r="R10" s="327">
        <v>18</v>
      </c>
      <c r="S10" s="327">
        <v>19</v>
      </c>
      <c r="T10" s="277"/>
    </row>
    <row r="11" spans="1:20" s="256" customFormat="1" ht="12.75">
      <c r="A11" s="353" t="s">
        <v>258</v>
      </c>
      <c r="B11" s="354" t="s">
        <v>884</v>
      </c>
      <c r="C11" s="498">
        <v>64545</v>
      </c>
      <c r="D11" s="498">
        <v>6918</v>
      </c>
      <c r="E11" s="327" t="s">
        <v>7</v>
      </c>
      <c r="F11" s="327" t="s">
        <v>7</v>
      </c>
      <c r="G11" s="498">
        <f>SUM(C11:F11)</f>
        <v>71463</v>
      </c>
      <c r="H11" s="500">
        <v>210</v>
      </c>
      <c r="I11" s="501">
        <f>ROUND(G11*H11*100/1000000,3)</f>
        <v>1500.723</v>
      </c>
      <c r="J11" s="501">
        <f>I11</f>
        <v>1500.723</v>
      </c>
      <c r="K11" s="327" t="s">
        <v>7</v>
      </c>
      <c r="L11" s="327" t="s">
        <v>7</v>
      </c>
      <c r="M11" s="498">
        <f>N11+O11+P11+Q11</f>
        <v>300.145</v>
      </c>
      <c r="N11" s="498">
        <v>120.058</v>
      </c>
      <c r="O11" s="498">
        <v>90.044</v>
      </c>
      <c r="P11" s="498">
        <v>45.022</v>
      </c>
      <c r="Q11" s="498">
        <v>45.020999999999994</v>
      </c>
      <c r="R11" s="498">
        <v>1360</v>
      </c>
      <c r="S11" s="498">
        <f>ROUND(I11*1360/100000,2)</f>
        <v>20.41</v>
      </c>
      <c r="T11" s="277"/>
    </row>
    <row r="12" spans="1:20" s="256" customFormat="1" ht="12.75">
      <c r="A12" s="353" t="s">
        <v>259</v>
      </c>
      <c r="B12" s="354" t="s">
        <v>885</v>
      </c>
      <c r="C12" s="498">
        <v>147993</v>
      </c>
      <c r="D12" s="498">
        <v>6953</v>
      </c>
      <c r="E12" s="327" t="s">
        <v>7</v>
      </c>
      <c r="F12" s="327" t="s">
        <v>7</v>
      </c>
      <c r="G12" s="498">
        <f aca="true" t="shared" si="0" ref="G12:G43">SUM(C12:F12)</f>
        <v>154946</v>
      </c>
      <c r="H12" s="500">
        <v>210</v>
      </c>
      <c r="I12" s="501">
        <f aca="true" t="shared" si="1" ref="I12:I43">ROUND(G12*H12*100/1000000,3)</f>
        <v>3253.866</v>
      </c>
      <c r="J12" s="501">
        <f aca="true" t="shared" si="2" ref="J12:J43">I12</f>
        <v>3253.866</v>
      </c>
      <c r="K12" s="327" t="s">
        <v>7</v>
      </c>
      <c r="L12" s="327" t="s">
        <v>7</v>
      </c>
      <c r="M12" s="498">
        <f aca="true" t="shared" si="3" ref="M12:M43">N12+O12+P12+Q12</f>
        <v>650.773</v>
      </c>
      <c r="N12" s="498">
        <v>260.309</v>
      </c>
      <c r="O12" s="498">
        <v>195.232</v>
      </c>
      <c r="P12" s="498">
        <v>97.616</v>
      </c>
      <c r="Q12" s="498">
        <v>97.616</v>
      </c>
      <c r="R12" s="498">
        <v>1360</v>
      </c>
      <c r="S12" s="498">
        <f aca="true" t="shared" si="4" ref="S12:S43">ROUND(I12*1360/100000,2)</f>
        <v>44.25</v>
      </c>
      <c r="T12" s="277"/>
    </row>
    <row r="13" spans="1:20" s="256" customFormat="1" ht="12.75">
      <c r="A13" s="353" t="s">
        <v>260</v>
      </c>
      <c r="B13" s="354" t="s">
        <v>886</v>
      </c>
      <c r="C13" s="498">
        <v>68085</v>
      </c>
      <c r="D13" s="498">
        <v>6025</v>
      </c>
      <c r="E13" s="327" t="s">
        <v>7</v>
      </c>
      <c r="F13" s="327" t="s">
        <v>7</v>
      </c>
      <c r="G13" s="498">
        <f t="shared" si="0"/>
        <v>74110</v>
      </c>
      <c r="H13" s="500">
        <v>210</v>
      </c>
      <c r="I13" s="501">
        <f t="shared" si="1"/>
        <v>1556.31</v>
      </c>
      <c r="J13" s="501">
        <f t="shared" si="2"/>
        <v>1556.31</v>
      </c>
      <c r="K13" s="327" t="s">
        <v>7</v>
      </c>
      <c r="L13" s="327" t="s">
        <v>7</v>
      </c>
      <c r="M13" s="498">
        <f t="shared" si="3"/>
        <v>311.26200000000006</v>
      </c>
      <c r="N13" s="498">
        <v>124.505</v>
      </c>
      <c r="O13" s="498">
        <v>93.379</v>
      </c>
      <c r="P13" s="498">
        <v>46.689</v>
      </c>
      <c r="Q13" s="498">
        <v>46.689</v>
      </c>
      <c r="R13" s="498">
        <v>1360</v>
      </c>
      <c r="S13" s="498">
        <f t="shared" si="4"/>
        <v>21.17</v>
      </c>
      <c r="T13" s="277"/>
    </row>
    <row r="14" spans="1:20" s="256" customFormat="1" ht="12.75">
      <c r="A14" s="353" t="s">
        <v>261</v>
      </c>
      <c r="B14" s="354" t="s">
        <v>887</v>
      </c>
      <c r="C14" s="498">
        <v>146467</v>
      </c>
      <c r="D14" s="498">
        <v>5332</v>
      </c>
      <c r="E14" s="327" t="s">
        <v>7</v>
      </c>
      <c r="F14" s="327" t="s">
        <v>7</v>
      </c>
      <c r="G14" s="498">
        <f t="shared" si="0"/>
        <v>151799</v>
      </c>
      <c r="H14" s="500">
        <v>210</v>
      </c>
      <c r="I14" s="501">
        <f t="shared" si="1"/>
        <v>3187.779</v>
      </c>
      <c r="J14" s="501">
        <f t="shared" si="2"/>
        <v>3187.779</v>
      </c>
      <c r="K14" s="327" t="s">
        <v>7</v>
      </c>
      <c r="L14" s="327" t="s">
        <v>7</v>
      </c>
      <c r="M14" s="498">
        <f t="shared" si="3"/>
        <v>637.556</v>
      </c>
      <c r="N14" s="498">
        <v>255.022</v>
      </c>
      <c r="O14" s="498">
        <v>191.267</v>
      </c>
      <c r="P14" s="498">
        <v>95.633</v>
      </c>
      <c r="Q14" s="498">
        <v>95.63400000000006</v>
      </c>
      <c r="R14" s="498">
        <v>1360</v>
      </c>
      <c r="S14" s="498">
        <f t="shared" si="4"/>
        <v>43.35</v>
      </c>
      <c r="T14" s="277"/>
    </row>
    <row r="15" spans="1:20" s="256" customFormat="1" ht="12.75">
      <c r="A15" s="353" t="s">
        <v>262</v>
      </c>
      <c r="B15" s="354" t="s">
        <v>888</v>
      </c>
      <c r="C15" s="498">
        <v>42934</v>
      </c>
      <c r="D15" s="498">
        <v>7151</v>
      </c>
      <c r="E15" s="327" t="s">
        <v>7</v>
      </c>
      <c r="F15" s="327" t="s">
        <v>7</v>
      </c>
      <c r="G15" s="498">
        <f t="shared" si="0"/>
        <v>50085</v>
      </c>
      <c r="H15" s="500">
        <v>210</v>
      </c>
      <c r="I15" s="501">
        <f t="shared" si="1"/>
        <v>1051.785</v>
      </c>
      <c r="J15" s="501">
        <f t="shared" si="2"/>
        <v>1051.785</v>
      </c>
      <c r="K15" s="327" t="s">
        <v>7</v>
      </c>
      <c r="L15" s="327" t="s">
        <v>7</v>
      </c>
      <c r="M15" s="498">
        <f t="shared" si="3"/>
        <v>210.357</v>
      </c>
      <c r="N15" s="498">
        <v>84.143</v>
      </c>
      <c r="O15" s="498">
        <v>63.107</v>
      </c>
      <c r="P15" s="498">
        <v>31.554</v>
      </c>
      <c r="Q15" s="498">
        <v>31.553</v>
      </c>
      <c r="R15" s="498">
        <v>1360</v>
      </c>
      <c r="S15" s="498">
        <f t="shared" si="4"/>
        <v>14.3</v>
      </c>
      <c r="T15" s="277"/>
    </row>
    <row r="16" spans="1:20" s="256" customFormat="1" ht="12.75">
      <c r="A16" s="353" t="s">
        <v>263</v>
      </c>
      <c r="B16" s="354" t="s">
        <v>889</v>
      </c>
      <c r="C16" s="498">
        <v>91021</v>
      </c>
      <c r="D16" s="498">
        <v>2300</v>
      </c>
      <c r="E16" s="327" t="s">
        <v>7</v>
      </c>
      <c r="F16" s="327" t="s">
        <v>7</v>
      </c>
      <c r="G16" s="498">
        <f t="shared" si="0"/>
        <v>93321</v>
      </c>
      <c r="H16" s="500">
        <v>210</v>
      </c>
      <c r="I16" s="501">
        <f t="shared" si="1"/>
        <v>1959.741</v>
      </c>
      <c r="J16" s="501">
        <f t="shared" si="2"/>
        <v>1959.741</v>
      </c>
      <c r="K16" s="327" t="s">
        <v>7</v>
      </c>
      <c r="L16" s="327" t="s">
        <v>7</v>
      </c>
      <c r="M16" s="498">
        <f t="shared" si="3"/>
        <v>391.948</v>
      </c>
      <c r="N16" s="498">
        <v>156.779</v>
      </c>
      <c r="O16" s="498">
        <v>117.584</v>
      </c>
      <c r="P16" s="498">
        <v>58.792</v>
      </c>
      <c r="Q16" s="498">
        <v>58.79299999999998</v>
      </c>
      <c r="R16" s="498">
        <v>1360</v>
      </c>
      <c r="S16" s="498">
        <f t="shared" si="4"/>
        <v>26.65</v>
      </c>
      <c r="T16" s="277"/>
    </row>
    <row r="17" spans="1:20" s="256" customFormat="1" ht="12.75">
      <c r="A17" s="353" t="s">
        <v>264</v>
      </c>
      <c r="B17" s="354" t="s">
        <v>890</v>
      </c>
      <c r="C17" s="498">
        <v>56522</v>
      </c>
      <c r="D17" s="498">
        <v>6548</v>
      </c>
      <c r="E17" s="327" t="s">
        <v>7</v>
      </c>
      <c r="F17" s="327" t="s">
        <v>7</v>
      </c>
      <c r="G17" s="498">
        <f t="shared" si="0"/>
        <v>63070</v>
      </c>
      <c r="H17" s="500">
        <v>210</v>
      </c>
      <c r="I17" s="501">
        <f t="shared" si="1"/>
        <v>1324.47</v>
      </c>
      <c r="J17" s="501">
        <f t="shared" si="2"/>
        <v>1324.47</v>
      </c>
      <c r="K17" s="327" t="s">
        <v>7</v>
      </c>
      <c r="L17" s="327" t="s">
        <v>7</v>
      </c>
      <c r="M17" s="498">
        <f t="shared" si="3"/>
        <v>264.894</v>
      </c>
      <c r="N17" s="498">
        <v>105.958</v>
      </c>
      <c r="O17" s="498">
        <v>79.468</v>
      </c>
      <c r="P17" s="498">
        <v>39.734</v>
      </c>
      <c r="Q17" s="498">
        <v>39.734</v>
      </c>
      <c r="R17" s="498">
        <v>1360</v>
      </c>
      <c r="S17" s="498">
        <f t="shared" si="4"/>
        <v>18.01</v>
      </c>
      <c r="T17" s="277"/>
    </row>
    <row r="18" spans="1:20" s="256" customFormat="1" ht="12.75">
      <c r="A18" s="353" t="s">
        <v>265</v>
      </c>
      <c r="B18" s="354" t="s">
        <v>891</v>
      </c>
      <c r="C18" s="498">
        <v>170975</v>
      </c>
      <c r="D18" s="498">
        <v>15430</v>
      </c>
      <c r="E18" s="327" t="s">
        <v>7</v>
      </c>
      <c r="F18" s="327" t="s">
        <v>7</v>
      </c>
      <c r="G18" s="498">
        <f t="shared" si="0"/>
        <v>186405</v>
      </c>
      <c r="H18" s="500">
        <v>210</v>
      </c>
      <c r="I18" s="501">
        <f t="shared" si="1"/>
        <v>3914.505</v>
      </c>
      <c r="J18" s="501">
        <f t="shared" si="2"/>
        <v>3914.505</v>
      </c>
      <c r="K18" s="327" t="s">
        <v>7</v>
      </c>
      <c r="L18" s="327" t="s">
        <v>7</v>
      </c>
      <c r="M18" s="498">
        <f t="shared" si="3"/>
        <v>782.9009999999998</v>
      </c>
      <c r="N18" s="498">
        <v>313.16</v>
      </c>
      <c r="O18" s="498">
        <v>234.87</v>
      </c>
      <c r="P18" s="498">
        <v>117.435</v>
      </c>
      <c r="Q18" s="498">
        <v>117.43599999999992</v>
      </c>
      <c r="R18" s="498">
        <v>1360</v>
      </c>
      <c r="S18" s="498">
        <f t="shared" si="4"/>
        <v>53.24</v>
      </c>
      <c r="T18" s="277"/>
    </row>
    <row r="19" spans="1:20" s="256" customFormat="1" ht="12.75">
      <c r="A19" s="353" t="s">
        <v>284</v>
      </c>
      <c r="B19" s="354" t="s">
        <v>892</v>
      </c>
      <c r="C19" s="498">
        <v>92098</v>
      </c>
      <c r="D19" s="498">
        <v>1413</v>
      </c>
      <c r="E19" s="327" t="s">
        <v>7</v>
      </c>
      <c r="F19" s="327" t="s">
        <v>7</v>
      </c>
      <c r="G19" s="498">
        <f t="shared" si="0"/>
        <v>93511</v>
      </c>
      <c r="H19" s="500">
        <v>210</v>
      </c>
      <c r="I19" s="501">
        <f t="shared" si="1"/>
        <v>1963.731</v>
      </c>
      <c r="J19" s="501">
        <f t="shared" si="2"/>
        <v>1963.731</v>
      </c>
      <c r="K19" s="327" t="s">
        <v>7</v>
      </c>
      <c r="L19" s="327" t="s">
        <v>7</v>
      </c>
      <c r="M19" s="498">
        <f t="shared" si="3"/>
        <v>392.746</v>
      </c>
      <c r="N19" s="498">
        <v>157.098</v>
      </c>
      <c r="O19" s="498">
        <v>117.824</v>
      </c>
      <c r="P19" s="498">
        <v>58.912</v>
      </c>
      <c r="Q19" s="498">
        <v>58.91199999999997</v>
      </c>
      <c r="R19" s="498">
        <v>1360</v>
      </c>
      <c r="S19" s="498">
        <f t="shared" si="4"/>
        <v>26.71</v>
      </c>
      <c r="T19" s="277"/>
    </row>
    <row r="20" spans="1:20" s="256" customFormat="1" ht="12.75">
      <c r="A20" s="353" t="s">
        <v>285</v>
      </c>
      <c r="B20" s="354" t="s">
        <v>893</v>
      </c>
      <c r="C20" s="498">
        <v>13565</v>
      </c>
      <c r="D20" s="498">
        <v>823</v>
      </c>
      <c r="E20" s="327" t="s">
        <v>7</v>
      </c>
      <c r="F20" s="327" t="s">
        <v>7</v>
      </c>
      <c r="G20" s="498">
        <f t="shared" si="0"/>
        <v>14388</v>
      </c>
      <c r="H20" s="500">
        <v>210</v>
      </c>
      <c r="I20" s="501">
        <f t="shared" si="1"/>
        <v>302.148</v>
      </c>
      <c r="J20" s="501">
        <f t="shared" si="2"/>
        <v>302.148</v>
      </c>
      <c r="K20" s="327" t="s">
        <v>7</v>
      </c>
      <c r="L20" s="327" t="s">
        <v>7</v>
      </c>
      <c r="M20" s="498">
        <f t="shared" si="3"/>
        <v>60.42999999999999</v>
      </c>
      <c r="N20" s="498">
        <v>24.172</v>
      </c>
      <c r="O20" s="498">
        <v>18.129</v>
      </c>
      <c r="P20" s="498">
        <v>9.065</v>
      </c>
      <c r="Q20" s="498">
        <v>9.063999999999995</v>
      </c>
      <c r="R20" s="498">
        <v>1360</v>
      </c>
      <c r="S20" s="498">
        <f t="shared" si="4"/>
        <v>4.11</v>
      </c>
      <c r="T20" s="277"/>
    </row>
    <row r="21" spans="1:20" s="256" customFormat="1" ht="12.75">
      <c r="A21" s="353" t="s">
        <v>286</v>
      </c>
      <c r="B21" s="354" t="s">
        <v>894</v>
      </c>
      <c r="C21" s="498">
        <v>104550</v>
      </c>
      <c r="D21" s="498">
        <v>4790</v>
      </c>
      <c r="E21" s="327" t="s">
        <v>7</v>
      </c>
      <c r="F21" s="327" t="s">
        <v>7</v>
      </c>
      <c r="G21" s="498">
        <f t="shared" si="0"/>
        <v>109340</v>
      </c>
      <c r="H21" s="500">
        <v>210</v>
      </c>
      <c r="I21" s="501">
        <f t="shared" si="1"/>
        <v>2296.14</v>
      </c>
      <c r="J21" s="501">
        <f t="shared" si="2"/>
        <v>2296.14</v>
      </c>
      <c r="K21" s="327" t="s">
        <v>7</v>
      </c>
      <c r="L21" s="327" t="s">
        <v>7</v>
      </c>
      <c r="M21" s="498">
        <f t="shared" si="3"/>
        <v>459.22800000000007</v>
      </c>
      <c r="N21" s="498">
        <v>183.691</v>
      </c>
      <c r="O21" s="498">
        <v>137.768</v>
      </c>
      <c r="P21" s="498">
        <v>68.884</v>
      </c>
      <c r="Q21" s="498">
        <v>68.88500000000003</v>
      </c>
      <c r="R21" s="498">
        <v>1360</v>
      </c>
      <c r="S21" s="498">
        <f t="shared" si="4"/>
        <v>31.23</v>
      </c>
      <c r="T21" s="277"/>
    </row>
    <row r="22" spans="1:20" s="256" customFormat="1" ht="12.75">
      <c r="A22" s="353" t="s">
        <v>314</v>
      </c>
      <c r="B22" s="354" t="s">
        <v>895</v>
      </c>
      <c r="C22" s="498">
        <v>71545</v>
      </c>
      <c r="D22" s="498">
        <v>1347</v>
      </c>
      <c r="E22" s="327" t="s">
        <v>7</v>
      </c>
      <c r="F22" s="327" t="s">
        <v>7</v>
      </c>
      <c r="G22" s="498">
        <f t="shared" si="0"/>
        <v>72892</v>
      </c>
      <c r="H22" s="500">
        <v>210</v>
      </c>
      <c r="I22" s="501">
        <f t="shared" si="1"/>
        <v>1530.732</v>
      </c>
      <c r="J22" s="501">
        <f t="shared" si="2"/>
        <v>1530.732</v>
      </c>
      <c r="K22" s="327" t="s">
        <v>7</v>
      </c>
      <c r="L22" s="327" t="s">
        <v>7</v>
      </c>
      <c r="M22" s="498">
        <f t="shared" si="3"/>
        <v>306.146</v>
      </c>
      <c r="N22" s="498">
        <v>122.458</v>
      </c>
      <c r="O22" s="498">
        <v>91.844</v>
      </c>
      <c r="P22" s="498">
        <v>45.922</v>
      </c>
      <c r="Q22" s="498">
        <v>45.922000000000025</v>
      </c>
      <c r="R22" s="498">
        <v>1360</v>
      </c>
      <c r="S22" s="498">
        <f t="shared" si="4"/>
        <v>20.82</v>
      </c>
      <c r="T22" s="277"/>
    </row>
    <row r="23" spans="1:20" s="256" customFormat="1" ht="12.75">
      <c r="A23" s="353" t="s">
        <v>315</v>
      </c>
      <c r="B23" s="354" t="s">
        <v>896</v>
      </c>
      <c r="C23" s="498">
        <v>62885</v>
      </c>
      <c r="D23" s="498">
        <v>5536</v>
      </c>
      <c r="E23" s="327" t="s">
        <v>7</v>
      </c>
      <c r="F23" s="327" t="s">
        <v>7</v>
      </c>
      <c r="G23" s="498">
        <f t="shared" si="0"/>
        <v>68421</v>
      </c>
      <c r="H23" s="500">
        <v>210</v>
      </c>
      <c r="I23" s="501">
        <f t="shared" si="1"/>
        <v>1436.841</v>
      </c>
      <c r="J23" s="501">
        <f t="shared" si="2"/>
        <v>1436.841</v>
      </c>
      <c r="K23" s="327" t="s">
        <v>7</v>
      </c>
      <c r="L23" s="327" t="s">
        <v>7</v>
      </c>
      <c r="M23" s="498">
        <f t="shared" si="3"/>
        <v>287.368</v>
      </c>
      <c r="N23" s="498">
        <v>114.947</v>
      </c>
      <c r="O23" s="498">
        <v>86.21</v>
      </c>
      <c r="P23" s="498">
        <v>43.105</v>
      </c>
      <c r="Q23" s="498">
        <v>43.106</v>
      </c>
      <c r="R23" s="498">
        <v>1360</v>
      </c>
      <c r="S23" s="498">
        <f t="shared" si="4"/>
        <v>19.54</v>
      </c>
      <c r="T23" s="277"/>
    </row>
    <row r="24" spans="1:20" s="256" customFormat="1" ht="12.75">
      <c r="A24" s="353" t="s">
        <v>316</v>
      </c>
      <c r="B24" s="354" t="s">
        <v>897</v>
      </c>
      <c r="C24" s="498">
        <v>50476</v>
      </c>
      <c r="D24" s="498">
        <v>1476</v>
      </c>
      <c r="E24" s="327" t="s">
        <v>7</v>
      </c>
      <c r="F24" s="327" t="s">
        <v>7</v>
      </c>
      <c r="G24" s="498">
        <f t="shared" si="0"/>
        <v>51952</v>
      </c>
      <c r="H24" s="500">
        <v>210</v>
      </c>
      <c r="I24" s="501">
        <f t="shared" si="1"/>
        <v>1090.992</v>
      </c>
      <c r="J24" s="501">
        <f t="shared" si="2"/>
        <v>1090.992</v>
      </c>
      <c r="K24" s="327" t="s">
        <v>7</v>
      </c>
      <c r="L24" s="327" t="s">
        <v>7</v>
      </c>
      <c r="M24" s="498">
        <f t="shared" si="3"/>
        <v>218.198</v>
      </c>
      <c r="N24" s="498">
        <v>87.279</v>
      </c>
      <c r="O24" s="498">
        <v>65.459</v>
      </c>
      <c r="P24" s="498">
        <v>32.73</v>
      </c>
      <c r="Q24" s="498">
        <v>32.73000000000001</v>
      </c>
      <c r="R24" s="498">
        <v>1360</v>
      </c>
      <c r="S24" s="498">
        <f t="shared" si="4"/>
        <v>14.84</v>
      </c>
      <c r="T24" s="277"/>
    </row>
    <row r="25" spans="1:20" s="256" customFormat="1" ht="12.75">
      <c r="A25" s="353" t="s">
        <v>317</v>
      </c>
      <c r="B25" s="354" t="s">
        <v>898</v>
      </c>
      <c r="C25" s="498">
        <v>48029</v>
      </c>
      <c r="D25" s="498">
        <v>2374</v>
      </c>
      <c r="E25" s="327" t="s">
        <v>7</v>
      </c>
      <c r="F25" s="327" t="s">
        <v>7</v>
      </c>
      <c r="G25" s="498">
        <f t="shared" si="0"/>
        <v>50403</v>
      </c>
      <c r="H25" s="500">
        <v>210</v>
      </c>
      <c r="I25" s="501">
        <f t="shared" si="1"/>
        <v>1058.463</v>
      </c>
      <c r="J25" s="501">
        <f t="shared" si="2"/>
        <v>1058.463</v>
      </c>
      <c r="K25" s="327" t="s">
        <v>7</v>
      </c>
      <c r="L25" s="327" t="s">
        <v>7</v>
      </c>
      <c r="M25" s="498">
        <f t="shared" si="3"/>
        <v>211.69299999999998</v>
      </c>
      <c r="N25" s="498">
        <v>84.677</v>
      </c>
      <c r="O25" s="498">
        <v>63.508</v>
      </c>
      <c r="P25" s="498">
        <v>31.754</v>
      </c>
      <c r="Q25" s="498">
        <v>31.754</v>
      </c>
      <c r="R25" s="498">
        <v>1360</v>
      </c>
      <c r="S25" s="498">
        <f t="shared" si="4"/>
        <v>14.4</v>
      </c>
      <c r="T25" s="277"/>
    </row>
    <row r="26" spans="1:20" s="256" customFormat="1" ht="12.75">
      <c r="A26" s="353" t="s">
        <v>899</v>
      </c>
      <c r="B26" s="354" t="s">
        <v>900</v>
      </c>
      <c r="C26" s="498">
        <v>105122</v>
      </c>
      <c r="D26" s="498">
        <v>7807</v>
      </c>
      <c r="E26" s="327" t="s">
        <v>7</v>
      </c>
      <c r="F26" s="327" t="s">
        <v>7</v>
      </c>
      <c r="G26" s="498">
        <f t="shared" si="0"/>
        <v>112929</v>
      </c>
      <c r="H26" s="500">
        <v>210</v>
      </c>
      <c r="I26" s="501">
        <f t="shared" si="1"/>
        <v>2371.509</v>
      </c>
      <c r="J26" s="501">
        <f t="shared" si="2"/>
        <v>2371.509</v>
      </c>
      <c r="K26" s="327" t="s">
        <v>7</v>
      </c>
      <c r="L26" s="327" t="s">
        <v>7</v>
      </c>
      <c r="M26" s="498">
        <f t="shared" si="3"/>
        <v>474.302</v>
      </c>
      <c r="N26" s="498">
        <v>189.721</v>
      </c>
      <c r="O26" s="498">
        <v>142.291</v>
      </c>
      <c r="P26" s="498">
        <v>71.145</v>
      </c>
      <c r="Q26" s="498">
        <v>71.14500000000002</v>
      </c>
      <c r="R26" s="498">
        <v>1360</v>
      </c>
      <c r="S26" s="498">
        <f t="shared" si="4"/>
        <v>32.25</v>
      </c>
      <c r="T26" s="277"/>
    </row>
    <row r="27" spans="1:20" s="256" customFormat="1" ht="12.75">
      <c r="A27" s="353" t="s">
        <v>901</v>
      </c>
      <c r="B27" s="354" t="s">
        <v>902</v>
      </c>
      <c r="C27" s="498">
        <v>49195</v>
      </c>
      <c r="D27" s="498">
        <v>499</v>
      </c>
      <c r="E27" s="327" t="s">
        <v>7</v>
      </c>
      <c r="F27" s="327" t="s">
        <v>7</v>
      </c>
      <c r="G27" s="498">
        <f t="shared" si="0"/>
        <v>49694</v>
      </c>
      <c r="H27" s="500">
        <v>210</v>
      </c>
      <c r="I27" s="501">
        <f t="shared" si="1"/>
        <v>1043.574</v>
      </c>
      <c r="J27" s="501">
        <f t="shared" si="2"/>
        <v>1043.574</v>
      </c>
      <c r="K27" s="327" t="s">
        <v>7</v>
      </c>
      <c r="L27" s="327" t="s">
        <v>7</v>
      </c>
      <c r="M27" s="498">
        <f t="shared" si="3"/>
        <v>208.71499999999997</v>
      </c>
      <c r="N27" s="498">
        <v>83.486</v>
      </c>
      <c r="O27" s="498">
        <v>62.615</v>
      </c>
      <c r="P27" s="498">
        <v>31.307</v>
      </c>
      <c r="Q27" s="498">
        <v>31.307</v>
      </c>
      <c r="R27" s="498">
        <v>1360</v>
      </c>
      <c r="S27" s="498">
        <f t="shared" si="4"/>
        <v>14.19</v>
      </c>
      <c r="T27" s="277"/>
    </row>
    <row r="28" spans="1:19" ht="12.75">
      <c r="A28" s="353" t="s">
        <v>903</v>
      </c>
      <c r="B28" s="354" t="s">
        <v>904</v>
      </c>
      <c r="C28" s="272">
        <v>123746</v>
      </c>
      <c r="D28" s="272">
        <v>6872</v>
      </c>
      <c r="E28" s="327" t="s">
        <v>7</v>
      </c>
      <c r="F28" s="327" t="s">
        <v>7</v>
      </c>
      <c r="G28" s="498">
        <f t="shared" si="0"/>
        <v>130618</v>
      </c>
      <c r="H28" s="500">
        <v>210</v>
      </c>
      <c r="I28" s="501">
        <f t="shared" si="1"/>
        <v>2742.978</v>
      </c>
      <c r="J28" s="501">
        <f t="shared" si="2"/>
        <v>2742.978</v>
      </c>
      <c r="K28" s="327" t="s">
        <v>7</v>
      </c>
      <c r="L28" s="327" t="s">
        <v>7</v>
      </c>
      <c r="M28" s="498">
        <f t="shared" si="3"/>
        <v>548.596</v>
      </c>
      <c r="N28" s="498">
        <v>219.438</v>
      </c>
      <c r="O28" s="498">
        <v>164.579</v>
      </c>
      <c r="P28" s="498">
        <v>82.289</v>
      </c>
      <c r="Q28" s="498">
        <v>82.29</v>
      </c>
      <c r="R28" s="498">
        <v>1360</v>
      </c>
      <c r="S28" s="498">
        <f t="shared" si="4"/>
        <v>37.3</v>
      </c>
    </row>
    <row r="29" spans="1:19" ht="12.75">
      <c r="A29" s="353" t="s">
        <v>905</v>
      </c>
      <c r="B29" s="354" t="s">
        <v>906</v>
      </c>
      <c r="C29" s="272">
        <v>74256</v>
      </c>
      <c r="D29" s="272">
        <v>16238</v>
      </c>
      <c r="E29" s="327" t="s">
        <v>7</v>
      </c>
      <c r="F29" s="327" t="s">
        <v>7</v>
      </c>
      <c r="G29" s="498">
        <f t="shared" si="0"/>
        <v>90494</v>
      </c>
      <c r="H29" s="500">
        <v>210</v>
      </c>
      <c r="I29" s="501">
        <f t="shared" si="1"/>
        <v>1900.374</v>
      </c>
      <c r="J29" s="501">
        <f t="shared" si="2"/>
        <v>1900.374</v>
      </c>
      <c r="K29" s="327" t="s">
        <v>7</v>
      </c>
      <c r="L29" s="327" t="s">
        <v>7</v>
      </c>
      <c r="M29" s="498">
        <f t="shared" si="3"/>
        <v>380.075</v>
      </c>
      <c r="N29" s="498">
        <v>152.03</v>
      </c>
      <c r="O29" s="498">
        <v>114.023</v>
      </c>
      <c r="P29" s="498">
        <v>57.011</v>
      </c>
      <c r="Q29" s="498">
        <v>57.01099999999999</v>
      </c>
      <c r="R29" s="498">
        <v>1360</v>
      </c>
      <c r="S29" s="498">
        <f t="shared" si="4"/>
        <v>25.85</v>
      </c>
    </row>
    <row r="30" spans="1:19" ht="12.75">
      <c r="A30" s="353" t="s">
        <v>907</v>
      </c>
      <c r="B30" s="354" t="s">
        <v>908</v>
      </c>
      <c r="C30" s="272">
        <v>93247</v>
      </c>
      <c r="D30" s="272">
        <v>6502</v>
      </c>
      <c r="E30" s="327" t="s">
        <v>7</v>
      </c>
      <c r="F30" s="327" t="s">
        <v>7</v>
      </c>
      <c r="G30" s="498">
        <f t="shared" si="0"/>
        <v>99749</v>
      </c>
      <c r="H30" s="500">
        <v>210</v>
      </c>
      <c r="I30" s="501">
        <f t="shared" si="1"/>
        <v>2094.729</v>
      </c>
      <c r="J30" s="501">
        <f t="shared" si="2"/>
        <v>2094.729</v>
      </c>
      <c r="K30" s="327" t="s">
        <v>7</v>
      </c>
      <c r="L30" s="327" t="s">
        <v>7</v>
      </c>
      <c r="M30" s="498">
        <f t="shared" si="3"/>
        <v>418.946</v>
      </c>
      <c r="N30" s="498">
        <v>167.578</v>
      </c>
      <c r="O30" s="498">
        <v>125.684</v>
      </c>
      <c r="P30" s="498">
        <v>62.842</v>
      </c>
      <c r="Q30" s="498">
        <v>62.84200000000003</v>
      </c>
      <c r="R30" s="498">
        <v>1360</v>
      </c>
      <c r="S30" s="498">
        <f t="shared" si="4"/>
        <v>28.49</v>
      </c>
    </row>
    <row r="31" spans="1:19" ht="12.75">
      <c r="A31" s="353" t="s">
        <v>909</v>
      </c>
      <c r="B31" s="354" t="s">
        <v>910</v>
      </c>
      <c r="C31" s="272">
        <v>96945</v>
      </c>
      <c r="D31" s="272">
        <v>1797</v>
      </c>
      <c r="E31" s="327" t="s">
        <v>7</v>
      </c>
      <c r="F31" s="327" t="s">
        <v>7</v>
      </c>
      <c r="G31" s="498">
        <f t="shared" si="0"/>
        <v>98742</v>
      </c>
      <c r="H31" s="500">
        <v>210</v>
      </c>
      <c r="I31" s="501">
        <f t="shared" si="1"/>
        <v>2073.582</v>
      </c>
      <c r="J31" s="501">
        <f t="shared" si="2"/>
        <v>2073.582</v>
      </c>
      <c r="K31" s="327" t="s">
        <v>7</v>
      </c>
      <c r="L31" s="327" t="s">
        <v>7</v>
      </c>
      <c r="M31" s="498">
        <f t="shared" si="3"/>
        <v>414.716</v>
      </c>
      <c r="N31" s="498">
        <v>165.886</v>
      </c>
      <c r="O31" s="498">
        <v>124.415</v>
      </c>
      <c r="P31" s="498">
        <v>62.207</v>
      </c>
      <c r="Q31" s="498">
        <v>62.208000000000006</v>
      </c>
      <c r="R31" s="498">
        <v>1360</v>
      </c>
      <c r="S31" s="498">
        <f t="shared" si="4"/>
        <v>28.2</v>
      </c>
    </row>
    <row r="32" spans="1:19" ht="12.75">
      <c r="A32" s="353" t="s">
        <v>911</v>
      </c>
      <c r="B32" s="354" t="s">
        <v>912</v>
      </c>
      <c r="C32" s="272">
        <v>178849</v>
      </c>
      <c r="D32" s="272">
        <v>12327</v>
      </c>
      <c r="E32" s="327" t="s">
        <v>7</v>
      </c>
      <c r="F32" s="327" t="s">
        <v>7</v>
      </c>
      <c r="G32" s="498">
        <f t="shared" si="0"/>
        <v>191176</v>
      </c>
      <c r="H32" s="500">
        <v>210</v>
      </c>
      <c r="I32" s="501">
        <f t="shared" si="1"/>
        <v>4014.696</v>
      </c>
      <c r="J32" s="501">
        <f t="shared" si="2"/>
        <v>4014.696</v>
      </c>
      <c r="K32" s="327" t="s">
        <v>7</v>
      </c>
      <c r="L32" s="327" t="s">
        <v>7</v>
      </c>
      <c r="M32" s="498">
        <f t="shared" si="3"/>
        <v>802.939</v>
      </c>
      <c r="N32" s="498">
        <v>321.176</v>
      </c>
      <c r="O32" s="498">
        <v>240.882</v>
      </c>
      <c r="P32" s="498">
        <v>120.441</v>
      </c>
      <c r="Q32" s="498">
        <v>120.43999999999997</v>
      </c>
      <c r="R32" s="498">
        <v>1360</v>
      </c>
      <c r="S32" s="498">
        <f t="shared" si="4"/>
        <v>54.6</v>
      </c>
    </row>
    <row r="33" spans="1:19" ht="12.75">
      <c r="A33" s="353" t="s">
        <v>913</v>
      </c>
      <c r="B33" s="354" t="s">
        <v>914</v>
      </c>
      <c r="C33" s="272">
        <v>50728</v>
      </c>
      <c r="D33" s="272">
        <v>5611</v>
      </c>
      <c r="E33" s="327" t="s">
        <v>7</v>
      </c>
      <c r="F33" s="327" t="s">
        <v>7</v>
      </c>
      <c r="G33" s="498">
        <f t="shared" si="0"/>
        <v>56339</v>
      </c>
      <c r="H33" s="500">
        <v>210</v>
      </c>
      <c r="I33" s="501">
        <f t="shared" si="1"/>
        <v>1183.119</v>
      </c>
      <c r="J33" s="501">
        <f t="shared" si="2"/>
        <v>1183.119</v>
      </c>
      <c r="K33" s="327" t="s">
        <v>7</v>
      </c>
      <c r="L33" s="327" t="s">
        <v>7</v>
      </c>
      <c r="M33" s="498">
        <f t="shared" si="3"/>
        <v>236.624</v>
      </c>
      <c r="N33" s="498">
        <v>94.65</v>
      </c>
      <c r="O33" s="498">
        <v>70.987</v>
      </c>
      <c r="P33" s="498">
        <v>35.494</v>
      </c>
      <c r="Q33" s="498">
        <v>35.492999999999995</v>
      </c>
      <c r="R33" s="498">
        <v>1360</v>
      </c>
      <c r="S33" s="498">
        <f t="shared" si="4"/>
        <v>16.09</v>
      </c>
    </row>
    <row r="34" spans="1:19" ht="12.75">
      <c r="A34" s="353" t="s">
        <v>915</v>
      </c>
      <c r="B34" s="354" t="s">
        <v>916</v>
      </c>
      <c r="C34" s="272">
        <v>42037</v>
      </c>
      <c r="D34" s="272">
        <v>23</v>
      </c>
      <c r="E34" s="327" t="s">
        <v>7</v>
      </c>
      <c r="F34" s="327" t="s">
        <v>7</v>
      </c>
      <c r="G34" s="498">
        <f t="shared" si="0"/>
        <v>42060</v>
      </c>
      <c r="H34" s="500">
        <v>210</v>
      </c>
      <c r="I34" s="501">
        <f t="shared" si="1"/>
        <v>883.26</v>
      </c>
      <c r="J34" s="501">
        <f t="shared" si="2"/>
        <v>883.26</v>
      </c>
      <c r="K34" s="327" t="s">
        <v>7</v>
      </c>
      <c r="L34" s="327" t="s">
        <v>7</v>
      </c>
      <c r="M34" s="498">
        <f t="shared" si="3"/>
        <v>176.652</v>
      </c>
      <c r="N34" s="498">
        <v>70.661</v>
      </c>
      <c r="O34" s="498">
        <v>52.996</v>
      </c>
      <c r="P34" s="498">
        <v>26.498</v>
      </c>
      <c r="Q34" s="498">
        <v>26.496999999999982</v>
      </c>
      <c r="R34" s="498">
        <v>1360</v>
      </c>
      <c r="S34" s="498">
        <f t="shared" si="4"/>
        <v>12.01</v>
      </c>
    </row>
    <row r="35" spans="1:19" ht="12.75">
      <c r="A35" s="353" t="s">
        <v>917</v>
      </c>
      <c r="B35" s="354" t="s">
        <v>918</v>
      </c>
      <c r="C35" s="272">
        <v>88946</v>
      </c>
      <c r="D35" s="272">
        <v>10508</v>
      </c>
      <c r="E35" s="327" t="s">
        <v>7</v>
      </c>
      <c r="F35" s="327" t="s">
        <v>7</v>
      </c>
      <c r="G35" s="498">
        <f t="shared" si="0"/>
        <v>99454</v>
      </c>
      <c r="H35" s="500">
        <v>210</v>
      </c>
      <c r="I35" s="501">
        <f t="shared" si="1"/>
        <v>2088.534</v>
      </c>
      <c r="J35" s="501">
        <f t="shared" si="2"/>
        <v>2088.534</v>
      </c>
      <c r="K35" s="327" t="s">
        <v>7</v>
      </c>
      <c r="L35" s="327" t="s">
        <v>7</v>
      </c>
      <c r="M35" s="498">
        <f t="shared" si="3"/>
        <v>417.707</v>
      </c>
      <c r="N35" s="498">
        <v>167.083</v>
      </c>
      <c r="O35" s="498">
        <v>125.312</v>
      </c>
      <c r="P35" s="498">
        <v>62.656</v>
      </c>
      <c r="Q35" s="498">
        <v>62.656</v>
      </c>
      <c r="R35" s="498">
        <v>1360</v>
      </c>
      <c r="S35" s="498">
        <f t="shared" si="4"/>
        <v>28.4</v>
      </c>
    </row>
    <row r="36" spans="1:19" ht="12.75">
      <c r="A36" s="353" t="s">
        <v>919</v>
      </c>
      <c r="B36" s="354" t="s">
        <v>920</v>
      </c>
      <c r="C36" s="272">
        <v>98944</v>
      </c>
      <c r="D36" s="272">
        <v>536</v>
      </c>
      <c r="E36" s="327" t="s">
        <v>7</v>
      </c>
      <c r="F36" s="327" t="s">
        <v>7</v>
      </c>
      <c r="G36" s="498">
        <f t="shared" si="0"/>
        <v>99480</v>
      </c>
      <c r="H36" s="500">
        <v>210</v>
      </c>
      <c r="I36" s="501">
        <f t="shared" si="1"/>
        <v>2089.08</v>
      </c>
      <c r="J36" s="501">
        <f t="shared" si="2"/>
        <v>2089.08</v>
      </c>
      <c r="K36" s="327" t="s">
        <v>7</v>
      </c>
      <c r="L36" s="327" t="s">
        <v>7</v>
      </c>
      <c r="M36" s="498">
        <f t="shared" si="3"/>
        <v>417.81600000000003</v>
      </c>
      <c r="N36" s="498">
        <v>167.126</v>
      </c>
      <c r="O36" s="498">
        <v>125.345</v>
      </c>
      <c r="P36" s="498">
        <v>62.672</v>
      </c>
      <c r="Q36" s="498">
        <v>62.67299999999997</v>
      </c>
      <c r="R36" s="498">
        <v>1360</v>
      </c>
      <c r="S36" s="498">
        <f t="shared" si="4"/>
        <v>28.41</v>
      </c>
    </row>
    <row r="37" spans="1:19" ht="12.75">
      <c r="A37" s="353" t="s">
        <v>921</v>
      </c>
      <c r="B37" s="354" t="s">
        <v>922</v>
      </c>
      <c r="C37" s="272">
        <v>61863</v>
      </c>
      <c r="D37" s="272">
        <v>5381</v>
      </c>
      <c r="E37" s="327" t="s">
        <v>7</v>
      </c>
      <c r="F37" s="327" t="s">
        <v>7</v>
      </c>
      <c r="G37" s="498">
        <f t="shared" si="0"/>
        <v>67244</v>
      </c>
      <c r="H37" s="500">
        <v>210</v>
      </c>
      <c r="I37" s="501">
        <f t="shared" si="1"/>
        <v>1412.124</v>
      </c>
      <c r="J37" s="501">
        <f t="shared" si="2"/>
        <v>1412.124</v>
      </c>
      <c r="K37" s="327" t="s">
        <v>7</v>
      </c>
      <c r="L37" s="327" t="s">
        <v>7</v>
      </c>
      <c r="M37" s="498">
        <f t="shared" si="3"/>
        <v>282.425</v>
      </c>
      <c r="N37" s="498">
        <v>112.97</v>
      </c>
      <c r="O37" s="498">
        <v>84.728</v>
      </c>
      <c r="P37" s="498">
        <v>42.364</v>
      </c>
      <c r="Q37" s="498">
        <v>42.36300000000002</v>
      </c>
      <c r="R37" s="498">
        <v>1360</v>
      </c>
      <c r="S37" s="498">
        <f t="shared" si="4"/>
        <v>19.2</v>
      </c>
    </row>
    <row r="38" spans="1:19" ht="12.75">
      <c r="A38" s="353" t="s">
        <v>923</v>
      </c>
      <c r="B38" s="360" t="s">
        <v>924</v>
      </c>
      <c r="C38" s="272">
        <v>62913</v>
      </c>
      <c r="D38" s="272">
        <v>5222</v>
      </c>
      <c r="E38" s="327" t="s">
        <v>7</v>
      </c>
      <c r="F38" s="327" t="s">
        <v>7</v>
      </c>
      <c r="G38" s="498">
        <f t="shared" si="0"/>
        <v>68135</v>
      </c>
      <c r="H38" s="500">
        <v>210</v>
      </c>
      <c r="I38" s="501">
        <f t="shared" si="1"/>
        <v>1430.835</v>
      </c>
      <c r="J38" s="501">
        <f t="shared" si="2"/>
        <v>1430.835</v>
      </c>
      <c r="K38" s="327" t="s">
        <v>7</v>
      </c>
      <c r="L38" s="327" t="s">
        <v>7</v>
      </c>
      <c r="M38" s="498">
        <f t="shared" si="3"/>
        <v>286.16700000000003</v>
      </c>
      <c r="N38" s="498">
        <v>114.467</v>
      </c>
      <c r="O38" s="498">
        <v>85.85</v>
      </c>
      <c r="P38" s="498">
        <v>42.925</v>
      </c>
      <c r="Q38" s="498">
        <v>42.925</v>
      </c>
      <c r="R38" s="498">
        <v>1360</v>
      </c>
      <c r="S38" s="498">
        <f t="shared" si="4"/>
        <v>19.46</v>
      </c>
    </row>
    <row r="39" spans="1:19" ht="12.75">
      <c r="A39" s="353" t="s">
        <v>925</v>
      </c>
      <c r="B39" s="360" t="s">
        <v>926</v>
      </c>
      <c r="C39" s="272">
        <v>36294</v>
      </c>
      <c r="D39" s="272">
        <v>0</v>
      </c>
      <c r="E39" s="327" t="s">
        <v>7</v>
      </c>
      <c r="F39" s="327" t="s">
        <v>7</v>
      </c>
      <c r="G39" s="498">
        <f t="shared" si="0"/>
        <v>36294</v>
      </c>
      <c r="H39" s="500">
        <v>210</v>
      </c>
      <c r="I39" s="501">
        <f t="shared" si="1"/>
        <v>762.174</v>
      </c>
      <c r="J39" s="501">
        <f t="shared" si="2"/>
        <v>762.174</v>
      </c>
      <c r="K39" s="327" t="s">
        <v>7</v>
      </c>
      <c r="L39" s="327" t="s">
        <v>7</v>
      </c>
      <c r="M39" s="498">
        <f t="shared" si="3"/>
        <v>152.435</v>
      </c>
      <c r="N39" s="498">
        <v>60.974</v>
      </c>
      <c r="O39" s="498">
        <v>45.731</v>
      </c>
      <c r="P39" s="498">
        <v>22.865</v>
      </c>
      <c r="Q39" s="498">
        <v>22.865000000000013</v>
      </c>
      <c r="R39" s="498">
        <v>1360</v>
      </c>
      <c r="S39" s="498">
        <f t="shared" si="4"/>
        <v>10.37</v>
      </c>
    </row>
    <row r="40" spans="1:19" ht="12.75">
      <c r="A40" s="353" t="s">
        <v>927</v>
      </c>
      <c r="B40" s="360" t="s">
        <v>928</v>
      </c>
      <c r="C40" s="272">
        <v>82454</v>
      </c>
      <c r="D40" s="272">
        <v>3398</v>
      </c>
      <c r="E40" s="327" t="s">
        <v>7</v>
      </c>
      <c r="F40" s="327" t="s">
        <v>7</v>
      </c>
      <c r="G40" s="498">
        <f t="shared" si="0"/>
        <v>85852</v>
      </c>
      <c r="H40" s="500">
        <v>210</v>
      </c>
      <c r="I40" s="501">
        <f t="shared" si="1"/>
        <v>1802.892</v>
      </c>
      <c r="J40" s="501">
        <f t="shared" si="2"/>
        <v>1802.892</v>
      </c>
      <c r="K40" s="327" t="s">
        <v>7</v>
      </c>
      <c r="L40" s="327" t="s">
        <v>7</v>
      </c>
      <c r="M40" s="498">
        <f t="shared" si="3"/>
        <v>360.578</v>
      </c>
      <c r="N40" s="498">
        <v>144.231</v>
      </c>
      <c r="O40" s="498">
        <v>108.173</v>
      </c>
      <c r="P40" s="498">
        <v>54.087</v>
      </c>
      <c r="Q40" s="498">
        <v>54.086999999999975</v>
      </c>
      <c r="R40" s="498">
        <v>1360</v>
      </c>
      <c r="S40" s="498">
        <f t="shared" si="4"/>
        <v>24.52</v>
      </c>
    </row>
    <row r="41" spans="1:19" ht="12.75">
      <c r="A41" s="353" t="s">
        <v>929</v>
      </c>
      <c r="B41" s="360" t="s">
        <v>930</v>
      </c>
      <c r="C41" s="272">
        <v>12620</v>
      </c>
      <c r="D41" s="272">
        <v>1017</v>
      </c>
      <c r="E41" s="327" t="s">
        <v>7</v>
      </c>
      <c r="F41" s="327" t="s">
        <v>7</v>
      </c>
      <c r="G41" s="498">
        <f t="shared" si="0"/>
        <v>13637</v>
      </c>
      <c r="H41" s="500">
        <v>210</v>
      </c>
      <c r="I41" s="501">
        <f t="shared" si="1"/>
        <v>286.377</v>
      </c>
      <c r="J41" s="501">
        <f t="shared" si="2"/>
        <v>286.377</v>
      </c>
      <c r="K41" s="327" t="s">
        <v>7</v>
      </c>
      <c r="L41" s="327" t="s">
        <v>7</v>
      </c>
      <c r="M41" s="498">
        <f t="shared" si="3"/>
        <v>57.275</v>
      </c>
      <c r="N41" s="498">
        <v>22.91</v>
      </c>
      <c r="O41" s="498">
        <v>17.183</v>
      </c>
      <c r="P41" s="498">
        <v>8.591</v>
      </c>
      <c r="Q41" s="498">
        <v>8.590999999999996</v>
      </c>
      <c r="R41" s="498">
        <v>1360</v>
      </c>
      <c r="S41" s="498">
        <f t="shared" si="4"/>
        <v>3.89</v>
      </c>
    </row>
    <row r="42" spans="1:19" ht="12.75">
      <c r="A42" s="353" t="s">
        <v>931</v>
      </c>
      <c r="B42" s="360" t="s">
        <v>932</v>
      </c>
      <c r="C42" s="272">
        <v>37088</v>
      </c>
      <c r="D42" s="272">
        <v>5537</v>
      </c>
      <c r="E42" s="327" t="s">
        <v>7</v>
      </c>
      <c r="F42" s="327" t="s">
        <v>7</v>
      </c>
      <c r="G42" s="498">
        <f t="shared" si="0"/>
        <v>42625</v>
      </c>
      <c r="H42" s="500">
        <v>210</v>
      </c>
      <c r="I42" s="501">
        <f t="shared" si="1"/>
        <v>895.125</v>
      </c>
      <c r="J42" s="501">
        <f t="shared" si="2"/>
        <v>895.125</v>
      </c>
      <c r="K42" s="327" t="s">
        <v>7</v>
      </c>
      <c r="L42" s="327" t="s">
        <v>7</v>
      </c>
      <c r="M42" s="498">
        <f t="shared" si="3"/>
        <v>179.025</v>
      </c>
      <c r="N42" s="498">
        <v>71.61</v>
      </c>
      <c r="O42" s="498">
        <v>53.708</v>
      </c>
      <c r="P42" s="498">
        <v>26.854</v>
      </c>
      <c r="Q42" s="498">
        <v>26.85300000000001</v>
      </c>
      <c r="R42" s="498">
        <v>1360</v>
      </c>
      <c r="S42" s="498">
        <f t="shared" si="4"/>
        <v>12.17</v>
      </c>
    </row>
    <row r="43" spans="1:19" ht="12.75">
      <c r="A43" s="353" t="s">
        <v>933</v>
      </c>
      <c r="B43" s="360" t="s">
        <v>934</v>
      </c>
      <c r="C43" s="272">
        <v>26759</v>
      </c>
      <c r="D43" s="272">
        <v>221</v>
      </c>
      <c r="E43" s="327" t="s">
        <v>7</v>
      </c>
      <c r="F43" s="327" t="s">
        <v>7</v>
      </c>
      <c r="G43" s="498">
        <f t="shared" si="0"/>
        <v>26980</v>
      </c>
      <c r="H43" s="500">
        <v>210</v>
      </c>
      <c r="I43" s="501">
        <f t="shared" si="1"/>
        <v>566.58</v>
      </c>
      <c r="J43" s="501">
        <f t="shared" si="2"/>
        <v>566.58</v>
      </c>
      <c r="K43" s="327" t="s">
        <v>7</v>
      </c>
      <c r="L43" s="327" t="s">
        <v>7</v>
      </c>
      <c r="M43" s="498">
        <f t="shared" si="3"/>
        <v>113.316</v>
      </c>
      <c r="N43" s="498">
        <v>45.326</v>
      </c>
      <c r="O43" s="498">
        <v>33.995</v>
      </c>
      <c r="P43" s="498">
        <v>16.997</v>
      </c>
      <c r="Q43" s="498">
        <v>16.99800000000001</v>
      </c>
      <c r="R43" s="498">
        <v>1360</v>
      </c>
      <c r="S43" s="498">
        <f t="shared" si="4"/>
        <v>7.71</v>
      </c>
    </row>
    <row r="44" spans="1:19" ht="12.75">
      <c r="A44" s="328" t="s">
        <v>18</v>
      </c>
      <c r="B44" s="273"/>
      <c r="C44" s="328">
        <f>SUM(C11:C43)</f>
        <v>2553696</v>
      </c>
      <c r="D44" s="328">
        <f>SUM(D11:D43)</f>
        <v>163912</v>
      </c>
      <c r="E44" s="328">
        <f>SUM(E11:E43)</f>
        <v>0</v>
      </c>
      <c r="F44" s="328">
        <f>SUM(F11:F43)</f>
        <v>0</v>
      </c>
      <c r="G44" s="328">
        <f>SUM(G11:G43)</f>
        <v>2717608</v>
      </c>
      <c r="H44" s="491">
        <v>210</v>
      </c>
      <c r="I44" s="502">
        <f>SUM(I11:I43)</f>
        <v>57069.76800000001</v>
      </c>
      <c r="J44" s="502">
        <f>SUM(J11:J43)</f>
        <v>57069.76800000001</v>
      </c>
      <c r="K44" s="327" t="s">
        <v>7</v>
      </c>
      <c r="L44" s="327" t="s">
        <v>7</v>
      </c>
      <c r="M44" s="628">
        <f>SUM(M11:M43)</f>
        <v>11413.953999999998</v>
      </c>
      <c r="N44" s="628">
        <f>SUM(N11:N43)</f>
        <v>4565.579</v>
      </c>
      <c r="O44" s="628">
        <f>SUM(O11:O43)</f>
        <v>3424.19</v>
      </c>
      <c r="P44" s="628">
        <f>SUM(P11:P43)</f>
        <v>1712.0920000000003</v>
      </c>
      <c r="Q44" s="628">
        <f>SUM(Q11:Q43)</f>
        <v>1712.093</v>
      </c>
      <c r="R44" s="597">
        <v>1360</v>
      </c>
      <c r="S44" s="328">
        <f>SUM(S11:S43)</f>
        <v>776.1400000000001</v>
      </c>
    </row>
    <row r="45" spans="1:19" ht="12">
      <c r="A45" s="274"/>
      <c r="B45" s="274"/>
      <c r="C45" s="274"/>
      <c r="D45" s="274"/>
      <c r="E45" s="274"/>
      <c r="F45" s="274"/>
      <c r="G45" s="274"/>
      <c r="H45" s="274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</row>
    <row r="46" spans="1:19" ht="12.75">
      <c r="A46" s="275" t="s">
        <v>8</v>
      </c>
      <c r="B46" s="276"/>
      <c r="C46" s="276"/>
      <c r="D46" s="274"/>
      <c r="E46" s="274"/>
      <c r="F46" s="274"/>
      <c r="G46" s="274"/>
      <c r="H46" s="274"/>
      <c r="I46" s="268"/>
      <c r="J46" s="268"/>
      <c r="K46" s="268"/>
      <c r="L46" s="268"/>
      <c r="M46" s="631"/>
      <c r="N46" s="631"/>
      <c r="O46" s="631"/>
      <c r="P46" s="631"/>
      <c r="Q46" s="631"/>
      <c r="R46" s="268"/>
      <c r="S46" s="268"/>
    </row>
    <row r="47" spans="1:19" ht="12.75">
      <c r="A47" s="277" t="s">
        <v>9</v>
      </c>
      <c r="B47" s="277"/>
      <c r="C47" s="277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</row>
    <row r="48" spans="1:19" ht="12.75">
      <c r="A48" s="277" t="s">
        <v>10</v>
      </c>
      <c r="B48" s="277"/>
      <c r="C48" s="277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</row>
    <row r="49" spans="1:19" ht="12.75">
      <c r="A49" s="277"/>
      <c r="B49" s="277"/>
      <c r="C49" s="277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</row>
    <row r="50" spans="1:19" ht="12.75">
      <c r="A50" s="277"/>
      <c r="B50" s="277"/>
      <c r="C50" s="277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spans="1:19" s="359" customFormat="1" ht="12.75">
      <c r="A51" s="370"/>
      <c r="B51" s="370"/>
      <c r="C51" s="338"/>
      <c r="D51" s="338"/>
      <c r="E51" s="338"/>
      <c r="F51" s="338"/>
      <c r="G51" s="395"/>
      <c r="H51" s="396"/>
      <c r="I51" s="395"/>
      <c r="J51" s="395"/>
      <c r="K51" s="395"/>
      <c r="L51" s="395"/>
      <c r="M51" s="395"/>
      <c r="N51" s="815" t="s">
        <v>13</v>
      </c>
      <c r="O51" s="815"/>
      <c r="P51" s="815"/>
      <c r="S51" s="372"/>
    </row>
    <row r="52" spans="1:19" s="359" customFormat="1" ht="12.75" customHeight="1">
      <c r="A52" s="370" t="s">
        <v>12</v>
      </c>
      <c r="B52" s="338"/>
      <c r="C52" s="341"/>
      <c r="D52" s="789" t="s">
        <v>13</v>
      </c>
      <c r="E52" s="789"/>
      <c r="F52" s="342"/>
      <c r="G52" s="395"/>
      <c r="H52" s="372"/>
      <c r="I52" s="395"/>
      <c r="J52" s="395"/>
      <c r="K52" s="395"/>
      <c r="L52" s="395"/>
      <c r="M52" s="395"/>
      <c r="N52" s="372" t="s">
        <v>14</v>
      </c>
      <c r="O52" s="395"/>
      <c r="P52" s="395"/>
      <c r="S52" s="395"/>
    </row>
    <row r="53" spans="1:19" s="359" customFormat="1" ht="12.75" customHeight="1">
      <c r="A53" s="370"/>
      <c r="B53" s="370"/>
      <c r="C53" s="790" t="s">
        <v>882</v>
      </c>
      <c r="D53" s="790"/>
      <c r="E53" s="790"/>
      <c r="F53" s="790"/>
      <c r="G53" s="395"/>
      <c r="H53" s="372"/>
      <c r="I53" s="395"/>
      <c r="J53" s="395"/>
      <c r="K53" s="395"/>
      <c r="L53" s="395"/>
      <c r="M53" s="395"/>
      <c r="N53" s="372" t="s">
        <v>883</v>
      </c>
      <c r="O53" s="395"/>
      <c r="P53" s="395"/>
      <c r="S53" s="395"/>
    </row>
    <row r="54" spans="1:19" s="359" customFormat="1" ht="12.75">
      <c r="A54" s="338"/>
      <c r="B54" s="338"/>
      <c r="C54" s="338"/>
      <c r="D54" s="338"/>
      <c r="E54" s="338"/>
      <c r="F54" s="338"/>
      <c r="G54" s="395"/>
      <c r="H54" s="374"/>
      <c r="I54" s="395"/>
      <c r="J54" s="395"/>
      <c r="K54" s="395"/>
      <c r="L54" s="395"/>
      <c r="M54" s="395"/>
      <c r="N54" s="373" t="s">
        <v>83</v>
      </c>
      <c r="O54" s="395"/>
      <c r="P54" s="395"/>
      <c r="S54" s="395"/>
    </row>
    <row r="56" spans="1:19" ht="12">
      <c r="A56" s="1012"/>
      <c r="B56" s="1012"/>
      <c r="C56" s="1012"/>
      <c r="D56" s="1012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  <c r="O56" s="1012"/>
      <c r="P56" s="1012"/>
      <c r="Q56" s="1012"/>
      <c r="R56" s="1012"/>
      <c r="S56" s="1012"/>
    </row>
  </sheetData>
  <sheetProtection/>
  <mergeCells count="19">
    <mergeCell ref="A56:S56"/>
    <mergeCell ref="L7:S7"/>
    <mergeCell ref="A8:A9"/>
    <mergeCell ref="B8:B9"/>
    <mergeCell ref="C8:G8"/>
    <mergeCell ref="N51:P51"/>
    <mergeCell ref="H8:H9"/>
    <mergeCell ref="M8:Q8"/>
    <mergeCell ref="R8:S8"/>
    <mergeCell ref="A4:S5"/>
    <mergeCell ref="D52:E52"/>
    <mergeCell ref="C53:F53"/>
    <mergeCell ref="G1:I1"/>
    <mergeCell ref="A6:S6"/>
    <mergeCell ref="Q1:S1"/>
    <mergeCell ref="A2:S2"/>
    <mergeCell ref="A3:S3"/>
    <mergeCell ref="I8:L8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Normal="70" zoomScaleSheetLayoutView="100" zoomScalePageLayoutView="0" workbookViewId="0" topLeftCell="C22">
      <selection activeCell="N9" sqref="N9:Q9"/>
    </sheetView>
  </sheetViews>
  <sheetFormatPr defaultColWidth="9.140625" defaultRowHeight="12.75"/>
  <cols>
    <col min="1" max="1" width="5.57421875" style="268" customWidth="1"/>
    <col min="2" max="2" width="22.7109375" style="268" customWidth="1"/>
    <col min="3" max="3" width="10.28125" style="268" customWidth="1"/>
    <col min="4" max="4" width="8.421875" style="268" customWidth="1"/>
    <col min="5" max="6" width="9.8515625" style="268" customWidth="1"/>
    <col min="7" max="7" width="10.8515625" style="268" customWidth="1"/>
    <col min="8" max="8" width="12.8515625" style="268" customWidth="1"/>
    <col min="9" max="10" width="10.00390625" style="254" bestFit="1" customWidth="1"/>
    <col min="11" max="11" width="8.00390625" style="254" customWidth="1"/>
    <col min="12" max="12" width="8.140625" style="254" customWidth="1"/>
    <col min="13" max="13" width="8.57421875" style="254" bestFit="1" customWidth="1"/>
    <col min="14" max="14" width="8.140625" style="254" customWidth="1"/>
    <col min="15" max="15" width="8.421875" style="254" customWidth="1"/>
    <col min="16" max="16" width="8.140625" style="254" customWidth="1"/>
    <col min="17" max="17" width="8.8515625" style="254" customWidth="1"/>
    <col min="18" max="18" width="10.421875" style="254" customWidth="1"/>
    <col min="19" max="19" width="12.57421875" style="254" customWidth="1"/>
    <col min="20" max="16384" width="9.140625" style="254" customWidth="1"/>
  </cols>
  <sheetData>
    <row r="1" spans="7:19" ht="12.75" customHeight="1">
      <c r="G1" s="1004"/>
      <c r="H1" s="1004"/>
      <c r="I1" s="1004"/>
      <c r="J1" s="268"/>
      <c r="K1" s="268"/>
      <c r="L1" s="268"/>
      <c r="M1" s="268"/>
      <c r="N1" s="268"/>
      <c r="O1" s="268"/>
      <c r="P1" s="268"/>
      <c r="Q1" s="268"/>
      <c r="R1" s="1006" t="s">
        <v>534</v>
      </c>
      <c r="S1" s="1006"/>
    </row>
    <row r="2" spans="1:19" ht="15">
      <c r="A2" s="1007" t="s">
        <v>0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</row>
    <row r="3" spans="1:19" ht="18">
      <c r="A3" s="1008" t="s">
        <v>700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</row>
    <row r="4" spans="1:19" ht="12.75" customHeight="1">
      <c r="A4" s="1003" t="s">
        <v>709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</row>
    <row r="5" spans="1:19" s="255" customFormat="1" ht="7.5" customHeight="1">
      <c r="A5" s="1003"/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</row>
    <row r="6" spans="1:19" ht="12">
      <c r="A6" s="1005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</row>
    <row r="7" spans="1:19" ht="12.75">
      <c r="A7" s="724" t="s">
        <v>936</v>
      </c>
      <c r="B7" s="724"/>
      <c r="H7" s="299"/>
      <c r="I7" s="268"/>
      <c r="J7" s="268"/>
      <c r="K7" s="268"/>
      <c r="L7" s="1013"/>
      <c r="M7" s="1013"/>
      <c r="N7" s="1013"/>
      <c r="O7" s="1013"/>
      <c r="P7" s="1013"/>
      <c r="Q7" s="1013"/>
      <c r="R7" s="1013"/>
      <c r="S7" s="1013"/>
    </row>
    <row r="8" spans="1:19" ht="52.5" customHeight="1">
      <c r="A8" s="1014" t="s">
        <v>2</v>
      </c>
      <c r="B8" s="1014" t="s">
        <v>3</v>
      </c>
      <c r="C8" s="1009" t="s">
        <v>486</v>
      </c>
      <c r="D8" s="1010"/>
      <c r="E8" s="1010"/>
      <c r="F8" s="1010"/>
      <c r="G8" s="1011"/>
      <c r="H8" s="1015" t="s">
        <v>84</v>
      </c>
      <c r="I8" s="1009" t="s">
        <v>85</v>
      </c>
      <c r="J8" s="1010"/>
      <c r="K8" s="1010"/>
      <c r="L8" s="1011"/>
      <c r="M8" s="1014" t="s">
        <v>651</v>
      </c>
      <c r="N8" s="1014"/>
      <c r="O8" s="1014"/>
      <c r="P8" s="1014"/>
      <c r="Q8" s="1014"/>
      <c r="R8" s="1017" t="s">
        <v>850</v>
      </c>
      <c r="S8" s="1017"/>
    </row>
    <row r="9" spans="1:19" ht="44.25" customHeight="1">
      <c r="A9" s="1014"/>
      <c r="B9" s="1014"/>
      <c r="C9" s="300" t="s">
        <v>5</v>
      </c>
      <c r="D9" s="300" t="s">
        <v>6</v>
      </c>
      <c r="E9" s="300" t="s">
        <v>355</v>
      </c>
      <c r="F9" s="301" t="s">
        <v>100</v>
      </c>
      <c r="G9" s="301" t="s">
        <v>225</v>
      </c>
      <c r="H9" s="1016"/>
      <c r="I9" s="314" t="s">
        <v>90</v>
      </c>
      <c r="J9" s="314" t="s">
        <v>21</v>
      </c>
      <c r="K9" s="314" t="s">
        <v>41</v>
      </c>
      <c r="L9" s="314" t="s">
        <v>687</v>
      </c>
      <c r="M9" s="321" t="s">
        <v>18</v>
      </c>
      <c r="N9" s="597" t="s">
        <v>1010</v>
      </c>
      <c r="O9" s="597" t="s">
        <v>1011</v>
      </c>
      <c r="P9" s="597" t="s">
        <v>1012</v>
      </c>
      <c r="Q9" s="597" t="s">
        <v>1013</v>
      </c>
      <c r="R9" s="332" t="s">
        <v>863</v>
      </c>
      <c r="S9" s="332" t="s">
        <v>861</v>
      </c>
    </row>
    <row r="10" spans="1:19" s="329" customFormat="1" ht="12.75">
      <c r="A10" s="327">
        <v>1</v>
      </c>
      <c r="B10" s="327">
        <v>2</v>
      </c>
      <c r="C10" s="327">
        <v>3</v>
      </c>
      <c r="D10" s="327">
        <v>4</v>
      </c>
      <c r="E10" s="327">
        <v>5</v>
      </c>
      <c r="F10" s="327">
        <v>6</v>
      </c>
      <c r="G10" s="327">
        <v>7</v>
      </c>
      <c r="H10" s="327">
        <v>8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  <c r="Q10" s="327">
        <v>17</v>
      </c>
      <c r="R10" s="327">
        <v>18</v>
      </c>
      <c r="S10" s="327">
        <v>19</v>
      </c>
    </row>
    <row r="11" spans="1:19" s="329" customFormat="1" ht="12.75">
      <c r="A11" s="353" t="s">
        <v>258</v>
      </c>
      <c r="B11" s="354" t="s">
        <v>884</v>
      </c>
      <c r="C11" s="498">
        <v>34942</v>
      </c>
      <c r="D11" s="498">
        <v>5021</v>
      </c>
      <c r="E11" s="498">
        <v>300</v>
      </c>
      <c r="F11" s="498">
        <v>0</v>
      </c>
      <c r="G11" s="498">
        <f>SUM(C11:F11)</f>
        <v>40263</v>
      </c>
      <c r="H11" s="499">
        <v>220</v>
      </c>
      <c r="I11" s="501">
        <f>ROUND(G11*H11*150/1000000,3)</f>
        <v>1328.679</v>
      </c>
      <c r="J11" s="501">
        <f>I11</f>
        <v>1328.679</v>
      </c>
      <c r="K11" s="327" t="s">
        <v>7</v>
      </c>
      <c r="L11" s="327" t="s">
        <v>7</v>
      </c>
      <c r="M11" s="629">
        <f>N11+O11+P11+Q11</f>
        <v>265.736</v>
      </c>
      <c r="N11" s="630">
        <v>106.294</v>
      </c>
      <c r="O11" s="630">
        <v>79.721</v>
      </c>
      <c r="P11" s="630">
        <v>39.86</v>
      </c>
      <c r="Q11" s="630">
        <v>39.861000000000004</v>
      </c>
      <c r="R11" s="498">
        <v>1360</v>
      </c>
      <c r="S11" s="498">
        <f aca="true" t="shared" si="0" ref="S11:S43">ROUND(I11*R11/100000,2)</f>
        <v>18.07</v>
      </c>
    </row>
    <row r="12" spans="1:19" s="329" customFormat="1" ht="12.75">
      <c r="A12" s="353" t="s">
        <v>259</v>
      </c>
      <c r="B12" s="354" t="s">
        <v>885</v>
      </c>
      <c r="C12" s="498">
        <v>63360</v>
      </c>
      <c r="D12" s="498">
        <v>19232</v>
      </c>
      <c r="E12" s="498">
        <v>750</v>
      </c>
      <c r="F12" s="498">
        <v>0</v>
      </c>
      <c r="G12" s="498">
        <f aca="true" t="shared" si="1" ref="G12:G43">SUM(C12:F12)</f>
        <v>83342</v>
      </c>
      <c r="H12" s="499">
        <v>220</v>
      </c>
      <c r="I12" s="501">
        <f aca="true" t="shared" si="2" ref="I12:I43">ROUND(G12*H12*150/1000000,3)</f>
        <v>2750.286</v>
      </c>
      <c r="J12" s="501">
        <f aca="true" t="shared" si="3" ref="J12:J43">I12</f>
        <v>2750.286</v>
      </c>
      <c r="K12" s="327" t="s">
        <v>7</v>
      </c>
      <c r="L12" s="327" t="s">
        <v>7</v>
      </c>
      <c r="M12" s="629">
        <f aca="true" t="shared" si="4" ref="M12:M43">N12+O12+P12+Q12</f>
        <v>550.057</v>
      </c>
      <c r="N12" s="630">
        <v>220.023</v>
      </c>
      <c r="O12" s="630">
        <v>165.017</v>
      </c>
      <c r="P12" s="630">
        <v>82.509</v>
      </c>
      <c r="Q12" s="630">
        <v>82.508</v>
      </c>
      <c r="R12" s="498">
        <v>1360</v>
      </c>
      <c r="S12" s="498">
        <f t="shared" si="0"/>
        <v>37.4</v>
      </c>
    </row>
    <row r="13" spans="1:19" s="329" customFormat="1" ht="12.75">
      <c r="A13" s="353" t="s">
        <v>260</v>
      </c>
      <c r="B13" s="354" t="s">
        <v>886</v>
      </c>
      <c r="C13" s="498">
        <v>27810</v>
      </c>
      <c r="D13" s="498">
        <v>10241</v>
      </c>
      <c r="E13" s="498">
        <v>150</v>
      </c>
      <c r="F13" s="498">
        <v>0</v>
      </c>
      <c r="G13" s="498">
        <f t="shared" si="1"/>
        <v>38201</v>
      </c>
      <c r="H13" s="499">
        <v>220</v>
      </c>
      <c r="I13" s="501">
        <f t="shared" si="2"/>
        <v>1260.633</v>
      </c>
      <c r="J13" s="501">
        <f t="shared" si="3"/>
        <v>1260.633</v>
      </c>
      <c r="K13" s="327" t="s">
        <v>7</v>
      </c>
      <c r="L13" s="327" t="s">
        <v>7</v>
      </c>
      <c r="M13" s="629">
        <f t="shared" si="4"/>
        <v>252.127</v>
      </c>
      <c r="N13" s="630">
        <v>100.851</v>
      </c>
      <c r="O13" s="630">
        <v>75.638</v>
      </c>
      <c r="P13" s="630">
        <v>37.819</v>
      </c>
      <c r="Q13" s="630">
        <v>37.819</v>
      </c>
      <c r="R13" s="498">
        <v>1360</v>
      </c>
      <c r="S13" s="498">
        <f t="shared" si="0"/>
        <v>17.14</v>
      </c>
    </row>
    <row r="14" spans="1:19" s="329" customFormat="1" ht="12.75">
      <c r="A14" s="353" t="s">
        <v>261</v>
      </c>
      <c r="B14" s="354" t="s">
        <v>887</v>
      </c>
      <c r="C14" s="498">
        <v>62774</v>
      </c>
      <c r="D14" s="498">
        <v>8833</v>
      </c>
      <c r="E14" s="498">
        <v>450</v>
      </c>
      <c r="F14" s="498">
        <v>0</v>
      </c>
      <c r="G14" s="498">
        <f t="shared" si="1"/>
        <v>72057</v>
      </c>
      <c r="H14" s="499">
        <v>220</v>
      </c>
      <c r="I14" s="501">
        <f t="shared" si="2"/>
        <v>2377.881</v>
      </c>
      <c r="J14" s="501">
        <f t="shared" si="3"/>
        <v>2377.881</v>
      </c>
      <c r="K14" s="327" t="s">
        <v>7</v>
      </c>
      <c r="L14" s="327" t="s">
        <v>7</v>
      </c>
      <c r="M14" s="629">
        <f t="shared" si="4"/>
        <v>475.576</v>
      </c>
      <c r="N14" s="630">
        <v>190.23</v>
      </c>
      <c r="O14" s="630">
        <v>142.673</v>
      </c>
      <c r="P14" s="630">
        <v>71.336</v>
      </c>
      <c r="Q14" s="630">
        <v>71.337</v>
      </c>
      <c r="R14" s="498">
        <v>1360</v>
      </c>
      <c r="S14" s="498">
        <f t="shared" si="0"/>
        <v>32.34</v>
      </c>
    </row>
    <row r="15" spans="1:19" s="329" customFormat="1" ht="12.75">
      <c r="A15" s="353" t="s">
        <v>262</v>
      </c>
      <c r="B15" s="354" t="s">
        <v>888</v>
      </c>
      <c r="C15" s="498">
        <v>20246</v>
      </c>
      <c r="D15" s="498">
        <v>3791</v>
      </c>
      <c r="E15" s="498">
        <v>185</v>
      </c>
      <c r="F15" s="498">
        <v>0</v>
      </c>
      <c r="G15" s="498">
        <f t="shared" si="1"/>
        <v>24222</v>
      </c>
      <c r="H15" s="499">
        <v>220</v>
      </c>
      <c r="I15" s="501">
        <f t="shared" si="2"/>
        <v>799.326</v>
      </c>
      <c r="J15" s="501">
        <f t="shared" si="3"/>
        <v>799.326</v>
      </c>
      <c r="K15" s="327" t="s">
        <v>7</v>
      </c>
      <c r="L15" s="327" t="s">
        <v>7</v>
      </c>
      <c r="M15" s="629">
        <f t="shared" si="4"/>
        <v>159.865</v>
      </c>
      <c r="N15" s="630">
        <v>63.946</v>
      </c>
      <c r="O15" s="630">
        <v>47.96</v>
      </c>
      <c r="P15" s="630">
        <v>23.98</v>
      </c>
      <c r="Q15" s="630">
        <v>23.97900000000001</v>
      </c>
      <c r="R15" s="498">
        <v>1360</v>
      </c>
      <c r="S15" s="498">
        <f t="shared" si="0"/>
        <v>10.87</v>
      </c>
    </row>
    <row r="16" spans="1:19" s="329" customFormat="1" ht="12.75">
      <c r="A16" s="353" t="s">
        <v>263</v>
      </c>
      <c r="B16" s="354" t="s">
        <v>889</v>
      </c>
      <c r="C16" s="498">
        <v>27496</v>
      </c>
      <c r="D16" s="498">
        <v>7550</v>
      </c>
      <c r="E16" s="498">
        <v>350</v>
      </c>
      <c r="F16" s="498">
        <v>0</v>
      </c>
      <c r="G16" s="498">
        <f t="shared" si="1"/>
        <v>35396</v>
      </c>
      <c r="H16" s="499">
        <v>220</v>
      </c>
      <c r="I16" s="501">
        <f t="shared" si="2"/>
        <v>1168.068</v>
      </c>
      <c r="J16" s="501">
        <f t="shared" si="3"/>
        <v>1168.068</v>
      </c>
      <c r="K16" s="327" t="s">
        <v>7</v>
      </c>
      <c r="L16" s="327" t="s">
        <v>7</v>
      </c>
      <c r="M16" s="629">
        <f t="shared" si="4"/>
        <v>233.614</v>
      </c>
      <c r="N16" s="630">
        <v>93.446</v>
      </c>
      <c r="O16" s="630">
        <v>70.084</v>
      </c>
      <c r="P16" s="630">
        <v>35.042</v>
      </c>
      <c r="Q16" s="630">
        <v>35.042</v>
      </c>
      <c r="R16" s="498">
        <v>1360</v>
      </c>
      <c r="S16" s="498">
        <f t="shared" si="0"/>
        <v>15.89</v>
      </c>
    </row>
    <row r="17" spans="1:19" s="329" customFormat="1" ht="12.75">
      <c r="A17" s="353" t="s">
        <v>264</v>
      </c>
      <c r="B17" s="354" t="s">
        <v>890</v>
      </c>
      <c r="C17" s="498">
        <v>24097</v>
      </c>
      <c r="D17" s="498">
        <v>13841</v>
      </c>
      <c r="E17" s="498">
        <v>250</v>
      </c>
      <c r="F17" s="498">
        <v>0</v>
      </c>
      <c r="G17" s="498">
        <f t="shared" si="1"/>
        <v>38188</v>
      </c>
      <c r="H17" s="499">
        <v>220</v>
      </c>
      <c r="I17" s="501">
        <f t="shared" si="2"/>
        <v>1260.204</v>
      </c>
      <c r="J17" s="501">
        <f t="shared" si="3"/>
        <v>1260.204</v>
      </c>
      <c r="K17" s="327" t="s">
        <v>7</v>
      </c>
      <c r="L17" s="327" t="s">
        <v>7</v>
      </c>
      <c r="M17" s="629">
        <f t="shared" si="4"/>
        <v>252.041</v>
      </c>
      <c r="N17" s="630">
        <v>100.816</v>
      </c>
      <c r="O17" s="630">
        <v>75.612</v>
      </c>
      <c r="P17" s="630">
        <v>37.806</v>
      </c>
      <c r="Q17" s="630">
        <v>37.807</v>
      </c>
      <c r="R17" s="498">
        <v>1360</v>
      </c>
      <c r="S17" s="498">
        <f t="shared" si="0"/>
        <v>17.14</v>
      </c>
    </row>
    <row r="18" spans="1:19" s="329" customFormat="1" ht="12.75">
      <c r="A18" s="353" t="s">
        <v>265</v>
      </c>
      <c r="B18" s="354" t="s">
        <v>891</v>
      </c>
      <c r="C18" s="498">
        <v>57504</v>
      </c>
      <c r="D18" s="498">
        <v>31672</v>
      </c>
      <c r="E18" s="498">
        <v>750</v>
      </c>
      <c r="F18" s="498">
        <v>0</v>
      </c>
      <c r="G18" s="498">
        <f t="shared" si="1"/>
        <v>89926</v>
      </c>
      <c r="H18" s="499">
        <v>220</v>
      </c>
      <c r="I18" s="501">
        <f t="shared" si="2"/>
        <v>2967.558</v>
      </c>
      <c r="J18" s="501">
        <f t="shared" si="3"/>
        <v>2967.558</v>
      </c>
      <c r="K18" s="327" t="s">
        <v>7</v>
      </c>
      <c r="L18" s="327" t="s">
        <v>7</v>
      </c>
      <c r="M18" s="629">
        <f t="shared" si="4"/>
        <v>593.512</v>
      </c>
      <c r="N18" s="630">
        <v>237.405</v>
      </c>
      <c r="O18" s="630">
        <v>178.054</v>
      </c>
      <c r="P18" s="630">
        <v>89.027</v>
      </c>
      <c r="Q18" s="630">
        <v>89.02599999999997</v>
      </c>
      <c r="R18" s="498">
        <v>1360</v>
      </c>
      <c r="S18" s="498">
        <f t="shared" si="0"/>
        <v>40.36</v>
      </c>
    </row>
    <row r="19" spans="1:19" s="329" customFormat="1" ht="12.75">
      <c r="A19" s="353" t="s">
        <v>284</v>
      </c>
      <c r="B19" s="354" t="s">
        <v>892</v>
      </c>
      <c r="C19" s="498">
        <v>37060</v>
      </c>
      <c r="D19" s="498">
        <v>6106</v>
      </c>
      <c r="E19" s="498">
        <v>288</v>
      </c>
      <c r="F19" s="498">
        <v>0</v>
      </c>
      <c r="G19" s="498">
        <f t="shared" si="1"/>
        <v>43454</v>
      </c>
      <c r="H19" s="499">
        <v>220</v>
      </c>
      <c r="I19" s="501">
        <f t="shared" si="2"/>
        <v>1433.982</v>
      </c>
      <c r="J19" s="501">
        <f t="shared" si="3"/>
        <v>1433.982</v>
      </c>
      <c r="K19" s="327" t="s">
        <v>7</v>
      </c>
      <c r="L19" s="327" t="s">
        <v>7</v>
      </c>
      <c r="M19" s="629">
        <f t="shared" si="4"/>
        <v>286.796</v>
      </c>
      <c r="N19" s="630">
        <v>114.718</v>
      </c>
      <c r="O19" s="630">
        <v>86.039</v>
      </c>
      <c r="P19" s="630">
        <v>43.019</v>
      </c>
      <c r="Q19" s="630">
        <v>43.019999999999975</v>
      </c>
      <c r="R19" s="498">
        <v>1360</v>
      </c>
      <c r="S19" s="498">
        <f t="shared" si="0"/>
        <v>19.5</v>
      </c>
    </row>
    <row r="20" spans="1:19" s="329" customFormat="1" ht="12.75">
      <c r="A20" s="353" t="s">
        <v>285</v>
      </c>
      <c r="B20" s="354" t="s">
        <v>893</v>
      </c>
      <c r="C20" s="498">
        <v>6348</v>
      </c>
      <c r="D20" s="498">
        <v>1063</v>
      </c>
      <c r="E20" s="498">
        <v>229</v>
      </c>
      <c r="F20" s="498">
        <v>0</v>
      </c>
      <c r="G20" s="498">
        <f t="shared" si="1"/>
        <v>7640</v>
      </c>
      <c r="H20" s="499">
        <v>220</v>
      </c>
      <c r="I20" s="501">
        <f t="shared" si="2"/>
        <v>252.12</v>
      </c>
      <c r="J20" s="501">
        <f t="shared" si="3"/>
        <v>252.12</v>
      </c>
      <c r="K20" s="327" t="s">
        <v>7</v>
      </c>
      <c r="L20" s="327" t="s">
        <v>7</v>
      </c>
      <c r="M20" s="629">
        <f t="shared" si="4"/>
        <v>50.424</v>
      </c>
      <c r="N20" s="630">
        <v>20.17</v>
      </c>
      <c r="O20" s="630">
        <v>15.127</v>
      </c>
      <c r="P20" s="630">
        <v>7.564</v>
      </c>
      <c r="Q20" s="630">
        <v>7.562999999999997</v>
      </c>
      <c r="R20" s="498">
        <v>1360</v>
      </c>
      <c r="S20" s="498">
        <f t="shared" si="0"/>
        <v>3.43</v>
      </c>
    </row>
    <row r="21" spans="1:19" s="329" customFormat="1" ht="12.75">
      <c r="A21" s="353" t="s">
        <v>286</v>
      </c>
      <c r="B21" s="354" t="s">
        <v>894</v>
      </c>
      <c r="C21" s="498">
        <v>37620</v>
      </c>
      <c r="D21" s="498">
        <v>12047</v>
      </c>
      <c r="E21" s="498">
        <v>375</v>
      </c>
      <c r="F21" s="498">
        <v>0</v>
      </c>
      <c r="G21" s="498">
        <f t="shared" si="1"/>
        <v>50042</v>
      </c>
      <c r="H21" s="499">
        <v>220</v>
      </c>
      <c r="I21" s="501">
        <f t="shared" si="2"/>
        <v>1651.386</v>
      </c>
      <c r="J21" s="501">
        <f t="shared" si="3"/>
        <v>1651.386</v>
      </c>
      <c r="K21" s="327" t="s">
        <v>7</v>
      </c>
      <c r="L21" s="327" t="s">
        <v>7</v>
      </c>
      <c r="M21" s="629">
        <f t="shared" si="4"/>
        <v>330.277</v>
      </c>
      <c r="N21" s="630">
        <v>132.111</v>
      </c>
      <c r="O21" s="630">
        <v>99.083</v>
      </c>
      <c r="P21" s="630">
        <v>49.542</v>
      </c>
      <c r="Q21" s="630">
        <v>49.541</v>
      </c>
      <c r="R21" s="498">
        <v>1360</v>
      </c>
      <c r="S21" s="498">
        <f t="shared" si="0"/>
        <v>22.46</v>
      </c>
    </row>
    <row r="22" spans="1:19" s="329" customFormat="1" ht="12.75">
      <c r="A22" s="353" t="s">
        <v>314</v>
      </c>
      <c r="B22" s="354" t="s">
        <v>895</v>
      </c>
      <c r="C22" s="498">
        <v>31334</v>
      </c>
      <c r="D22" s="498">
        <v>7843</v>
      </c>
      <c r="E22" s="498">
        <v>150</v>
      </c>
      <c r="F22" s="498">
        <v>0</v>
      </c>
      <c r="G22" s="498">
        <f t="shared" si="1"/>
        <v>39327</v>
      </c>
      <c r="H22" s="499">
        <v>220</v>
      </c>
      <c r="I22" s="501">
        <f t="shared" si="2"/>
        <v>1297.791</v>
      </c>
      <c r="J22" s="501">
        <f t="shared" si="3"/>
        <v>1297.791</v>
      </c>
      <c r="K22" s="327" t="s">
        <v>7</v>
      </c>
      <c r="L22" s="327" t="s">
        <v>7</v>
      </c>
      <c r="M22" s="629">
        <f t="shared" si="4"/>
        <v>259.558</v>
      </c>
      <c r="N22" s="630">
        <v>103.823</v>
      </c>
      <c r="O22" s="630">
        <v>77.867</v>
      </c>
      <c r="P22" s="630">
        <v>38.934</v>
      </c>
      <c r="Q22" s="630">
        <v>38.93400000000001</v>
      </c>
      <c r="R22" s="498">
        <v>1360</v>
      </c>
      <c r="S22" s="498">
        <f t="shared" si="0"/>
        <v>17.65</v>
      </c>
    </row>
    <row r="23" spans="1:19" s="329" customFormat="1" ht="12.75">
      <c r="A23" s="353" t="s">
        <v>315</v>
      </c>
      <c r="B23" s="354" t="s">
        <v>896</v>
      </c>
      <c r="C23" s="498">
        <v>23489</v>
      </c>
      <c r="D23" s="498">
        <v>7771</v>
      </c>
      <c r="E23" s="498">
        <v>250</v>
      </c>
      <c r="F23" s="498">
        <v>0</v>
      </c>
      <c r="G23" s="498">
        <f t="shared" si="1"/>
        <v>31510</v>
      </c>
      <c r="H23" s="499">
        <v>220</v>
      </c>
      <c r="I23" s="501">
        <f t="shared" si="2"/>
        <v>1039.83</v>
      </c>
      <c r="J23" s="501">
        <f t="shared" si="3"/>
        <v>1039.83</v>
      </c>
      <c r="K23" s="327" t="s">
        <v>7</v>
      </c>
      <c r="L23" s="327" t="s">
        <v>7</v>
      </c>
      <c r="M23" s="629">
        <f t="shared" si="4"/>
        <v>207.966</v>
      </c>
      <c r="N23" s="630">
        <v>83.186</v>
      </c>
      <c r="O23" s="630">
        <v>62.39</v>
      </c>
      <c r="P23" s="630">
        <v>31.195</v>
      </c>
      <c r="Q23" s="630">
        <v>31.195</v>
      </c>
      <c r="R23" s="498">
        <v>1360</v>
      </c>
      <c r="S23" s="498">
        <f t="shared" si="0"/>
        <v>14.14</v>
      </c>
    </row>
    <row r="24" spans="1:19" s="329" customFormat="1" ht="12.75">
      <c r="A24" s="353" t="s">
        <v>316</v>
      </c>
      <c r="B24" s="354" t="s">
        <v>897</v>
      </c>
      <c r="C24" s="498">
        <v>25626</v>
      </c>
      <c r="D24" s="498">
        <v>4411</v>
      </c>
      <c r="E24" s="498">
        <v>54</v>
      </c>
      <c r="F24" s="498">
        <v>0</v>
      </c>
      <c r="G24" s="498">
        <f t="shared" si="1"/>
        <v>30091</v>
      </c>
      <c r="H24" s="499">
        <v>220</v>
      </c>
      <c r="I24" s="501">
        <f t="shared" si="2"/>
        <v>993.003</v>
      </c>
      <c r="J24" s="501">
        <f t="shared" si="3"/>
        <v>993.003</v>
      </c>
      <c r="K24" s="327" t="s">
        <v>7</v>
      </c>
      <c r="L24" s="327" t="s">
        <v>7</v>
      </c>
      <c r="M24" s="629">
        <f t="shared" si="4"/>
        <v>198.60099999999997</v>
      </c>
      <c r="N24" s="630">
        <v>79.44</v>
      </c>
      <c r="O24" s="630">
        <v>59.58</v>
      </c>
      <c r="P24" s="630">
        <v>29.79</v>
      </c>
      <c r="Q24" s="630">
        <v>29.791000000000004</v>
      </c>
      <c r="R24" s="498">
        <v>1360</v>
      </c>
      <c r="S24" s="498">
        <f t="shared" si="0"/>
        <v>13.5</v>
      </c>
    </row>
    <row r="25" spans="1:19" s="329" customFormat="1" ht="12.75">
      <c r="A25" s="353" t="s">
        <v>317</v>
      </c>
      <c r="B25" s="354" t="s">
        <v>898</v>
      </c>
      <c r="C25" s="498">
        <v>23664</v>
      </c>
      <c r="D25" s="498">
        <v>2479</v>
      </c>
      <c r="E25" s="498">
        <v>200</v>
      </c>
      <c r="F25" s="498">
        <v>0</v>
      </c>
      <c r="G25" s="498">
        <f t="shared" si="1"/>
        <v>26343</v>
      </c>
      <c r="H25" s="499">
        <v>220</v>
      </c>
      <c r="I25" s="501">
        <f t="shared" si="2"/>
        <v>869.319</v>
      </c>
      <c r="J25" s="501">
        <f t="shared" si="3"/>
        <v>869.319</v>
      </c>
      <c r="K25" s="327" t="s">
        <v>7</v>
      </c>
      <c r="L25" s="327" t="s">
        <v>7</v>
      </c>
      <c r="M25" s="629">
        <f t="shared" si="4"/>
        <v>173.86400000000003</v>
      </c>
      <c r="N25" s="630">
        <v>69.546</v>
      </c>
      <c r="O25" s="630">
        <v>52.159</v>
      </c>
      <c r="P25" s="630">
        <v>26.08</v>
      </c>
      <c r="Q25" s="630">
        <v>26.079</v>
      </c>
      <c r="R25" s="498">
        <v>1360</v>
      </c>
      <c r="S25" s="498">
        <f t="shared" si="0"/>
        <v>11.82</v>
      </c>
    </row>
    <row r="26" spans="1:19" s="329" customFormat="1" ht="12.75">
      <c r="A26" s="353" t="s">
        <v>899</v>
      </c>
      <c r="B26" s="354" t="s">
        <v>900</v>
      </c>
      <c r="C26" s="498">
        <v>50136</v>
      </c>
      <c r="D26" s="498">
        <v>12773</v>
      </c>
      <c r="E26" s="498">
        <v>330</v>
      </c>
      <c r="F26" s="498">
        <v>0</v>
      </c>
      <c r="G26" s="498">
        <f t="shared" si="1"/>
        <v>63239</v>
      </c>
      <c r="H26" s="499">
        <v>220</v>
      </c>
      <c r="I26" s="501">
        <f t="shared" si="2"/>
        <v>2086.887</v>
      </c>
      <c r="J26" s="501">
        <f t="shared" si="3"/>
        <v>2086.887</v>
      </c>
      <c r="K26" s="327" t="s">
        <v>7</v>
      </c>
      <c r="L26" s="327" t="s">
        <v>7</v>
      </c>
      <c r="M26" s="629">
        <f t="shared" si="4"/>
        <v>417.37699999999995</v>
      </c>
      <c r="N26" s="630">
        <v>166.951</v>
      </c>
      <c r="O26" s="630">
        <v>125.213</v>
      </c>
      <c r="P26" s="630">
        <v>62.607</v>
      </c>
      <c r="Q26" s="630">
        <v>62.60600000000002</v>
      </c>
      <c r="R26" s="498">
        <v>1360</v>
      </c>
      <c r="S26" s="498">
        <f t="shared" si="0"/>
        <v>28.38</v>
      </c>
    </row>
    <row r="27" spans="1:19" s="329" customFormat="1" ht="12.75">
      <c r="A27" s="353" t="s">
        <v>901</v>
      </c>
      <c r="B27" s="354" t="s">
        <v>902</v>
      </c>
      <c r="C27" s="498">
        <v>21607</v>
      </c>
      <c r="D27" s="498">
        <v>4338</v>
      </c>
      <c r="E27" s="498">
        <v>630</v>
      </c>
      <c r="F27" s="498">
        <v>0</v>
      </c>
      <c r="G27" s="498">
        <f t="shared" si="1"/>
        <v>26575</v>
      </c>
      <c r="H27" s="499">
        <v>220</v>
      </c>
      <c r="I27" s="501">
        <f t="shared" si="2"/>
        <v>876.975</v>
      </c>
      <c r="J27" s="501">
        <f t="shared" si="3"/>
        <v>876.975</v>
      </c>
      <c r="K27" s="327" t="s">
        <v>7</v>
      </c>
      <c r="L27" s="327" t="s">
        <v>7</v>
      </c>
      <c r="M27" s="629">
        <f t="shared" si="4"/>
        <v>175.395</v>
      </c>
      <c r="N27" s="630">
        <v>70.158</v>
      </c>
      <c r="O27" s="630">
        <v>52.619</v>
      </c>
      <c r="P27" s="630">
        <v>26.309</v>
      </c>
      <c r="Q27" s="630">
        <v>26.309000000000008</v>
      </c>
      <c r="R27" s="498">
        <v>1360</v>
      </c>
      <c r="S27" s="498">
        <f t="shared" si="0"/>
        <v>11.93</v>
      </c>
    </row>
    <row r="28" spans="1:19" ht="12.75">
      <c r="A28" s="353" t="s">
        <v>903</v>
      </c>
      <c r="B28" s="354" t="s">
        <v>904</v>
      </c>
      <c r="C28" s="272">
        <v>47221</v>
      </c>
      <c r="D28" s="272">
        <v>6390</v>
      </c>
      <c r="E28" s="272">
        <v>279</v>
      </c>
      <c r="F28" s="272">
        <v>0</v>
      </c>
      <c r="G28" s="498">
        <f t="shared" si="1"/>
        <v>53890</v>
      </c>
      <c r="H28" s="499">
        <v>220</v>
      </c>
      <c r="I28" s="501">
        <f t="shared" si="2"/>
        <v>1778.37</v>
      </c>
      <c r="J28" s="501">
        <f t="shared" si="3"/>
        <v>1778.37</v>
      </c>
      <c r="K28" s="327" t="s">
        <v>7</v>
      </c>
      <c r="L28" s="327" t="s">
        <v>7</v>
      </c>
      <c r="M28" s="629">
        <f t="shared" si="4"/>
        <v>355.674</v>
      </c>
      <c r="N28" s="630">
        <v>142.27</v>
      </c>
      <c r="O28" s="630">
        <v>106.702</v>
      </c>
      <c r="P28" s="630">
        <v>53.351</v>
      </c>
      <c r="Q28" s="630">
        <v>53.35099999999997</v>
      </c>
      <c r="R28" s="498">
        <v>1360</v>
      </c>
      <c r="S28" s="498">
        <f t="shared" si="0"/>
        <v>24.19</v>
      </c>
    </row>
    <row r="29" spans="1:19" ht="12.75">
      <c r="A29" s="353" t="s">
        <v>905</v>
      </c>
      <c r="B29" s="354" t="s">
        <v>906</v>
      </c>
      <c r="C29" s="272">
        <v>34417</v>
      </c>
      <c r="D29" s="272">
        <v>8199</v>
      </c>
      <c r="E29" s="272">
        <v>450</v>
      </c>
      <c r="F29" s="272">
        <v>0</v>
      </c>
      <c r="G29" s="498">
        <f t="shared" si="1"/>
        <v>43066</v>
      </c>
      <c r="H29" s="499">
        <v>220</v>
      </c>
      <c r="I29" s="501">
        <f t="shared" si="2"/>
        <v>1421.178</v>
      </c>
      <c r="J29" s="501">
        <f t="shared" si="3"/>
        <v>1421.178</v>
      </c>
      <c r="K29" s="327" t="s">
        <v>7</v>
      </c>
      <c r="L29" s="327" t="s">
        <v>7</v>
      </c>
      <c r="M29" s="629">
        <f t="shared" si="4"/>
        <v>284.236</v>
      </c>
      <c r="N29" s="630">
        <v>113.694</v>
      </c>
      <c r="O29" s="630">
        <v>85.271</v>
      </c>
      <c r="P29" s="630">
        <v>42.635</v>
      </c>
      <c r="Q29" s="630">
        <v>42.635999999999974</v>
      </c>
      <c r="R29" s="498">
        <v>1360</v>
      </c>
      <c r="S29" s="498">
        <f t="shared" si="0"/>
        <v>19.33</v>
      </c>
    </row>
    <row r="30" spans="1:19" ht="12.75">
      <c r="A30" s="353" t="s">
        <v>907</v>
      </c>
      <c r="B30" s="354" t="s">
        <v>908</v>
      </c>
      <c r="C30" s="272">
        <v>44327</v>
      </c>
      <c r="D30" s="272">
        <v>13442</v>
      </c>
      <c r="E30" s="272">
        <v>268</v>
      </c>
      <c r="F30" s="272">
        <v>0</v>
      </c>
      <c r="G30" s="498">
        <f t="shared" si="1"/>
        <v>58037</v>
      </c>
      <c r="H30" s="499">
        <v>220</v>
      </c>
      <c r="I30" s="501">
        <f t="shared" si="2"/>
        <v>1915.221</v>
      </c>
      <c r="J30" s="501">
        <f t="shared" si="3"/>
        <v>1915.221</v>
      </c>
      <c r="K30" s="327" t="s">
        <v>7</v>
      </c>
      <c r="L30" s="327" t="s">
        <v>7</v>
      </c>
      <c r="M30" s="629">
        <f t="shared" si="4"/>
        <v>383.044</v>
      </c>
      <c r="N30" s="630">
        <v>153.218</v>
      </c>
      <c r="O30" s="630">
        <v>114.913</v>
      </c>
      <c r="P30" s="630">
        <v>57.457</v>
      </c>
      <c r="Q30" s="630">
        <v>57.455999999999996</v>
      </c>
      <c r="R30" s="498">
        <v>1360</v>
      </c>
      <c r="S30" s="498">
        <f t="shared" si="0"/>
        <v>26.05</v>
      </c>
    </row>
    <row r="31" spans="1:19" ht="12.75">
      <c r="A31" s="353" t="s">
        <v>909</v>
      </c>
      <c r="B31" s="354" t="s">
        <v>910</v>
      </c>
      <c r="C31" s="272">
        <v>37129</v>
      </c>
      <c r="D31" s="272">
        <v>9721</v>
      </c>
      <c r="E31" s="272">
        <v>250</v>
      </c>
      <c r="F31" s="272">
        <v>0</v>
      </c>
      <c r="G31" s="498">
        <f t="shared" si="1"/>
        <v>47100</v>
      </c>
      <c r="H31" s="499">
        <v>220</v>
      </c>
      <c r="I31" s="501">
        <f t="shared" si="2"/>
        <v>1554.3</v>
      </c>
      <c r="J31" s="501">
        <f t="shared" si="3"/>
        <v>1554.3</v>
      </c>
      <c r="K31" s="327" t="s">
        <v>7</v>
      </c>
      <c r="L31" s="327" t="s">
        <v>7</v>
      </c>
      <c r="M31" s="629">
        <f t="shared" si="4"/>
        <v>310.86</v>
      </c>
      <c r="N31" s="630">
        <v>124.344</v>
      </c>
      <c r="O31" s="630">
        <v>93.258</v>
      </c>
      <c r="P31" s="630">
        <v>46.629</v>
      </c>
      <c r="Q31" s="630">
        <v>46.629000000000026</v>
      </c>
      <c r="R31" s="498">
        <v>1360</v>
      </c>
      <c r="S31" s="498">
        <f t="shared" si="0"/>
        <v>21.14</v>
      </c>
    </row>
    <row r="32" spans="1:19" ht="12.75">
      <c r="A32" s="353" t="s">
        <v>911</v>
      </c>
      <c r="B32" s="354" t="s">
        <v>912</v>
      </c>
      <c r="C32" s="272">
        <v>65034</v>
      </c>
      <c r="D32" s="272">
        <v>21808</v>
      </c>
      <c r="E32" s="272">
        <v>608</v>
      </c>
      <c r="F32" s="272">
        <v>0</v>
      </c>
      <c r="G32" s="498">
        <f t="shared" si="1"/>
        <v>87450</v>
      </c>
      <c r="H32" s="499">
        <v>220</v>
      </c>
      <c r="I32" s="501">
        <f t="shared" si="2"/>
        <v>2885.85</v>
      </c>
      <c r="J32" s="501">
        <f t="shared" si="3"/>
        <v>2885.85</v>
      </c>
      <c r="K32" s="327" t="s">
        <v>7</v>
      </c>
      <c r="L32" s="327" t="s">
        <v>7</v>
      </c>
      <c r="M32" s="629">
        <f t="shared" si="4"/>
        <v>577.17</v>
      </c>
      <c r="N32" s="630">
        <v>230.868</v>
      </c>
      <c r="O32" s="630">
        <v>173.151</v>
      </c>
      <c r="P32" s="630">
        <v>86.576</v>
      </c>
      <c r="Q32" s="630">
        <v>86.57499999999996</v>
      </c>
      <c r="R32" s="498">
        <v>1360</v>
      </c>
      <c r="S32" s="498">
        <f t="shared" si="0"/>
        <v>39.25</v>
      </c>
    </row>
    <row r="33" spans="1:19" ht="12.75">
      <c r="A33" s="353" t="s">
        <v>913</v>
      </c>
      <c r="B33" s="354" t="s">
        <v>914</v>
      </c>
      <c r="C33" s="272">
        <v>25476</v>
      </c>
      <c r="D33" s="272">
        <v>4779</v>
      </c>
      <c r="E33" s="272">
        <v>250</v>
      </c>
      <c r="F33" s="272">
        <v>0</v>
      </c>
      <c r="G33" s="498">
        <f t="shared" si="1"/>
        <v>30505</v>
      </c>
      <c r="H33" s="499">
        <v>220</v>
      </c>
      <c r="I33" s="501">
        <f t="shared" si="2"/>
        <v>1006.665</v>
      </c>
      <c r="J33" s="501">
        <f t="shared" si="3"/>
        <v>1006.665</v>
      </c>
      <c r="K33" s="327" t="s">
        <v>7</v>
      </c>
      <c r="L33" s="327" t="s">
        <v>7</v>
      </c>
      <c r="M33" s="629">
        <f t="shared" si="4"/>
        <v>201.33299999999997</v>
      </c>
      <c r="N33" s="630">
        <v>80.533</v>
      </c>
      <c r="O33" s="630">
        <v>60.4</v>
      </c>
      <c r="P33" s="630">
        <v>30.2</v>
      </c>
      <c r="Q33" s="630">
        <v>30.2</v>
      </c>
      <c r="R33" s="498">
        <v>1360</v>
      </c>
      <c r="S33" s="498">
        <f t="shared" si="0"/>
        <v>13.69</v>
      </c>
    </row>
    <row r="34" spans="1:19" ht="12.75">
      <c r="A34" s="353" t="s">
        <v>915</v>
      </c>
      <c r="B34" s="354" t="s">
        <v>916</v>
      </c>
      <c r="C34" s="272">
        <v>21505</v>
      </c>
      <c r="D34" s="272">
        <v>1776</v>
      </c>
      <c r="E34" s="272">
        <v>70</v>
      </c>
      <c r="F34" s="272">
        <v>0</v>
      </c>
      <c r="G34" s="498">
        <f t="shared" si="1"/>
        <v>23351</v>
      </c>
      <c r="H34" s="499">
        <v>220</v>
      </c>
      <c r="I34" s="501">
        <f t="shared" si="2"/>
        <v>770.583</v>
      </c>
      <c r="J34" s="501">
        <f t="shared" si="3"/>
        <v>770.583</v>
      </c>
      <c r="K34" s="327" t="s">
        <v>7</v>
      </c>
      <c r="L34" s="327" t="s">
        <v>7</v>
      </c>
      <c r="M34" s="629">
        <f t="shared" si="4"/>
        <v>154.117</v>
      </c>
      <c r="N34" s="630">
        <v>61.647</v>
      </c>
      <c r="O34" s="630">
        <v>46.235</v>
      </c>
      <c r="P34" s="630">
        <v>23.118</v>
      </c>
      <c r="Q34" s="630">
        <v>23.117</v>
      </c>
      <c r="R34" s="498">
        <v>1360</v>
      </c>
      <c r="S34" s="498">
        <f t="shared" si="0"/>
        <v>10.48</v>
      </c>
    </row>
    <row r="35" spans="1:19" ht="12.75">
      <c r="A35" s="353" t="s">
        <v>917</v>
      </c>
      <c r="B35" s="354" t="s">
        <v>918</v>
      </c>
      <c r="C35" s="272">
        <v>33701</v>
      </c>
      <c r="D35" s="272">
        <v>9308</v>
      </c>
      <c r="E35" s="272">
        <v>230</v>
      </c>
      <c r="F35" s="272">
        <v>0</v>
      </c>
      <c r="G35" s="498">
        <f t="shared" si="1"/>
        <v>43239</v>
      </c>
      <c r="H35" s="499">
        <v>220</v>
      </c>
      <c r="I35" s="501">
        <f t="shared" si="2"/>
        <v>1426.887</v>
      </c>
      <c r="J35" s="501">
        <f t="shared" si="3"/>
        <v>1426.887</v>
      </c>
      <c r="K35" s="327" t="s">
        <v>7</v>
      </c>
      <c r="L35" s="327" t="s">
        <v>7</v>
      </c>
      <c r="M35" s="629">
        <f t="shared" si="4"/>
        <v>285.377</v>
      </c>
      <c r="N35" s="630">
        <v>114.151</v>
      </c>
      <c r="O35" s="630">
        <v>85.613</v>
      </c>
      <c r="P35" s="630">
        <v>42.807</v>
      </c>
      <c r="Q35" s="630">
        <v>42.806</v>
      </c>
      <c r="R35" s="498">
        <v>1360</v>
      </c>
      <c r="S35" s="498">
        <f t="shared" si="0"/>
        <v>19.41</v>
      </c>
    </row>
    <row r="36" spans="1:19" ht="12.75">
      <c r="A36" s="353" t="s">
        <v>919</v>
      </c>
      <c r="B36" s="354" t="s">
        <v>920</v>
      </c>
      <c r="C36" s="272">
        <v>35859</v>
      </c>
      <c r="D36" s="272">
        <v>6078</v>
      </c>
      <c r="E36" s="272">
        <v>350</v>
      </c>
      <c r="F36" s="272">
        <v>0</v>
      </c>
      <c r="G36" s="498">
        <f t="shared" si="1"/>
        <v>42287</v>
      </c>
      <c r="H36" s="499">
        <v>220</v>
      </c>
      <c r="I36" s="501">
        <f t="shared" si="2"/>
        <v>1395.471</v>
      </c>
      <c r="J36" s="501">
        <f t="shared" si="3"/>
        <v>1395.471</v>
      </c>
      <c r="K36" s="327" t="s">
        <v>7</v>
      </c>
      <c r="L36" s="327" t="s">
        <v>7</v>
      </c>
      <c r="M36" s="629">
        <f t="shared" si="4"/>
        <v>279.094</v>
      </c>
      <c r="N36" s="630">
        <v>111.638</v>
      </c>
      <c r="O36" s="630">
        <v>83.728</v>
      </c>
      <c r="P36" s="630">
        <v>41.864</v>
      </c>
      <c r="Q36" s="630">
        <v>41.864</v>
      </c>
      <c r="R36" s="498">
        <v>1360</v>
      </c>
      <c r="S36" s="498">
        <f t="shared" si="0"/>
        <v>18.98</v>
      </c>
    </row>
    <row r="37" spans="1:19" ht="12.75">
      <c r="A37" s="353" t="s">
        <v>921</v>
      </c>
      <c r="B37" s="354" t="s">
        <v>922</v>
      </c>
      <c r="C37" s="272">
        <v>29360</v>
      </c>
      <c r="D37" s="272">
        <v>2634</v>
      </c>
      <c r="E37" s="272">
        <v>300</v>
      </c>
      <c r="F37" s="272">
        <v>0</v>
      </c>
      <c r="G37" s="498">
        <f t="shared" si="1"/>
        <v>32294</v>
      </c>
      <c r="H37" s="499">
        <v>220</v>
      </c>
      <c r="I37" s="501">
        <f t="shared" si="2"/>
        <v>1065.702</v>
      </c>
      <c r="J37" s="501">
        <f t="shared" si="3"/>
        <v>1065.702</v>
      </c>
      <c r="K37" s="327" t="s">
        <v>7</v>
      </c>
      <c r="L37" s="327" t="s">
        <v>7</v>
      </c>
      <c r="M37" s="629">
        <f t="shared" si="4"/>
        <v>213.14</v>
      </c>
      <c r="N37" s="630">
        <v>85.256</v>
      </c>
      <c r="O37" s="630">
        <v>63.942</v>
      </c>
      <c r="P37" s="630">
        <v>31.971</v>
      </c>
      <c r="Q37" s="630">
        <v>31.970999999999986</v>
      </c>
      <c r="R37" s="498">
        <v>1360</v>
      </c>
      <c r="S37" s="498">
        <f t="shared" si="0"/>
        <v>14.49</v>
      </c>
    </row>
    <row r="38" spans="1:19" ht="12.75">
      <c r="A38" s="353" t="s">
        <v>923</v>
      </c>
      <c r="B38" s="360" t="s">
        <v>924</v>
      </c>
      <c r="C38" s="272">
        <v>23202</v>
      </c>
      <c r="D38" s="272">
        <v>8337</v>
      </c>
      <c r="E38" s="272">
        <v>175</v>
      </c>
      <c r="F38" s="272">
        <v>0</v>
      </c>
      <c r="G38" s="498">
        <f t="shared" si="1"/>
        <v>31714</v>
      </c>
      <c r="H38" s="499">
        <v>220</v>
      </c>
      <c r="I38" s="501">
        <f t="shared" si="2"/>
        <v>1046.562</v>
      </c>
      <c r="J38" s="501">
        <f t="shared" si="3"/>
        <v>1046.562</v>
      </c>
      <c r="K38" s="327" t="s">
        <v>7</v>
      </c>
      <c r="L38" s="327" t="s">
        <v>7</v>
      </c>
      <c r="M38" s="629">
        <f t="shared" si="4"/>
        <v>209.312</v>
      </c>
      <c r="N38" s="630">
        <v>83.725</v>
      </c>
      <c r="O38" s="630">
        <v>62.794</v>
      </c>
      <c r="P38" s="630">
        <v>31.397</v>
      </c>
      <c r="Q38" s="630">
        <v>31.396000000000022</v>
      </c>
      <c r="R38" s="498">
        <v>1360</v>
      </c>
      <c r="S38" s="498">
        <f t="shared" si="0"/>
        <v>14.23</v>
      </c>
    </row>
    <row r="39" spans="1:19" ht="12.75">
      <c r="A39" s="353" t="s">
        <v>925</v>
      </c>
      <c r="B39" s="360" t="s">
        <v>926</v>
      </c>
      <c r="C39" s="272">
        <v>16297</v>
      </c>
      <c r="D39" s="272">
        <v>587</v>
      </c>
      <c r="E39" s="272">
        <v>112</v>
      </c>
      <c r="F39" s="272">
        <v>0</v>
      </c>
      <c r="G39" s="498">
        <f t="shared" si="1"/>
        <v>16996</v>
      </c>
      <c r="H39" s="499">
        <v>220</v>
      </c>
      <c r="I39" s="501">
        <f t="shared" si="2"/>
        <v>560.868</v>
      </c>
      <c r="J39" s="501">
        <f t="shared" si="3"/>
        <v>560.868</v>
      </c>
      <c r="K39" s="327" t="s">
        <v>7</v>
      </c>
      <c r="L39" s="327" t="s">
        <v>7</v>
      </c>
      <c r="M39" s="629">
        <f t="shared" si="4"/>
        <v>112.17399999999998</v>
      </c>
      <c r="N39" s="630">
        <v>44.87</v>
      </c>
      <c r="O39" s="630">
        <v>33.652</v>
      </c>
      <c r="P39" s="630">
        <v>16.826</v>
      </c>
      <c r="Q39" s="630">
        <v>16.826</v>
      </c>
      <c r="R39" s="498">
        <v>1360</v>
      </c>
      <c r="S39" s="498">
        <f t="shared" si="0"/>
        <v>7.63</v>
      </c>
    </row>
    <row r="40" spans="1:19" ht="12.75">
      <c r="A40" s="353" t="s">
        <v>927</v>
      </c>
      <c r="B40" s="360" t="s">
        <v>928</v>
      </c>
      <c r="C40" s="272">
        <v>32822</v>
      </c>
      <c r="D40" s="272">
        <v>5808</v>
      </c>
      <c r="E40" s="272">
        <v>139</v>
      </c>
      <c r="F40" s="272">
        <v>0</v>
      </c>
      <c r="G40" s="498">
        <f t="shared" si="1"/>
        <v>38769</v>
      </c>
      <c r="H40" s="499">
        <v>220</v>
      </c>
      <c r="I40" s="501">
        <f t="shared" si="2"/>
        <v>1279.377</v>
      </c>
      <c r="J40" s="501">
        <f t="shared" si="3"/>
        <v>1279.377</v>
      </c>
      <c r="K40" s="327" t="s">
        <v>7</v>
      </c>
      <c r="L40" s="327" t="s">
        <v>7</v>
      </c>
      <c r="M40" s="629">
        <f t="shared" si="4"/>
        <v>255.875</v>
      </c>
      <c r="N40" s="630">
        <v>102.35</v>
      </c>
      <c r="O40" s="630">
        <v>76.763</v>
      </c>
      <c r="P40" s="630">
        <v>38.381</v>
      </c>
      <c r="Q40" s="630">
        <v>38.381</v>
      </c>
      <c r="R40" s="498">
        <v>1360</v>
      </c>
      <c r="S40" s="498">
        <f t="shared" si="0"/>
        <v>17.4</v>
      </c>
    </row>
    <row r="41" spans="1:19" ht="12.75">
      <c r="A41" s="353" t="s">
        <v>929</v>
      </c>
      <c r="B41" s="360" t="s">
        <v>930</v>
      </c>
      <c r="C41" s="272">
        <v>7186</v>
      </c>
      <c r="D41" s="272">
        <v>1864</v>
      </c>
      <c r="E41" s="272">
        <v>100</v>
      </c>
      <c r="F41" s="272">
        <v>0</v>
      </c>
      <c r="G41" s="498">
        <f t="shared" si="1"/>
        <v>9150</v>
      </c>
      <c r="H41" s="499">
        <v>220</v>
      </c>
      <c r="I41" s="501">
        <f t="shared" si="2"/>
        <v>301.95</v>
      </c>
      <c r="J41" s="501">
        <f t="shared" si="3"/>
        <v>301.95</v>
      </c>
      <c r="K41" s="327" t="s">
        <v>7</v>
      </c>
      <c r="L41" s="327" t="s">
        <v>7</v>
      </c>
      <c r="M41" s="629">
        <f t="shared" si="4"/>
        <v>60.38999999999999</v>
      </c>
      <c r="N41" s="630">
        <v>24.156</v>
      </c>
      <c r="O41" s="630">
        <v>18.117</v>
      </c>
      <c r="P41" s="630">
        <v>9.059</v>
      </c>
      <c r="Q41" s="630">
        <v>9.058000000000002</v>
      </c>
      <c r="R41" s="498">
        <v>1360</v>
      </c>
      <c r="S41" s="498">
        <f t="shared" si="0"/>
        <v>4.11</v>
      </c>
    </row>
    <row r="42" spans="1:19" ht="15.75" customHeight="1">
      <c r="A42" s="353" t="s">
        <v>931</v>
      </c>
      <c r="B42" s="360" t="s">
        <v>932</v>
      </c>
      <c r="C42" s="272">
        <v>11504</v>
      </c>
      <c r="D42" s="272">
        <v>8893</v>
      </c>
      <c r="E42" s="272">
        <v>320</v>
      </c>
      <c r="F42" s="272">
        <v>0</v>
      </c>
      <c r="G42" s="498">
        <f t="shared" si="1"/>
        <v>20717</v>
      </c>
      <c r="H42" s="499">
        <v>220</v>
      </c>
      <c r="I42" s="501">
        <f t="shared" si="2"/>
        <v>683.661</v>
      </c>
      <c r="J42" s="501">
        <f t="shared" si="3"/>
        <v>683.661</v>
      </c>
      <c r="K42" s="327" t="s">
        <v>7</v>
      </c>
      <c r="L42" s="327" t="s">
        <v>7</v>
      </c>
      <c r="M42" s="629">
        <f t="shared" si="4"/>
        <v>136.732</v>
      </c>
      <c r="N42" s="630">
        <v>54.693</v>
      </c>
      <c r="O42" s="630">
        <v>41.02</v>
      </c>
      <c r="P42" s="630">
        <v>20.51</v>
      </c>
      <c r="Q42" s="630">
        <v>20.508999999999997</v>
      </c>
      <c r="R42" s="498">
        <v>1360</v>
      </c>
      <c r="S42" s="498">
        <f t="shared" si="0"/>
        <v>9.3</v>
      </c>
    </row>
    <row r="43" spans="1:19" ht="12.75">
      <c r="A43" s="353" t="s">
        <v>933</v>
      </c>
      <c r="B43" s="360" t="s">
        <v>934</v>
      </c>
      <c r="C43" s="272">
        <v>11477</v>
      </c>
      <c r="D43" s="272">
        <v>1748</v>
      </c>
      <c r="E43" s="272">
        <v>279</v>
      </c>
      <c r="F43" s="272">
        <v>0</v>
      </c>
      <c r="G43" s="498">
        <f t="shared" si="1"/>
        <v>13504</v>
      </c>
      <c r="H43" s="499">
        <v>220</v>
      </c>
      <c r="I43" s="501">
        <f t="shared" si="2"/>
        <v>445.632</v>
      </c>
      <c r="J43" s="501">
        <f t="shared" si="3"/>
        <v>445.632</v>
      </c>
      <c r="K43" s="327" t="s">
        <v>7</v>
      </c>
      <c r="L43" s="327" t="s">
        <v>7</v>
      </c>
      <c r="M43" s="629">
        <f t="shared" si="4"/>
        <v>89.126</v>
      </c>
      <c r="N43" s="630">
        <v>35.65</v>
      </c>
      <c r="O43" s="630">
        <v>26.738</v>
      </c>
      <c r="P43" s="630">
        <v>13.369</v>
      </c>
      <c r="Q43" s="630">
        <v>13.369000000000007</v>
      </c>
      <c r="R43" s="498">
        <v>1360</v>
      </c>
      <c r="S43" s="498">
        <f t="shared" si="0"/>
        <v>6.06</v>
      </c>
    </row>
    <row r="44" spans="1:19" ht="12.75">
      <c r="A44" s="328" t="s">
        <v>18</v>
      </c>
      <c r="B44" s="273"/>
      <c r="C44" s="328">
        <f>SUM(C11:C43)</f>
        <v>1051630</v>
      </c>
      <c r="D44" s="328">
        <f>SUM(D11:D43)</f>
        <v>270384</v>
      </c>
      <c r="E44" s="328">
        <f>SUM(E11:E43)</f>
        <v>9871</v>
      </c>
      <c r="F44" s="328">
        <f>SUM(F11:F43)</f>
        <v>0</v>
      </c>
      <c r="G44" s="328">
        <f>SUM(G11:G43)</f>
        <v>1331885</v>
      </c>
      <c r="H44" s="533">
        <v>220</v>
      </c>
      <c r="I44" s="502">
        <f>SUM(I11:I43)</f>
        <v>43952.20499999999</v>
      </c>
      <c r="J44" s="502">
        <f>SUM(J11:J43)</f>
        <v>43952.20499999999</v>
      </c>
      <c r="K44" s="327" t="s">
        <v>7</v>
      </c>
      <c r="L44" s="327" t="s">
        <v>7</v>
      </c>
      <c r="M44" s="628">
        <f>SUM(M11:M43)</f>
        <v>8790.439999999999</v>
      </c>
      <c r="N44" s="628">
        <f>SUM(N11:N43)</f>
        <v>3516.1769999999997</v>
      </c>
      <c r="O44" s="628">
        <f>SUM(O11:O43)</f>
        <v>2637.133</v>
      </c>
      <c r="P44" s="628">
        <f>SUM(P11:P43)</f>
        <v>1318.569</v>
      </c>
      <c r="Q44" s="628">
        <f>SUM(Q11:Q43)</f>
        <v>1318.561</v>
      </c>
      <c r="R44" s="328">
        <v>1360</v>
      </c>
      <c r="S44" s="328">
        <f>SUM(S11:S43)</f>
        <v>597.76</v>
      </c>
    </row>
    <row r="45" spans="1:19" ht="12">
      <c r="A45" s="274"/>
      <c r="B45" s="274"/>
      <c r="C45" s="274"/>
      <c r="D45" s="274"/>
      <c r="E45" s="274"/>
      <c r="F45" s="274"/>
      <c r="G45" s="274"/>
      <c r="H45" s="274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</row>
    <row r="46" spans="1:19" ht="12.75">
      <c r="A46" s="275" t="s">
        <v>8</v>
      </c>
      <c r="B46" s="276"/>
      <c r="C46" s="276"/>
      <c r="D46" s="274"/>
      <c r="E46" s="274"/>
      <c r="F46" s="274"/>
      <c r="G46" s="274"/>
      <c r="H46" s="274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</row>
    <row r="47" spans="1:19" ht="12.75">
      <c r="A47" s="277" t="s">
        <v>9</v>
      </c>
      <c r="B47" s="277"/>
      <c r="C47" s="277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</row>
    <row r="48" spans="1:19" ht="12.75">
      <c r="A48" s="277" t="s">
        <v>10</v>
      </c>
      <c r="B48" s="277"/>
      <c r="C48" s="277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</row>
    <row r="49" spans="1:19" ht="12.75">
      <c r="A49" s="277"/>
      <c r="B49" s="277"/>
      <c r="C49" s="277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</row>
    <row r="50" spans="1:19" ht="12.75">
      <c r="A50" s="277"/>
      <c r="B50" s="277"/>
      <c r="C50" s="277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spans="1:19" s="359" customFormat="1" ht="12.75">
      <c r="A51" s="303"/>
      <c r="B51" s="303"/>
      <c r="C51"/>
      <c r="D51"/>
      <c r="E51"/>
      <c r="F51"/>
      <c r="G51" s="303"/>
      <c r="H51" s="382"/>
      <c r="I51" s="303"/>
      <c r="J51" s="303"/>
      <c r="K51" s="303"/>
      <c r="L51" s="303"/>
      <c r="M51" s="303"/>
      <c r="N51" s="867" t="s">
        <v>13</v>
      </c>
      <c r="O51" s="867"/>
      <c r="P51" s="867"/>
      <c r="Q51" s="867"/>
      <c r="R51" s="393"/>
      <c r="S51" s="393"/>
    </row>
    <row r="52" spans="1:19" s="359" customFormat="1" ht="12.75" customHeight="1">
      <c r="A52" s="303" t="s">
        <v>12</v>
      </c>
      <c r="B52"/>
      <c r="C52" s="685" t="s">
        <v>13</v>
      </c>
      <c r="D52" s="685"/>
      <c r="E52" s="685"/>
      <c r="F52" s="14"/>
      <c r="G52" s="303"/>
      <c r="H52" s="376"/>
      <c r="I52" s="303"/>
      <c r="J52" s="303"/>
      <c r="K52" s="303"/>
      <c r="L52" s="303"/>
      <c r="M52" s="303"/>
      <c r="N52" s="867" t="s">
        <v>14</v>
      </c>
      <c r="O52" s="867"/>
      <c r="P52" s="867"/>
      <c r="Q52" s="867"/>
      <c r="R52" s="386"/>
      <c r="S52" s="386"/>
    </row>
    <row r="53" spans="1:19" s="359" customFormat="1" ht="12.75" customHeight="1">
      <c r="A53" s="303"/>
      <c r="B53" s="303"/>
      <c r="C53" s="686" t="s">
        <v>882</v>
      </c>
      <c r="D53" s="686"/>
      <c r="E53" s="686"/>
      <c r="F53" s="686"/>
      <c r="G53" s="303"/>
      <c r="H53" s="376"/>
      <c r="I53" s="303"/>
      <c r="J53" s="303"/>
      <c r="K53" s="303"/>
      <c r="L53" s="303"/>
      <c r="M53" s="303"/>
      <c r="N53" s="867" t="s">
        <v>883</v>
      </c>
      <c r="O53" s="867"/>
      <c r="P53" s="867"/>
      <c r="Q53" s="867"/>
      <c r="R53" s="386"/>
      <c r="S53" s="386"/>
    </row>
    <row r="54" spans="1:19" s="359" customFormat="1" ht="12.75">
      <c r="A54"/>
      <c r="B54"/>
      <c r="C54"/>
      <c r="D54"/>
      <c r="E54"/>
      <c r="F54"/>
      <c r="G54" s="303"/>
      <c r="H54" s="305"/>
      <c r="I54" s="303"/>
      <c r="J54" s="303"/>
      <c r="K54" s="303"/>
      <c r="L54" s="303"/>
      <c r="M54" s="303"/>
      <c r="N54" s="304" t="s">
        <v>83</v>
      </c>
      <c r="O54" s="303"/>
      <c r="R54" s="342"/>
      <c r="S54" s="342"/>
    </row>
    <row r="56" spans="1:19" ht="12">
      <c r="A56" s="1012"/>
      <c r="B56" s="1012"/>
      <c r="C56" s="1012"/>
      <c r="D56" s="1012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  <c r="O56" s="1012"/>
      <c r="P56" s="1012"/>
      <c r="Q56" s="1012"/>
      <c r="R56" s="1012"/>
      <c r="S56" s="1012"/>
    </row>
  </sheetData>
  <sheetProtection/>
  <mergeCells count="21">
    <mergeCell ref="A56:S56"/>
    <mergeCell ref="N51:Q51"/>
    <mergeCell ref="C53:F53"/>
    <mergeCell ref="I8:L8"/>
    <mergeCell ref="R8:S8"/>
    <mergeCell ref="R1:S1"/>
    <mergeCell ref="N53:Q53"/>
    <mergeCell ref="A4:S5"/>
    <mergeCell ref="A8:A9"/>
    <mergeCell ref="L7:S7"/>
    <mergeCell ref="N52:Q52"/>
    <mergeCell ref="C52:E52"/>
    <mergeCell ref="C8:G8"/>
    <mergeCell ref="H8:H9"/>
    <mergeCell ref="G1:I1"/>
    <mergeCell ref="M8:Q8"/>
    <mergeCell ref="A7:B7"/>
    <mergeCell ref="A3:S3"/>
    <mergeCell ref="B8:B9"/>
    <mergeCell ref="A2:S2"/>
    <mergeCell ref="A6:S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5.57421875" style="359" customWidth="1"/>
    <col min="2" max="2" width="11.28125" style="359" bestFit="1" customWidth="1"/>
    <col min="3" max="3" width="10.28125" style="359" customWidth="1"/>
    <col min="4" max="4" width="12.8515625" style="359" customWidth="1"/>
    <col min="5" max="5" width="8.7109375" style="359" customWidth="1"/>
    <col min="6" max="7" width="8.00390625" style="359" customWidth="1"/>
    <col min="8" max="10" width="8.140625" style="359" customWidth="1"/>
    <col min="11" max="11" width="8.421875" style="359" customWidth="1"/>
    <col min="12" max="12" width="8.140625" style="359" customWidth="1"/>
    <col min="13" max="13" width="8.8515625" style="359" customWidth="1"/>
    <col min="14" max="14" width="9.140625" style="359" customWidth="1"/>
    <col min="15" max="15" width="12.421875" style="359" customWidth="1"/>
    <col min="16" max="16384" width="9.140625" style="359" customWidth="1"/>
  </cols>
  <sheetData>
    <row r="1" spans="4:13" ht="12.75" customHeight="1">
      <c r="D1" s="1020"/>
      <c r="E1" s="1020"/>
      <c r="M1" s="453" t="s">
        <v>535</v>
      </c>
    </row>
    <row r="2" spans="1:13" ht="15">
      <c r="A2" s="1021" t="s">
        <v>0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</row>
    <row r="3" spans="1:13" ht="18">
      <c r="A3" s="1022" t="s">
        <v>700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</row>
    <row r="4" spans="1:13" ht="12.75" customHeight="1">
      <c r="A4" s="1023" t="s">
        <v>710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</row>
    <row r="5" spans="1:13" s="632" customFormat="1" ht="7.5" customHeight="1">
      <c r="A5" s="1023"/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</row>
    <row r="6" spans="1:13" ht="12">
      <c r="A6" s="1019"/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</row>
    <row r="7" spans="1:13" ht="12.75">
      <c r="A7" s="844" t="s">
        <v>936</v>
      </c>
      <c r="B7" s="844"/>
      <c r="D7" s="633"/>
      <c r="H7" s="1024"/>
      <c r="I7" s="1024"/>
      <c r="J7" s="1024"/>
      <c r="K7" s="1024"/>
      <c r="L7" s="1024"/>
      <c r="M7" s="1024"/>
    </row>
    <row r="8" spans="1:15" ht="39" customHeight="1">
      <c r="A8" s="834" t="s">
        <v>2</v>
      </c>
      <c r="B8" s="834" t="s">
        <v>3</v>
      </c>
      <c r="C8" s="842" t="s">
        <v>486</v>
      </c>
      <c r="D8" s="830" t="s">
        <v>84</v>
      </c>
      <c r="E8" s="827" t="s">
        <v>85</v>
      </c>
      <c r="F8" s="828"/>
      <c r="G8" s="828"/>
      <c r="H8" s="829"/>
      <c r="I8" s="834" t="s">
        <v>651</v>
      </c>
      <c r="J8" s="834"/>
      <c r="K8" s="834"/>
      <c r="L8" s="834"/>
      <c r="M8" s="834"/>
      <c r="N8" s="1018" t="s">
        <v>850</v>
      </c>
      <c r="O8" s="1018"/>
    </row>
    <row r="9" spans="1:15" ht="44.25" customHeight="1">
      <c r="A9" s="834"/>
      <c r="B9" s="834"/>
      <c r="C9" s="843"/>
      <c r="D9" s="1025"/>
      <c r="E9" s="24" t="s">
        <v>90</v>
      </c>
      <c r="F9" s="24" t="s">
        <v>21</v>
      </c>
      <c r="G9" s="24" t="s">
        <v>41</v>
      </c>
      <c r="H9" s="24" t="s">
        <v>687</v>
      </c>
      <c r="I9" s="24" t="s">
        <v>18</v>
      </c>
      <c r="J9" s="24" t="s">
        <v>1010</v>
      </c>
      <c r="K9" s="24" t="s">
        <v>1011</v>
      </c>
      <c r="L9" s="24" t="s">
        <v>1012</v>
      </c>
      <c r="M9" s="24" t="s">
        <v>1013</v>
      </c>
      <c r="N9" s="24" t="s">
        <v>863</v>
      </c>
      <c r="O9" s="24" t="s">
        <v>861</v>
      </c>
    </row>
    <row r="10" spans="1:15" s="381" customFormat="1" ht="12.75">
      <c r="A10" s="425">
        <v>1</v>
      </c>
      <c r="B10" s="425">
        <v>2</v>
      </c>
      <c r="C10" s="425">
        <v>3</v>
      </c>
      <c r="D10" s="425">
        <v>4</v>
      </c>
      <c r="E10" s="425">
        <v>5</v>
      </c>
      <c r="F10" s="425">
        <v>6</v>
      </c>
      <c r="G10" s="425">
        <v>7</v>
      </c>
      <c r="H10" s="425">
        <v>8</v>
      </c>
      <c r="I10" s="425">
        <v>9</v>
      </c>
      <c r="J10" s="425">
        <v>10</v>
      </c>
      <c r="K10" s="425">
        <v>11</v>
      </c>
      <c r="L10" s="425">
        <v>12</v>
      </c>
      <c r="M10" s="425">
        <v>13</v>
      </c>
      <c r="N10" s="425">
        <v>14</v>
      </c>
      <c r="O10" s="425">
        <v>15</v>
      </c>
    </row>
    <row r="11" spans="1:15" s="381" customFormat="1" ht="12.75">
      <c r="A11" s="353">
        <v>1</v>
      </c>
      <c r="B11" s="354" t="s">
        <v>898</v>
      </c>
      <c r="C11" s="355">
        <v>1844</v>
      </c>
      <c r="D11" s="356">
        <v>312</v>
      </c>
      <c r="E11" s="355">
        <f>ROUND(C11*D11*150/1000000,3)</f>
        <v>86.299</v>
      </c>
      <c r="F11" s="355">
        <f>E11</f>
        <v>86.299</v>
      </c>
      <c r="G11" s="355" t="s">
        <v>7</v>
      </c>
      <c r="H11" s="355" t="s">
        <v>7</v>
      </c>
      <c r="I11" s="355">
        <f>J11+K11+L11+M11</f>
        <v>17.26</v>
      </c>
      <c r="J11" s="355">
        <v>6.904</v>
      </c>
      <c r="K11" s="355">
        <v>5.178</v>
      </c>
      <c r="L11" s="355">
        <v>2.589</v>
      </c>
      <c r="M11" s="355">
        <v>2.5890000000000017</v>
      </c>
      <c r="N11" s="355">
        <v>1360</v>
      </c>
      <c r="O11" s="355">
        <f>ROUND(E11*N11/100000,2)</f>
        <v>1.17</v>
      </c>
    </row>
    <row r="12" spans="1:15" ht="12.75">
      <c r="A12" s="249" t="s">
        <v>18</v>
      </c>
      <c r="B12" s="385"/>
      <c r="C12" s="249">
        <f>SUM(C11)</f>
        <v>1844</v>
      </c>
      <c r="D12" s="249">
        <f aca="true" t="shared" si="0" ref="D12:O12">SUM(D11)</f>
        <v>312</v>
      </c>
      <c r="E12" s="249">
        <f t="shared" si="0"/>
        <v>86.299</v>
      </c>
      <c r="F12" s="249">
        <f t="shared" si="0"/>
        <v>86.299</v>
      </c>
      <c r="G12" s="249" t="s">
        <v>7</v>
      </c>
      <c r="H12" s="249" t="s">
        <v>7</v>
      </c>
      <c r="I12" s="249">
        <f t="shared" si="0"/>
        <v>17.26</v>
      </c>
      <c r="J12" s="249">
        <f t="shared" si="0"/>
        <v>6.904</v>
      </c>
      <c r="K12" s="249">
        <f t="shared" si="0"/>
        <v>5.178</v>
      </c>
      <c r="L12" s="249">
        <f t="shared" si="0"/>
        <v>2.589</v>
      </c>
      <c r="M12" s="249">
        <f t="shared" si="0"/>
        <v>2.5890000000000017</v>
      </c>
      <c r="N12" s="249">
        <v>1360</v>
      </c>
      <c r="O12" s="249">
        <f t="shared" si="0"/>
        <v>1.17</v>
      </c>
    </row>
    <row r="13" spans="1:4" ht="12">
      <c r="A13" s="421"/>
      <c r="B13" s="421"/>
      <c r="C13" s="421"/>
      <c r="D13" s="421"/>
    </row>
    <row r="14" spans="1:4" ht="12.75">
      <c r="A14" s="634"/>
      <c r="B14" s="429"/>
      <c r="C14" s="429"/>
      <c r="D14" s="421"/>
    </row>
    <row r="15" spans="1:3" ht="12.75">
      <c r="A15" s="342"/>
      <c r="B15" s="342"/>
      <c r="C15" s="342"/>
    </row>
    <row r="16" spans="1:3" ht="12.75">
      <c r="A16" s="342"/>
      <c r="B16" s="342"/>
      <c r="C16" s="342"/>
    </row>
    <row r="17" spans="1:3" ht="12.75">
      <c r="A17" s="342"/>
      <c r="B17" s="342"/>
      <c r="C17" s="342"/>
    </row>
    <row r="18" spans="1:3" ht="12.75">
      <c r="A18" s="342"/>
      <c r="B18" s="342"/>
      <c r="C18" s="342"/>
    </row>
    <row r="19" spans="1:13" ht="13.5">
      <c r="A19" s="370"/>
      <c r="B19" s="370"/>
      <c r="C19" s="338"/>
      <c r="D19" s="338"/>
      <c r="E19" s="635"/>
      <c r="F19" s="635"/>
      <c r="G19" s="338"/>
      <c r="H19" s="396"/>
      <c r="I19" s="815" t="s">
        <v>13</v>
      </c>
      <c r="J19" s="815"/>
      <c r="K19" s="815"/>
      <c r="L19" s="342"/>
      <c r="M19" s="342"/>
    </row>
    <row r="20" spans="1:13" ht="12.75" customHeight="1">
      <c r="A20" s="370" t="s">
        <v>12</v>
      </c>
      <c r="B20" s="338"/>
      <c r="C20" s="789" t="s">
        <v>13</v>
      </c>
      <c r="D20" s="789"/>
      <c r="E20" s="789"/>
      <c r="F20" s="635"/>
      <c r="G20" s="338"/>
      <c r="H20" s="372"/>
      <c r="I20" s="372" t="s">
        <v>14</v>
      </c>
      <c r="J20" s="372"/>
      <c r="K20" s="338"/>
      <c r="L20" s="386"/>
      <c r="M20" s="386"/>
    </row>
    <row r="21" spans="1:13" ht="12.75" customHeight="1">
      <c r="A21" s="370"/>
      <c r="B21" s="370"/>
      <c r="C21" s="790" t="s">
        <v>882</v>
      </c>
      <c r="D21" s="790"/>
      <c r="E21" s="790"/>
      <c r="F21" s="635"/>
      <c r="G21" s="338"/>
      <c r="H21" s="372"/>
      <c r="I21" s="815" t="s">
        <v>883</v>
      </c>
      <c r="J21" s="815"/>
      <c r="K21" s="815"/>
      <c r="L21" s="386"/>
      <c r="M21" s="386"/>
    </row>
    <row r="22" spans="1:13" ht="13.5">
      <c r="A22" s="338"/>
      <c r="B22" s="338"/>
      <c r="C22" s="338"/>
      <c r="D22" s="338"/>
      <c r="E22" s="635"/>
      <c r="F22" s="635"/>
      <c r="G22" s="338"/>
      <c r="H22" s="374"/>
      <c r="I22" s="373" t="s">
        <v>83</v>
      </c>
      <c r="J22" s="373"/>
      <c r="K22" s="338"/>
      <c r="L22" s="342"/>
      <c r="M22" s="342"/>
    </row>
    <row r="24" spans="1:13" ht="12">
      <c r="A24" s="1019"/>
      <c r="B24" s="1019"/>
      <c r="C24" s="1019"/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</row>
  </sheetData>
  <sheetProtection/>
  <mergeCells count="19">
    <mergeCell ref="A24:M24"/>
    <mergeCell ref="C8:C9"/>
    <mergeCell ref="A7:B7"/>
    <mergeCell ref="H7:M7"/>
    <mergeCell ref="A8:A9"/>
    <mergeCell ref="B8:B9"/>
    <mergeCell ref="D8:D9"/>
    <mergeCell ref="E8:H8"/>
    <mergeCell ref="I19:K19"/>
    <mergeCell ref="C20:E20"/>
    <mergeCell ref="C21:E21"/>
    <mergeCell ref="I21:K21"/>
    <mergeCell ref="N8:O8"/>
    <mergeCell ref="I8:M8"/>
    <mergeCell ref="A6:M6"/>
    <mergeCell ref="D1:E1"/>
    <mergeCell ref="A2:M2"/>
    <mergeCell ref="A3:M3"/>
    <mergeCell ref="A4:M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zoomScale="80" zoomScaleNormal="85" zoomScaleSheetLayoutView="80" zoomScalePageLayoutView="0" workbookViewId="0" topLeftCell="A1">
      <selection activeCell="V16" sqref="V16"/>
    </sheetView>
  </sheetViews>
  <sheetFormatPr defaultColWidth="9.140625" defaultRowHeight="12.75"/>
  <cols>
    <col min="1" max="1" width="7.28125" style="180" customWidth="1"/>
    <col min="2" max="2" width="26.00390625" style="180" customWidth="1"/>
    <col min="3" max="3" width="10.57421875" style="180" bestFit="1" customWidth="1"/>
    <col min="4" max="5" width="9.28125" style="180" bestFit="1" customWidth="1"/>
    <col min="6" max="6" width="13.28125" style="180" customWidth="1"/>
    <col min="7" max="10" width="10.7109375" style="180" customWidth="1"/>
    <col min="11" max="13" width="9.140625" style="180" customWidth="1"/>
    <col min="14" max="14" width="10.8515625" style="180" bestFit="1" customWidth="1"/>
    <col min="15" max="18" width="9.140625" style="180" customWidth="1"/>
    <col min="19" max="21" width="7.00390625" style="180" customWidth="1"/>
    <col min="22" max="22" width="12.421875" style="180" customWidth="1"/>
    <col min="23" max="16384" width="9.140625" style="180" customWidth="1"/>
  </cols>
  <sheetData>
    <row r="1" ht="15">
      <c r="V1" s="181" t="s">
        <v>540</v>
      </c>
    </row>
    <row r="2" spans="7:18" ht="15">
      <c r="G2" s="121" t="s">
        <v>0</v>
      </c>
      <c r="H2" s="121"/>
      <c r="I2" s="121"/>
      <c r="O2" s="84"/>
      <c r="P2" s="84"/>
      <c r="Q2" s="84"/>
      <c r="R2" s="84"/>
    </row>
    <row r="3" spans="3:24" ht="19.5">
      <c r="C3" s="756" t="s">
        <v>700</v>
      </c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3:22" ht="18"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5">
      <c r="B5" s="757" t="s">
        <v>842</v>
      </c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85"/>
      <c r="U5" s="774" t="s">
        <v>247</v>
      </c>
      <c r="V5" s="775"/>
    </row>
    <row r="6" spans="11:18" ht="15">
      <c r="K6" s="84"/>
      <c r="L6" s="84"/>
      <c r="M6" s="84"/>
      <c r="N6" s="84"/>
      <c r="O6" s="84"/>
      <c r="P6" s="84"/>
      <c r="Q6" s="84"/>
      <c r="R6" s="84"/>
    </row>
    <row r="7" spans="1:22" ht="12.75">
      <c r="A7" s="776" t="s">
        <v>161</v>
      </c>
      <c r="B7" s="776"/>
      <c r="O7" s="777" t="s">
        <v>776</v>
      </c>
      <c r="P7" s="777"/>
      <c r="Q7" s="777"/>
      <c r="R7" s="777"/>
      <c r="S7" s="777"/>
      <c r="T7" s="777"/>
      <c r="U7" s="777"/>
      <c r="V7" s="777"/>
    </row>
    <row r="8" spans="1:22" ht="35.25" customHeight="1">
      <c r="A8" s="758" t="s">
        <v>2</v>
      </c>
      <c r="B8" s="758" t="s">
        <v>145</v>
      </c>
      <c r="C8" s="773" t="s">
        <v>146</v>
      </c>
      <c r="D8" s="773"/>
      <c r="E8" s="773"/>
      <c r="F8" s="773" t="s">
        <v>147</v>
      </c>
      <c r="G8" s="758" t="s">
        <v>176</v>
      </c>
      <c r="H8" s="758"/>
      <c r="I8" s="758"/>
      <c r="J8" s="758"/>
      <c r="K8" s="758"/>
      <c r="L8" s="758"/>
      <c r="M8" s="758"/>
      <c r="N8" s="758"/>
      <c r="O8" s="758" t="s">
        <v>177</v>
      </c>
      <c r="P8" s="758"/>
      <c r="Q8" s="758"/>
      <c r="R8" s="758"/>
      <c r="S8" s="758"/>
      <c r="T8" s="758"/>
      <c r="U8" s="758"/>
      <c r="V8" s="758"/>
    </row>
    <row r="9" spans="1:22" ht="13.5">
      <c r="A9" s="758"/>
      <c r="B9" s="758"/>
      <c r="C9" s="773" t="s">
        <v>248</v>
      </c>
      <c r="D9" s="773" t="s">
        <v>42</v>
      </c>
      <c r="E9" s="773" t="s">
        <v>43</v>
      </c>
      <c r="F9" s="773"/>
      <c r="G9" s="758" t="s">
        <v>178</v>
      </c>
      <c r="H9" s="758"/>
      <c r="I9" s="758"/>
      <c r="J9" s="758"/>
      <c r="K9" s="758" t="s">
        <v>163</v>
      </c>
      <c r="L9" s="758"/>
      <c r="M9" s="758"/>
      <c r="N9" s="758"/>
      <c r="O9" s="758" t="s">
        <v>148</v>
      </c>
      <c r="P9" s="758"/>
      <c r="Q9" s="758"/>
      <c r="R9" s="758"/>
      <c r="S9" s="758" t="s">
        <v>162</v>
      </c>
      <c r="T9" s="758"/>
      <c r="U9" s="758"/>
      <c r="V9" s="758"/>
    </row>
    <row r="10" spans="1:22" ht="12">
      <c r="A10" s="758"/>
      <c r="B10" s="758"/>
      <c r="C10" s="773"/>
      <c r="D10" s="773"/>
      <c r="E10" s="773"/>
      <c r="F10" s="773"/>
      <c r="G10" s="779" t="s">
        <v>149</v>
      </c>
      <c r="H10" s="780"/>
      <c r="I10" s="781"/>
      <c r="J10" s="764" t="s">
        <v>150</v>
      </c>
      <c r="K10" s="767" t="s">
        <v>149</v>
      </c>
      <c r="L10" s="768"/>
      <c r="M10" s="769"/>
      <c r="N10" s="764" t="s">
        <v>150</v>
      </c>
      <c r="O10" s="767" t="s">
        <v>149</v>
      </c>
      <c r="P10" s="768"/>
      <c r="Q10" s="769"/>
      <c r="R10" s="764" t="s">
        <v>150</v>
      </c>
      <c r="S10" s="767" t="s">
        <v>149</v>
      </c>
      <c r="T10" s="768"/>
      <c r="U10" s="769"/>
      <c r="V10" s="764" t="s">
        <v>150</v>
      </c>
    </row>
    <row r="11" spans="1:22" ht="15" customHeight="1">
      <c r="A11" s="758"/>
      <c r="B11" s="758"/>
      <c r="C11" s="773"/>
      <c r="D11" s="773"/>
      <c r="E11" s="773"/>
      <c r="F11" s="773"/>
      <c r="G11" s="782"/>
      <c r="H11" s="783"/>
      <c r="I11" s="784"/>
      <c r="J11" s="765"/>
      <c r="K11" s="770"/>
      <c r="L11" s="771"/>
      <c r="M11" s="772"/>
      <c r="N11" s="765"/>
      <c r="O11" s="770"/>
      <c r="P11" s="771"/>
      <c r="Q11" s="772"/>
      <c r="R11" s="765"/>
      <c r="S11" s="770"/>
      <c r="T11" s="771"/>
      <c r="U11" s="772"/>
      <c r="V11" s="765"/>
    </row>
    <row r="12" spans="1:22" ht="13.5">
      <c r="A12" s="758"/>
      <c r="B12" s="758"/>
      <c r="C12" s="773"/>
      <c r="D12" s="773"/>
      <c r="E12" s="773"/>
      <c r="F12" s="773"/>
      <c r="G12" s="184" t="s">
        <v>248</v>
      </c>
      <c r="H12" s="184" t="s">
        <v>42</v>
      </c>
      <c r="I12" s="185" t="s">
        <v>43</v>
      </c>
      <c r="J12" s="766"/>
      <c r="K12" s="183" t="s">
        <v>248</v>
      </c>
      <c r="L12" s="183" t="s">
        <v>42</v>
      </c>
      <c r="M12" s="183" t="s">
        <v>43</v>
      </c>
      <c r="N12" s="766"/>
      <c r="O12" s="183" t="s">
        <v>248</v>
      </c>
      <c r="P12" s="183" t="s">
        <v>42</v>
      </c>
      <c r="Q12" s="183" t="s">
        <v>43</v>
      </c>
      <c r="R12" s="766"/>
      <c r="S12" s="183" t="s">
        <v>248</v>
      </c>
      <c r="T12" s="183" t="s">
        <v>42</v>
      </c>
      <c r="U12" s="183" t="s">
        <v>43</v>
      </c>
      <c r="V12" s="766"/>
    </row>
    <row r="13" spans="1:22" ht="13.5">
      <c r="A13" s="183">
        <v>1</v>
      </c>
      <c r="B13" s="183">
        <v>2</v>
      </c>
      <c r="C13" s="183">
        <v>3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3">
        <v>10</v>
      </c>
      <c r="K13" s="183">
        <v>11</v>
      </c>
      <c r="L13" s="183">
        <v>12</v>
      </c>
      <c r="M13" s="183">
        <v>13</v>
      </c>
      <c r="N13" s="183">
        <v>14</v>
      </c>
      <c r="O13" s="183">
        <v>15</v>
      </c>
      <c r="P13" s="183">
        <v>16</v>
      </c>
      <c r="Q13" s="183">
        <v>17</v>
      </c>
      <c r="R13" s="183">
        <v>18</v>
      </c>
      <c r="S13" s="183">
        <v>19</v>
      </c>
      <c r="T13" s="183">
        <v>20</v>
      </c>
      <c r="U13" s="183">
        <v>21</v>
      </c>
      <c r="V13" s="183">
        <v>22</v>
      </c>
    </row>
    <row r="14" spans="1:22" ht="15">
      <c r="A14" s="762" t="s">
        <v>208</v>
      </c>
      <c r="B14" s="76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</row>
    <row r="15" spans="1:22" ht="27.75">
      <c r="A15" s="183">
        <v>1</v>
      </c>
      <c r="B15" s="186" t="s">
        <v>207</v>
      </c>
      <c r="C15" s="414">
        <v>11471.58</v>
      </c>
      <c r="D15" s="414">
        <v>1068.78</v>
      </c>
      <c r="E15" s="414">
        <v>1710.05</v>
      </c>
      <c r="F15" s="415" t="s">
        <v>940</v>
      </c>
      <c r="G15" s="416">
        <v>11471.58</v>
      </c>
      <c r="H15" s="416">
        <v>1068.78</v>
      </c>
      <c r="I15" s="416">
        <v>1710.05</v>
      </c>
      <c r="J15" s="416" t="s">
        <v>1005</v>
      </c>
      <c r="K15" s="759">
        <v>1190</v>
      </c>
      <c r="L15" s="760"/>
      <c r="M15" s="761"/>
      <c r="N15" s="494" t="s">
        <v>950</v>
      </c>
      <c r="O15" s="416" t="s">
        <v>7</v>
      </c>
      <c r="P15" s="416" t="s">
        <v>7</v>
      </c>
      <c r="Q15" s="416" t="s">
        <v>7</v>
      </c>
      <c r="R15" s="416" t="s">
        <v>7</v>
      </c>
      <c r="S15" s="753">
        <v>10572.11</v>
      </c>
      <c r="T15" s="754"/>
      <c r="U15" s="755"/>
      <c r="V15" s="416" t="s">
        <v>947</v>
      </c>
    </row>
    <row r="16" spans="1:22" ht="27.75">
      <c r="A16" s="183">
        <v>2</v>
      </c>
      <c r="B16" s="186" t="s">
        <v>151</v>
      </c>
      <c r="C16" s="414">
        <v>14045.5</v>
      </c>
      <c r="D16" s="414">
        <v>1308.59</v>
      </c>
      <c r="E16" s="414">
        <v>2093.7299999999996</v>
      </c>
      <c r="F16" s="415" t="s">
        <v>941</v>
      </c>
      <c r="G16" s="416">
        <v>14045.5</v>
      </c>
      <c r="H16" s="416">
        <v>1308.59</v>
      </c>
      <c r="I16" s="416">
        <v>2093.7299999999996</v>
      </c>
      <c r="J16" s="416" t="s">
        <v>1006</v>
      </c>
      <c r="K16" s="753">
        <v>854.09</v>
      </c>
      <c r="L16" s="754"/>
      <c r="M16" s="755"/>
      <c r="N16" s="494" t="s">
        <v>951</v>
      </c>
      <c r="O16" s="416" t="s">
        <v>7</v>
      </c>
      <c r="P16" s="416" t="s">
        <v>7</v>
      </c>
      <c r="Q16" s="416" t="s">
        <v>7</v>
      </c>
      <c r="R16" s="416" t="s">
        <v>7</v>
      </c>
      <c r="S16" s="753">
        <v>10075.44</v>
      </c>
      <c r="T16" s="754"/>
      <c r="U16" s="755"/>
      <c r="V16" s="416" t="s">
        <v>948</v>
      </c>
    </row>
    <row r="17" spans="1:22" ht="27.75">
      <c r="A17" s="183">
        <v>3</v>
      </c>
      <c r="B17" s="186" t="s">
        <v>152</v>
      </c>
      <c r="C17" s="414">
        <v>20582</v>
      </c>
      <c r="D17" s="414">
        <v>1917.58</v>
      </c>
      <c r="E17" s="414">
        <v>3068.120000000001</v>
      </c>
      <c r="F17" s="414" t="s">
        <v>942</v>
      </c>
      <c r="G17" s="416">
        <v>20582</v>
      </c>
      <c r="H17" s="416">
        <v>1917.58</v>
      </c>
      <c r="I17" s="416">
        <v>3068.120000000001</v>
      </c>
      <c r="J17" s="416" t="s">
        <v>939</v>
      </c>
      <c r="K17" s="753">
        <v>1657.76</v>
      </c>
      <c r="L17" s="754"/>
      <c r="M17" s="755"/>
      <c r="N17" s="494" t="s">
        <v>952</v>
      </c>
      <c r="O17" s="416" t="s">
        <v>7</v>
      </c>
      <c r="P17" s="416" t="s">
        <v>7</v>
      </c>
      <c r="Q17" s="416" t="s">
        <v>7</v>
      </c>
      <c r="R17" s="416" t="s">
        <v>7</v>
      </c>
      <c r="S17" s="753">
        <v>20229.73</v>
      </c>
      <c r="T17" s="754"/>
      <c r="U17" s="755"/>
      <c r="V17" s="416" t="s">
        <v>949</v>
      </c>
    </row>
    <row r="18" spans="1:22" ht="15">
      <c r="A18" s="762" t="s">
        <v>209</v>
      </c>
      <c r="B18" s="763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spans="1:22" ht="13.5">
      <c r="A19" s="183">
        <v>4</v>
      </c>
      <c r="B19" s="186" t="s">
        <v>198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</row>
    <row r="20" spans="1:22" ht="13.5">
      <c r="A20" s="183">
        <v>5</v>
      </c>
      <c r="B20" s="186" t="s">
        <v>130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</row>
    <row r="23" spans="1:22" ht="13.5">
      <c r="A23" s="778" t="s">
        <v>164</v>
      </c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</row>
    <row r="24" spans="1:22" ht="13.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</row>
    <row r="25" spans="1:18" ht="1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9" s="15" customFormat="1" ht="12.75">
      <c r="A26" s="198"/>
      <c r="B26" s="198"/>
      <c r="K26" s="80"/>
      <c r="L26" s="80"/>
      <c r="M26"/>
      <c r="N26"/>
      <c r="O26"/>
      <c r="Q26" s="349" t="s">
        <v>13</v>
      </c>
      <c r="R26" s="80"/>
      <c r="S26" s="80"/>
    </row>
    <row r="27" spans="1:19" s="15" customFormat="1" ht="12.75" customHeight="1">
      <c r="A27" s="198" t="s">
        <v>12</v>
      </c>
      <c r="B27"/>
      <c r="H27" s="1"/>
      <c r="I27" s="685" t="s">
        <v>13</v>
      </c>
      <c r="J27" s="685"/>
      <c r="K27" s="14"/>
      <c r="L27" s="80"/>
      <c r="P27" s="350" t="s">
        <v>14</v>
      </c>
      <c r="Q27" s="350"/>
      <c r="R27" s="80"/>
      <c r="S27" s="80"/>
    </row>
    <row r="28" spans="1:20" s="15" customFormat="1" ht="12.75" customHeight="1">
      <c r="A28" s="198"/>
      <c r="B28" s="198"/>
      <c r="C28" s="14"/>
      <c r="D28" s="14"/>
      <c r="E28" s="14"/>
      <c r="F28" s="14"/>
      <c r="G28" s="14"/>
      <c r="H28" s="686" t="s">
        <v>882</v>
      </c>
      <c r="I28" s="686"/>
      <c r="J28" s="686"/>
      <c r="K28" s="686"/>
      <c r="L28" s="14"/>
      <c r="M28" s="14"/>
      <c r="N28" s="14"/>
      <c r="O28" s="14"/>
      <c r="P28" s="350" t="s">
        <v>883</v>
      </c>
      <c r="Q28" s="350"/>
      <c r="R28" s="14"/>
      <c r="S28" s="14"/>
      <c r="T28" s="14"/>
    </row>
    <row r="29" spans="1:17" s="14" customFormat="1" ht="12.75" customHeight="1">
      <c r="A29"/>
      <c r="B29"/>
      <c r="M29"/>
      <c r="N29"/>
      <c r="O29"/>
      <c r="P29" s="203" t="s">
        <v>83</v>
      </c>
      <c r="Q29" s="200"/>
    </row>
  </sheetData>
  <sheetProtection/>
  <mergeCells count="37">
    <mergeCell ref="A18:B18"/>
    <mergeCell ref="A23:V23"/>
    <mergeCell ref="I27:J27"/>
    <mergeCell ref="H28:K28"/>
    <mergeCell ref="S10:U11"/>
    <mergeCell ref="C9:C12"/>
    <mergeCell ref="D9:D12"/>
    <mergeCell ref="E9:E12"/>
    <mergeCell ref="G9:J9"/>
    <mergeCell ref="G10:I11"/>
    <mergeCell ref="O10:Q11"/>
    <mergeCell ref="U5:V5"/>
    <mergeCell ref="A7:B7"/>
    <mergeCell ref="O7:V7"/>
    <mergeCell ref="O8:V8"/>
    <mergeCell ref="V10:V12"/>
    <mergeCell ref="R10:R12"/>
    <mergeCell ref="K15:M15"/>
    <mergeCell ref="A14:B14"/>
    <mergeCell ref="G8:N8"/>
    <mergeCell ref="J10:J12"/>
    <mergeCell ref="K10:M11"/>
    <mergeCell ref="N10:N12"/>
    <mergeCell ref="A8:A12"/>
    <mergeCell ref="B8:B12"/>
    <mergeCell ref="C8:E8"/>
    <mergeCell ref="F8:F12"/>
    <mergeCell ref="K16:M16"/>
    <mergeCell ref="K17:M17"/>
    <mergeCell ref="S15:U15"/>
    <mergeCell ref="S16:U16"/>
    <mergeCell ref="S17:U17"/>
    <mergeCell ref="C3:N3"/>
    <mergeCell ref="B5:S5"/>
    <mergeCell ref="K9:N9"/>
    <mergeCell ref="O9:R9"/>
    <mergeCell ref="S9:V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Normal="70" zoomScaleSheetLayoutView="100" zoomScalePageLayoutView="0" workbookViewId="0" topLeftCell="A22">
      <selection activeCell="C11" sqref="C11"/>
    </sheetView>
  </sheetViews>
  <sheetFormatPr defaultColWidth="9.140625" defaultRowHeight="12.75"/>
  <cols>
    <col min="1" max="1" width="5.57421875" style="268" customWidth="1"/>
    <col min="2" max="2" width="12.57421875" style="268" bestFit="1" customWidth="1"/>
    <col min="3" max="3" width="10.28125" style="268" customWidth="1"/>
    <col min="4" max="4" width="12.8515625" style="268" customWidth="1"/>
    <col min="5" max="5" width="8.7109375" style="254" customWidth="1"/>
    <col min="6" max="7" width="8.00390625" style="254" customWidth="1"/>
    <col min="8" max="10" width="8.140625" style="254" customWidth="1"/>
    <col min="11" max="11" width="8.421875" style="254" customWidth="1"/>
    <col min="12" max="12" width="8.140625" style="254" customWidth="1"/>
    <col min="13" max="13" width="11.28125" style="254" customWidth="1"/>
    <col min="14" max="14" width="11.8515625" style="254" customWidth="1"/>
    <col min="15" max="15" width="9.140625" style="268" customWidth="1"/>
    <col min="16" max="16" width="12.00390625" style="268" customWidth="1"/>
    <col min="17" max="16384" width="9.140625" style="254" customWidth="1"/>
  </cols>
  <sheetData>
    <row r="1" spans="4:14" ht="12.75" customHeight="1">
      <c r="D1" s="1004"/>
      <c r="E1" s="1004"/>
      <c r="F1" s="268"/>
      <c r="G1" s="268"/>
      <c r="H1" s="268"/>
      <c r="I1" s="268"/>
      <c r="J1" s="268"/>
      <c r="K1" s="268"/>
      <c r="L1" s="268"/>
      <c r="M1" s="1006" t="s">
        <v>657</v>
      </c>
      <c r="N1" s="1006"/>
    </row>
    <row r="2" spans="1:14" ht="15">
      <c r="A2" s="1007" t="s">
        <v>0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</row>
    <row r="3" spans="1:14" ht="18">
      <c r="A3" s="1008" t="s">
        <v>700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</row>
    <row r="4" spans="1:14" ht="9.75" customHeight="1">
      <c r="A4" s="1026" t="s">
        <v>711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</row>
    <row r="5" spans="1:16" s="255" customFormat="1" ht="18.75" customHeight="1">
      <c r="A5" s="1026"/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323"/>
      <c r="P5" s="323"/>
    </row>
    <row r="6" spans="1:14" ht="12">
      <c r="A6" s="1005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</row>
    <row r="7" spans="1:14" ht="12.75">
      <c r="A7" s="724" t="s">
        <v>936</v>
      </c>
      <c r="B7" s="724"/>
      <c r="D7" s="299"/>
      <c r="E7" s="268"/>
      <c r="F7" s="268"/>
      <c r="G7" s="268"/>
      <c r="H7" s="1013"/>
      <c r="I7" s="1013"/>
      <c r="J7" s="1013"/>
      <c r="K7" s="1013"/>
      <c r="L7" s="1013"/>
      <c r="M7" s="1013"/>
      <c r="N7" s="1013"/>
    </row>
    <row r="8" spans="1:16" ht="46.5" customHeight="1">
      <c r="A8" s="1014" t="s">
        <v>2</v>
      </c>
      <c r="B8" s="1014" t="s">
        <v>3</v>
      </c>
      <c r="C8" s="1027" t="s">
        <v>486</v>
      </c>
      <c r="D8" s="1015" t="s">
        <v>84</v>
      </c>
      <c r="E8" s="1009" t="s">
        <v>85</v>
      </c>
      <c r="F8" s="1010"/>
      <c r="G8" s="1010"/>
      <c r="H8" s="1011"/>
      <c r="I8" s="1014" t="s">
        <v>651</v>
      </c>
      <c r="J8" s="1014"/>
      <c r="K8" s="1014"/>
      <c r="L8" s="1014"/>
      <c r="M8" s="1014"/>
      <c r="N8" s="1014"/>
      <c r="O8" s="1017" t="s">
        <v>850</v>
      </c>
      <c r="P8" s="1017"/>
    </row>
    <row r="9" spans="1:16" ht="44.25" customHeight="1">
      <c r="A9" s="1014"/>
      <c r="B9" s="1014"/>
      <c r="C9" s="1028"/>
      <c r="D9" s="1016"/>
      <c r="E9" s="314" t="s">
        <v>90</v>
      </c>
      <c r="F9" s="314" t="s">
        <v>21</v>
      </c>
      <c r="G9" s="314" t="s">
        <v>41</v>
      </c>
      <c r="H9" s="314" t="s">
        <v>687</v>
      </c>
      <c r="I9" s="321" t="s">
        <v>18</v>
      </c>
      <c r="J9" s="321" t="s">
        <v>652</v>
      </c>
      <c r="K9" s="321" t="s">
        <v>653</v>
      </c>
      <c r="L9" s="321" t="s">
        <v>654</v>
      </c>
      <c r="M9" s="321" t="s">
        <v>655</v>
      </c>
      <c r="N9" s="321" t="s">
        <v>656</v>
      </c>
      <c r="O9" s="332" t="s">
        <v>863</v>
      </c>
      <c r="P9" s="332" t="s">
        <v>861</v>
      </c>
    </row>
    <row r="10" spans="1:16" s="329" customFormat="1" ht="12.75">
      <c r="A10" s="327">
        <v>1</v>
      </c>
      <c r="B10" s="327">
        <v>2</v>
      </c>
      <c r="C10" s="327">
        <v>3</v>
      </c>
      <c r="D10" s="327">
        <v>8</v>
      </c>
      <c r="E10" s="327">
        <v>9</v>
      </c>
      <c r="F10" s="327">
        <v>10</v>
      </c>
      <c r="G10" s="327">
        <v>11</v>
      </c>
      <c r="H10" s="327">
        <v>12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</row>
    <row r="11" spans="1:16" s="329" customFormat="1" ht="12.75">
      <c r="A11" s="353" t="s">
        <v>258</v>
      </c>
      <c r="B11" s="354" t="s">
        <v>884</v>
      </c>
      <c r="C11" s="327" t="s">
        <v>7</v>
      </c>
      <c r="D11" s="327" t="s">
        <v>7</v>
      </c>
      <c r="E11" s="327" t="s">
        <v>7</v>
      </c>
      <c r="F11" s="327" t="s">
        <v>7</v>
      </c>
      <c r="G11" s="327" t="s">
        <v>7</v>
      </c>
      <c r="H11" s="327" t="s">
        <v>7</v>
      </c>
      <c r="I11" s="327" t="s">
        <v>7</v>
      </c>
      <c r="J11" s="327" t="s">
        <v>7</v>
      </c>
      <c r="K11" s="327" t="s">
        <v>7</v>
      </c>
      <c r="L11" s="327" t="s">
        <v>7</v>
      </c>
      <c r="M11" s="327" t="s">
        <v>7</v>
      </c>
      <c r="N11" s="327" t="s">
        <v>7</v>
      </c>
      <c r="O11" s="327" t="s">
        <v>7</v>
      </c>
      <c r="P11" s="327" t="s">
        <v>7</v>
      </c>
    </row>
    <row r="12" spans="1:16" s="329" customFormat="1" ht="12.75">
      <c r="A12" s="353" t="s">
        <v>259</v>
      </c>
      <c r="B12" s="354" t="s">
        <v>885</v>
      </c>
      <c r="C12" s="327" t="s">
        <v>7</v>
      </c>
      <c r="D12" s="327" t="s">
        <v>7</v>
      </c>
      <c r="E12" s="327" t="s">
        <v>7</v>
      </c>
      <c r="F12" s="327" t="s">
        <v>7</v>
      </c>
      <c r="G12" s="327" t="s">
        <v>7</v>
      </c>
      <c r="H12" s="327" t="s">
        <v>7</v>
      </c>
      <c r="I12" s="327" t="s">
        <v>7</v>
      </c>
      <c r="J12" s="327" t="s">
        <v>7</v>
      </c>
      <c r="K12" s="327" t="s">
        <v>7</v>
      </c>
      <c r="L12" s="327" t="s">
        <v>7</v>
      </c>
      <c r="M12" s="327" t="s">
        <v>7</v>
      </c>
      <c r="N12" s="327" t="s">
        <v>7</v>
      </c>
      <c r="O12" s="327" t="s">
        <v>7</v>
      </c>
      <c r="P12" s="327" t="s">
        <v>7</v>
      </c>
    </row>
    <row r="13" spans="1:16" s="329" customFormat="1" ht="12.75">
      <c r="A13" s="353" t="s">
        <v>260</v>
      </c>
      <c r="B13" s="354" t="s">
        <v>886</v>
      </c>
      <c r="C13" s="327" t="s">
        <v>7</v>
      </c>
      <c r="D13" s="327" t="s">
        <v>7</v>
      </c>
      <c r="E13" s="327" t="s">
        <v>7</v>
      </c>
      <c r="F13" s="327" t="s">
        <v>7</v>
      </c>
      <c r="G13" s="327" t="s">
        <v>7</v>
      </c>
      <c r="H13" s="327" t="s">
        <v>7</v>
      </c>
      <c r="I13" s="327" t="s">
        <v>7</v>
      </c>
      <c r="J13" s="327" t="s">
        <v>7</v>
      </c>
      <c r="K13" s="327" t="s">
        <v>7</v>
      </c>
      <c r="L13" s="327" t="s">
        <v>7</v>
      </c>
      <c r="M13" s="327" t="s">
        <v>7</v>
      </c>
      <c r="N13" s="327" t="s">
        <v>7</v>
      </c>
      <c r="O13" s="327" t="s">
        <v>7</v>
      </c>
      <c r="P13" s="327" t="s">
        <v>7</v>
      </c>
    </row>
    <row r="14" spans="1:16" s="329" customFormat="1" ht="12.75">
      <c r="A14" s="353" t="s">
        <v>261</v>
      </c>
      <c r="B14" s="354" t="s">
        <v>887</v>
      </c>
      <c r="C14" s="327" t="s">
        <v>7</v>
      </c>
      <c r="D14" s="327" t="s">
        <v>7</v>
      </c>
      <c r="E14" s="327" t="s">
        <v>7</v>
      </c>
      <c r="F14" s="327" t="s">
        <v>7</v>
      </c>
      <c r="G14" s="327" t="s">
        <v>7</v>
      </c>
      <c r="H14" s="327" t="s">
        <v>7</v>
      </c>
      <c r="I14" s="327" t="s">
        <v>7</v>
      </c>
      <c r="J14" s="327" t="s">
        <v>7</v>
      </c>
      <c r="K14" s="327" t="s">
        <v>7</v>
      </c>
      <c r="L14" s="327" t="s">
        <v>7</v>
      </c>
      <c r="M14" s="327" t="s">
        <v>7</v>
      </c>
      <c r="N14" s="327" t="s">
        <v>7</v>
      </c>
      <c r="O14" s="327" t="s">
        <v>7</v>
      </c>
      <c r="P14" s="327" t="s">
        <v>7</v>
      </c>
    </row>
    <row r="15" spans="1:16" s="329" customFormat="1" ht="12.75">
      <c r="A15" s="353" t="s">
        <v>262</v>
      </c>
      <c r="B15" s="354" t="s">
        <v>888</v>
      </c>
      <c r="C15" s="327" t="s">
        <v>7</v>
      </c>
      <c r="D15" s="327" t="s">
        <v>7</v>
      </c>
      <c r="E15" s="327" t="s">
        <v>7</v>
      </c>
      <c r="F15" s="327" t="s">
        <v>7</v>
      </c>
      <c r="G15" s="327" t="s">
        <v>7</v>
      </c>
      <c r="H15" s="327" t="s">
        <v>7</v>
      </c>
      <c r="I15" s="327" t="s">
        <v>7</v>
      </c>
      <c r="J15" s="327" t="s">
        <v>7</v>
      </c>
      <c r="K15" s="327" t="s">
        <v>7</v>
      </c>
      <c r="L15" s="327" t="s">
        <v>7</v>
      </c>
      <c r="M15" s="327" t="s">
        <v>7</v>
      </c>
      <c r="N15" s="327" t="s">
        <v>7</v>
      </c>
      <c r="O15" s="327" t="s">
        <v>7</v>
      </c>
      <c r="P15" s="327" t="s">
        <v>7</v>
      </c>
    </row>
    <row r="16" spans="1:16" s="329" customFormat="1" ht="12.75">
      <c r="A16" s="353" t="s">
        <v>263</v>
      </c>
      <c r="B16" s="354" t="s">
        <v>889</v>
      </c>
      <c r="C16" s="327" t="s">
        <v>7</v>
      </c>
      <c r="D16" s="327" t="s">
        <v>7</v>
      </c>
      <c r="E16" s="327" t="s">
        <v>7</v>
      </c>
      <c r="F16" s="327" t="s">
        <v>7</v>
      </c>
      <c r="G16" s="327" t="s">
        <v>7</v>
      </c>
      <c r="H16" s="327" t="s">
        <v>7</v>
      </c>
      <c r="I16" s="327" t="s">
        <v>7</v>
      </c>
      <c r="J16" s="327" t="s">
        <v>7</v>
      </c>
      <c r="K16" s="327" t="s">
        <v>7</v>
      </c>
      <c r="L16" s="327" t="s">
        <v>7</v>
      </c>
      <c r="M16" s="327" t="s">
        <v>7</v>
      </c>
      <c r="N16" s="327" t="s">
        <v>7</v>
      </c>
      <c r="O16" s="327" t="s">
        <v>7</v>
      </c>
      <c r="P16" s="327" t="s">
        <v>7</v>
      </c>
    </row>
    <row r="17" spans="1:16" s="329" customFormat="1" ht="12.75">
      <c r="A17" s="353" t="s">
        <v>264</v>
      </c>
      <c r="B17" s="354" t="s">
        <v>890</v>
      </c>
      <c r="C17" s="327" t="s">
        <v>7</v>
      </c>
      <c r="D17" s="327" t="s">
        <v>7</v>
      </c>
      <c r="E17" s="327" t="s">
        <v>7</v>
      </c>
      <c r="F17" s="327" t="s">
        <v>7</v>
      </c>
      <c r="G17" s="327" t="s">
        <v>7</v>
      </c>
      <c r="H17" s="327" t="s">
        <v>7</v>
      </c>
      <c r="I17" s="327" t="s">
        <v>7</v>
      </c>
      <c r="J17" s="327" t="s">
        <v>7</v>
      </c>
      <c r="K17" s="327" t="s">
        <v>7</v>
      </c>
      <c r="L17" s="327" t="s">
        <v>7</v>
      </c>
      <c r="M17" s="327" t="s">
        <v>7</v>
      </c>
      <c r="N17" s="327" t="s">
        <v>7</v>
      </c>
      <c r="O17" s="327" t="s">
        <v>7</v>
      </c>
      <c r="P17" s="327" t="s">
        <v>7</v>
      </c>
    </row>
    <row r="18" spans="1:16" s="329" customFormat="1" ht="12.75">
      <c r="A18" s="353" t="s">
        <v>265</v>
      </c>
      <c r="B18" s="354" t="s">
        <v>891</v>
      </c>
      <c r="C18" s="327" t="s">
        <v>7</v>
      </c>
      <c r="D18" s="327" t="s">
        <v>7</v>
      </c>
      <c r="E18" s="327" t="s">
        <v>7</v>
      </c>
      <c r="F18" s="327" t="s">
        <v>7</v>
      </c>
      <c r="G18" s="327" t="s">
        <v>7</v>
      </c>
      <c r="H18" s="327" t="s">
        <v>7</v>
      </c>
      <c r="I18" s="327" t="s">
        <v>7</v>
      </c>
      <c r="J18" s="327" t="s">
        <v>7</v>
      </c>
      <c r="K18" s="327" t="s">
        <v>7</v>
      </c>
      <c r="L18" s="327" t="s">
        <v>7</v>
      </c>
      <c r="M18" s="327" t="s">
        <v>7</v>
      </c>
      <c r="N18" s="327" t="s">
        <v>7</v>
      </c>
      <c r="O18" s="327" t="s">
        <v>7</v>
      </c>
      <c r="P18" s="327" t="s">
        <v>7</v>
      </c>
    </row>
    <row r="19" spans="1:16" s="329" customFormat="1" ht="12.75">
      <c r="A19" s="353" t="s">
        <v>284</v>
      </c>
      <c r="B19" s="354" t="s">
        <v>892</v>
      </c>
      <c r="C19" s="327" t="s">
        <v>7</v>
      </c>
      <c r="D19" s="327" t="s">
        <v>7</v>
      </c>
      <c r="E19" s="327" t="s">
        <v>7</v>
      </c>
      <c r="F19" s="327" t="s">
        <v>7</v>
      </c>
      <c r="G19" s="327" t="s">
        <v>7</v>
      </c>
      <c r="H19" s="327" t="s">
        <v>7</v>
      </c>
      <c r="I19" s="327" t="s">
        <v>7</v>
      </c>
      <c r="J19" s="327" t="s">
        <v>7</v>
      </c>
      <c r="K19" s="327" t="s">
        <v>7</v>
      </c>
      <c r="L19" s="327" t="s">
        <v>7</v>
      </c>
      <c r="M19" s="327" t="s">
        <v>7</v>
      </c>
      <c r="N19" s="327" t="s">
        <v>7</v>
      </c>
      <c r="O19" s="327" t="s">
        <v>7</v>
      </c>
      <c r="P19" s="327" t="s">
        <v>7</v>
      </c>
    </row>
    <row r="20" spans="1:16" s="329" customFormat="1" ht="12.75">
      <c r="A20" s="353" t="s">
        <v>285</v>
      </c>
      <c r="B20" s="354" t="s">
        <v>893</v>
      </c>
      <c r="C20" s="327" t="s">
        <v>7</v>
      </c>
      <c r="D20" s="327" t="s">
        <v>7</v>
      </c>
      <c r="E20" s="327" t="s">
        <v>7</v>
      </c>
      <c r="F20" s="327" t="s">
        <v>7</v>
      </c>
      <c r="G20" s="327" t="s">
        <v>7</v>
      </c>
      <c r="H20" s="327" t="s">
        <v>7</v>
      </c>
      <c r="I20" s="327" t="s">
        <v>7</v>
      </c>
      <c r="J20" s="327" t="s">
        <v>7</v>
      </c>
      <c r="K20" s="327" t="s">
        <v>7</v>
      </c>
      <c r="L20" s="327" t="s">
        <v>7</v>
      </c>
      <c r="M20" s="327" t="s">
        <v>7</v>
      </c>
      <c r="N20" s="327" t="s">
        <v>7</v>
      </c>
      <c r="O20" s="327" t="s">
        <v>7</v>
      </c>
      <c r="P20" s="327" t="s">
        <v>7</v>
      </c>
    </row>
    <row r="21" spans="1:16" s="329" customFormat="1" ht="12.75">
      <c r="A21" s="353" t="s">
        <v>286</v>
      </c>
      <c r="B21" s="354" t="s">
        <v>894</v>
      </c>
      <c r="C21" s="327" t="s">
        <v>7</v>
      </c>
      <c r="D21" s="327" t="s">
        <v>7</v>
      </c>
      <c r="E21" s="327" t="s">
        <v>7</v>
      </c>
      <c r="F21" s="327" t="s">
        <v>7</v>
      </c>
      <c r="G21" s="327" t="s">
        <v>7</v>
      </c>
      <c r="H21" s="327" t="s">
        <v>7</v>
      </c>
      <c r="I21" s="327" t="s">
        <v>7</v>
      </c>
      <c r="J21" s="327" t="s">
        <v>7</v>
      </c>
      <c r="K21" s="327" t="s">
        <v>7</v>
      </c>
      <c r="L21" s="327" t="s">
        <v>7</v>
      </c>
      <c r="M21" s="327" t="s">
        <v>7</v>
      </c>
      <c r="N21" s="327" t="s">
        <v>7</v>
      </c>
      <c r="O21" s="327" t="s">
        <v>7</v>
      </c>
      <c r="P21" s="327" t="s">
        <v>7</v>
      </c>
    </row>
    <row r="22" spans="1:16" s="329" customFormat="1" ht="12.75">
      <c r="A22" s="353" t="s">
        <v>314</v>
      </c>
      <c r="B22" s="354" t="s">
        <v>895</v>
      </c>
      <c r="C22" s="327" t="s">
        <v>7</v>
      </c>
      <c r="D22" s="327" t="s">
        <v>7</v>
      </c>
      <c r="E22" s="327" t="s">
        <v>7</v>
      </c>
      <c r="F22" s="327" t="s">
        <v>7</v>
      </c>
      <c r="G22" s="327" t="s">
        <v>7</v>
      </c>
      <c r="H22" s="327" t="s">
        <v>7</v>
      </c>
      <c r="I22" s="327" t="s">
        <v>7</v>
      </c>
      <c r="J22" s="327" t="s">
        <v>7</v>
      </c>
      <c r="K22" s="327" t="s">
        <v>7</v>
      </c>
      <c r="L22" s="327" t="s">
        <v>7</v>
      </c>
      <c r="M22" s="327" t="s">
        <v>7</v>
      </c>
      <c r="N22" s="327" t="s">
        <v>7</v>
      </c>
      <c r="O22" s="327" t="s">
        <v>7</v>
      </c>
      <c r="P22" s="327" t="s">
        <v>7</v>
      </c>
    </row>
    <row r="23" spans="1:16" s="329" customFormat="1" ht="12.75">
      <c r="A23" s="353" t="s">
        <v>315</v>
      </c>
      <c r="B23" s="354" t="s">
        <v>896</v>
      </c>
      <c r="C23" s="327" t="s">
        <v>7</v>
      </c>
      <c r="D23" s="327" t="s">
        <v>7</v>
      </c>
      <c r="E23" s="327" t="s">
        <v>7</v>
      </c>
      <c r="F23" s="327" t="s">
        <v>7</v>
      </c>
      <c r="G23" s="327" t="s">
        <v>7</v>
      </c>
      <c r="H23" s="327" t="s">
        <v>7</v>
      </c>
      <c r="I23" s="327" t="s">
        <v>7</v>
      </c>
      <c r="J23" s="327" t="s">
        <v>7</v>
      </c>
      <c r="K23" s="327" t="s">
        <v>7</v>
      </c>
      <c r="L23" s="327" t="s">
        <v>7</v>
      </c>
      <c r="M23" s="327" t="s">
        <v>7</v>
      </c>
      <c r="N23" s="327" t="s">
        <v>7</v>
      </c>
      <c r="O23" s="327" t="s">
        <v>7</v>
      </c>
      <c r="P23" s="327" t="s">
        <v>7</v>
      </c>
    </row>
    <row r="24" spans="1:16" s="329" customFormat="1" ht="12.75">
      <c r="A24" s="353" t="s">
        <v>316</v>
      </c>
      <c r="B24" s="354" t="s">
        <v>897</v>
      </c>
      <c r="C24" s="327" t="s">
        <v>7</v>
      </c>
      <c r="D24" s="327" t="s">
        <v>7</v>
      </c>
      <c r="E24" s="327" t="s">
        <v>7</v>
      </c>
      <c r="F24" s="327" t="s">
        <v>7</v>
      </c>
      <c r="G24" s="327" t="s">
        <v>7</v>
      </c>
      <c r="H24" s="327" t="s">
        <v>7</v>
      </c>
      <c r="I24" s="327" t="s">
        <v>7</v>
      </c>
      <c r="J24" s="327" t="s">
        <v>7</v>
      </c>
      <c r="K24" s="327" t="s">
        <v>7</v>
      </c>
      <c r="L24" s="327" t="s">
        <v>7</v>
      </c>
      <c r="M24" s="327" t="s">
        <v>7</v>
      </c>
      <c r="N24" s="327" t="s">
        <v>7</v>
      </c>
      <c r="O24" s="327" t="s">
        <v>7</v>
      </c>
      <c r="P24" s="327" t="s">
        <v>7</v>
      </c>
    </row>
    <row r="25" spans="1:16" s="329" customFormat="1" ht="12.75">
      <c r="A25" s="353" t="s">
        <v>317</v>
      </c>
      <c r="B25" s="354" t="s">
        <v>898</v>
      </c>
      <c r="C25" s="327" t="s">
        <v>7</v>
      </c>
      <c r="D25" s="327" t="s">
        <v>7</v>
      </c>
      <c r="E25" s="327" t="s">
        <v>7</v>
      </c>
      <c r="F25" s="327" t="s">
        <v>7</v>
      </c>
      <c r="G25" s="327" t="s">
        <v>7</v>
      </c>
      <c r="H25" s="327" t="s">
        <v>7</v>
      </c>
      <c r="I25" s="327" t="s">
        <v>7</v>
      </c>
      <c r="J25" s="327" t="s">
        <v>7</v>
      </c>
      <c r="K25" s="327" t="s">
        <v>7</v>
      </c>
      <c r="L25" s="327" t="s">
        <v>7</v>
      </c>
      <c r="M25" s="327" t="s">
        <v>7</v>
      </c>
      <c r="N25" s="327" t="s">
        <v>7</v>
      </c>
      <c r="O25" s="327" t="s">
        <v>7</v>
      </c>
      <c r="P25" s="327" t="s">
        <v>7</v>
      </c>
    </row>
    <row r="26" spans="1:16" s="329" customFormat="1" ht="12.75">
      <c r="A26" s="353" t="s">
        <v>899</v>
      </c>
      <c r="B26" s="354" t="s">
        <v>900</v>
      </c>
      <c r="C26" s="327" t="s">
        <v>7</v>
      </c>
      <c r="D26" s="327" t="s">
        <v>7</v>
      </c>
      <c r="E26" s="327" t="s">
        <v>7</v>
      </c>
      <c r="F26" s="327" t="s">
        <v>7</v>
      </c>
      <c r="G26" s="327" t="s">
        <v>7</v>
      </c>
      <c r="H26" s="327" t="s">
        <v>7</v>
      </c>
      <c r="I26" s="327" t="s">
        <v>7</v>
      </c>
      <c r="J26" s="327" t="s">
        <v>7</v>
      </c>
      <c r="K26" s="327" t="s">
        <v>7</v>
      </c>
      <c r="L26" s="327" t="s">
        <v>7</v>
      </c>
      <c r="M26" s="327" t="s">
        <v>7</v>
      </c>
      <c r="N26" s="327" t="s">
        <v>7</v>
      </c>
      <c r="O26" s="327" t="s">
        <v>7</v>
      </c>
      <c r="P26" s="327" t="s">
        <v>7</v>
      </c>
    </row>
    <row r="27" spans="1:16" s="329" customFormat="1" ht="12.75">
      <c r="A27" s="353" t="s">
        <v>901</v>
      </c>
      <c r="B27" s="354" t="s">
        <v>902</v>
      </c>
      <c r="C27" s="327" t="s">
        <v>7</v>
      </c>
      <c r="D27" s="327" t="s">
        <v>7</v>
      </c>
      <c r="E27" s="327" t="s">
        <v>7</v>
      </c>
      <c r="F27" s="327" t="s">
        <v>7</v>
      </c>
      <c r="G27" s="327" t="s">
        <v>7</v>
      </c>
      <c r="H27" s="327" t="s">
        <v>7</v>
      </c>
      <c r="I27" s="327" t="s">
        <v>7</v>
      </c>
      <c r="J27" s="327" t="s">
        <v>7</v>
      </c>
      <c r="K27" s="327" t="s">
        <v>7</v>
      </c>
      <c r="L27" s="327" t="s">
        <v>7</v>
      </c>
      <c r="M27" s="327" t="s">
        <v>7</v>
      </c>
      <c r="N27" s="327" t="s">
        <v>7</v>
      </c>
      <c r="O27" s="327" t="s">
        <v>7</v>
      </c>
      <c r="P27" s="327" t="s">
        <v>7</v>
      </c>
    </row>
    <row r="28" spans="1:16" ht="12.75">
      <c r="A28" s="353" t="s">
        <v>903</v>
      </c>
      <c r="B28" s="354" t="s">
        <v>904</v>
      </c>
      <c r="C28" s="327" t="s">
        <v>7</v>
      </c>
      <c r="D28" s="327" t="s">
        <v>7</v>
      </c>
      <c r="E28" s="327" t="s">
        <v>7</v>
      </c>
      <c r="F28" s="327" t="s">
        <v>7</v>
      </c>
      <c r="G28" s="327" t="s">
        <v>7</v>
      </c>
      <c r="H28" s="327" t="s">
        <v>7</v>
      </c>
      <c r="I28" s="327" t="s">
        <v>7</v>
      </c>
      <c r="J28" s="327" t="s">
        <v>7</v>
      </c>
      <c r="K28" s="327" t="s">
        <v>7</v>
      </c>
      <c r="L28" s="327" t="s">
        <v>7</v>
      </c>
      <c r="M28" s="327" t="s">
        <v>7</v>
      </c>
      <c r="N28" s="327" t="s">
        <v>7</v>
      </c>
      <c r="O28" s="327" t="s">
        <v>7</v>
      </c>
      <c r="P28" s="327" t="s">
        <v>7</v>
      </c>
    </row>
    <row r="29" spans="1:16" ht="12.75">
      <c r="A29" s="353" t="s">
        <v>905</v>
      </c>
      <c r="B29" s="354" t="s">
        <v>906</v>
      </c>
      <c r="C29" s="327" t="s">
        <v>7</v>
      </c>
      <c r="D29" s="327" t="s">
        <v>7</v>
      </c>
      <c r="E29" s="327" t="s">
        <v>7</v>
      </c>
      <c r="F29" s="327" t="s">
        <v>7</v>
      </c>
      <c r="G29" s="327" t="s">
        <v>7</v>
      </c>
      <c r="H29" s="327" t="s">
        <v>7</v>
      </c>
      <c r="I29" s="327" t="s">
        <v>7</v>
      </c>
      <c r="J29" s="327" t="s">
        <v>7</v>
      </c>
      <c r="K29" s="327" t="s">
        <v>7</v>
      </c>
      <c r="L29" s="327" t="s">
        <v>7</v>
      </c>
      <c r="M29" s="327" t="s">
        <v>7</v>
      </c>
      <c r="N29" s="327" t="s">
        <v>7</v>
      </c>
      <c r="O29" s="327" t="s">
        <v>7</v>
      </c>
      <c r="P29" s="327" t="s">
        <v>7</v>
      </c>
    </row>
    <row r="30" spans="1:16" ht="12.75">
      <c r="A30" s="353" t="s">
        <v>907</v>
      </c>
      <c r="B30" s="354" t="s">
        <v>908</v>
      </c>
      <c r="C30" s="327" t="s">
        <v>7</v>
      </c>
      <c r="D30" s="327" t="s">
        <v>7</v>
      </c>
      <c r="E30" s="327" t="s">
        <v>7</v>
      </c>
      <c r="F30" s="327" t="s">
        <v>7</v>
      </c>
      <c r="G30" s="327" t="s">
        <v>7</v>
      </c>
      <c r="H30" s="327" t="s">
        <v>7</v>
      </c>
      <c r="I30" s="327" t="s">
        <v>7</v>
      </c>
      <c r="J30" s="327" t="s">
        <v>7</v>
      </c>
      <c r="K30" s="327" t="s">
        <v>7</v>
      </c>
      <c r="L30" s="327" t="s">
        <v>7</v>
      </c>
      <c r="M30" s="327" t="s">
        <v>7</v>
      </c>
      <c r="N30" s="327" t="s">
        <v>7</v>
      </c>
      <c r="O30" s="327" t="s">
        <v>7</v>
      </c>
      <c r="P30" s="327" t="s">
        <v>7</v>
      </c>
    </row>
    <row r="31" spans="1:16" ht="12.75">
      <c r="A31" s="353" t="s">
        <v>909</v>
      </c>
      <c r="B31" s="354" t="s">
        <v>910</v>
      </c>
      <c r="C31" s="327" t="s">
        <v>7</v>
      </c>
      <c r="D31" s="327" t="s">
        <v>7</v>
      </c>
      <c r="E31" s="327" t="s">
        <v>7</v>
      </c>
      <c r="F31" s="327" t="s">
        <v>7</v>
      </c>
      <c r="G31" s="327" t="s">
        <v>7</v>
      </c>
      <c r="H31" s="327" t="s">
        <v>7</v>
      </c>
      <c r="I31" s="327" t="s">
        <v>7</v>
      </c>
      <c r="J31" s="327" t="s">
        <v>7</v>
      </c>
      <c r="K31" s="327" t="s">
        <v>7</v>
      </c>
      <c r="L31" s="327" t="s">
        <v>7</v>
      </c>
      <c r="M31" s="327" t="s">
        <v>7</v>
      </c>
      <c r="N31" s="327" t="s">
        <v>7</v>
      </c>
      <c r="O31" s="327" t="s">
        <v>7</v>
      </c>
      <c r="P31" s="327" t="s">
        <v>7</v>
      </c>
    </row>
    <row r="32" spans="1:16" ht="12.75">
      <c r="A32" s="353" t="s">
        <v>911</v>
      </c>
      <c r="B32" s="354" t="s">
        <v>912</v>
      </c>
      <c r="C32" s="327" t="s">
        <v>7</v>
      </c>
      <c r="D32" s="327" t="s">
        <v>7</v>
      </c>
      <c r="E32" s="327" t="s">
        <v>7</v>
      </c>
      <c r="F32" s="327" t="s">
        <v>7</v>
      </c>
      <c r="G32" s="327" t="s">
        <v>7</v>
      </c>
      <c r="H32" s="327" t="s">
        <v>7</v>
      </c>
      <c r="I32" s="327" t="s">
        <v>7</v>
      </c>
      <c r="J32" s="327" t="s">
        <v>7</v>
      </c>
      <c r="K32" s="327" t="s">
        <v>7</v>
      </c>
      <c r="L32" s="327" t="s">
        <v>7</v>
      </c>
      <c r="M32" s="327" t="s">
        <v>7</v>
      </c>
      <c r="N32" s="327" t="s">
        <v>7</v>
      </c>
      <c r="O32" s="327" t="s">
        <v>7</v>
      </c>
      <c r="P32" s="327" t="s">
        <v>7</v>
      </c>
    </row>
    <row r="33" spans="1:16" ht="12.75">
      <c r="A33" s="353" t="s">
        <v>913</v>
      </c>
      <c r="B33" s="354" t="s">
        <v>914</v>
      </c>
      <c r="C33" s="327" t="s">
        <v>7</v>
      </c>
      <c r="D33" s="327" t="s">
        <v>7</v>
      </c>
      <c r="E33" s="327" t="s">
        <v>7</v>
      </c>
      <c r="F33" s="327" t="s">
        <v>7</v>
      </c>
      <c r="G33" s="327" t="s">
        <v>7</v>
      </c>
      <c r="H33" s="327" t="s">
        <v>7</v>
      </c>
      <c r="I33" s="327" t="s">
        <v>7</v>
      </c>
      <c r="J33" s="327" t="s">
        <v>7</v>
      </c>
      <c r="K33" s="327" t="s">
        <v>7</v>
      </c>
      <c r="L33" s="327" t="s">
        <v>7</v>
      </c>
      <c r="M33" s="327" t="s">
        <v>7</v>
      </c>
      <c r="N33" s="327" t="s">
        <v>7</v>
      </c>
      <c r="O33" s="327" t="s">
        <v>7</v>
      </c>
      <c r="P33" s="327" t="s">
        <v>7</v>
      </c>
    </row>
    <row r="34" spans="1:16" ht="12.75">
      <c r="A34" s="353" t="s">
        <v>915</v>
      </c>
      <c r="B34" s="354" t="s">
        <v>916</v>
      </c>
      <c r="C34" s="327" t="s">
        <v>7</v>
      </c>
      <c r="D34" s="327" t="s">
        <v>7</v>
      </c>
      <c r="E34" s="327" t="s">
        <v>7</v>
      </c>
      <c r="F34" s="327" t="s">
        <v>7</v>
      </c>
      <c r="G34" s="327" t="s">
        <v>7</v>
      </c>
      <c r="H34" s="327" t="s">
        <v>7</v>
      </c>
      <c r="I34" s="327" t="s">
        <v>7</v>
      </c>
      <c r="J34" s="327" t="s">
        <v>7</v>
      </c>
      <c r="K34" s="327" t="s">
        <v>7</v>
      </c>
      <c r="L34" s="327" t="s">
        <v>7</v>
      </c>
      <c r="M34" s="327" t="s">
        <v>7</v>
      </c>
      <c r="N34" s="327" t="s">
        <v>7</v>
      </c>
      <c r="O34" s="327" t="s">
        <v>7</v>
      </c>
      <c r="P34" s="327" t="s">
        <v>7</v>
      </c>
    </row>
    <row r="35" spans="1:16" ht="12.75">
      <c r="A35" s="353" t="s">
        <v>917</v>
      </c>
      <c r="B35" s="354" t="s">
        <v>918</v>
      </c>
      <c r="C35" s="327" t="s">
        <v>7</v>
      </c>
      <c r="D35" s="327" t="s">
        <v>7</v>
      </c>
      <c r="E35" s="327" t="s">
        <v>7</v>
      </c>
      <c r="F35" s="327" t="s">
        <v>7</v>
      </c>
      <c r="G35" s="327" t="s">
        <v>7</v>
      </c>
      <c r="H35" s="327" t="s">
        <v>7</v>
      </c>
      <c r="I35" s="327" t="s">
        <v>7</v>
      </c>
      <c r="J35" s="327" t="s">
        <v>7</v>
      </c>
      <c r="K35" s="327" t="s">
        <v>7</v>
      </c>
      <c r="L35" s="327" t="s">
        <v>7</v>
      </c>
      <c r="M35" s="327" t="s">
        <v>7</v>
      </c>
      <c r="N35" s="327" t="s">
        <v>7</v>
      </c>
      <c r="O35" s="327" t="s">
        <v>7</v>
      </c>
      <c r="P35" s="327" t="s">
        <v>7</v>
      </c>
    </row>
    <row r="36" spans="1:16" ht="12.75">
      <c r="A36" s="353" t="s">
        <v>919</v>
      </c>
      <c r="B36" s="354" t="s">
        <v>920</v>
      </c>
      <c r="C36" s="327" t="s">
        <v>7</v>
      </c>
      <c r="D36" s="327" t="s">
        <v>7</v>
      </c>
      <c r="E36" s="327" t="s">
        <v>7</v>
      </c>
      <c r="F36" s="327" t="s">
        <v>7</v>
      </c>
      <c r="G36" s="327" t="s">
        <v>7</v>
      </c>
      <c r="H36" s="327" t="s">
        <v>7</v>
      </c>
      <c r="I36" s="327" t="s">
        <v>7</v>
      </c>
      <c r="J36" s="327" t="s">
        <v>7</v>
      </c>
      <c r="K36" s="327" t="s">
        <v>7</v>
      </c>
      <c r="L36" s="327" t="s">
        <v>7</v>
      </c>
      <c r="M36" s="327" t="s">
        <v>7</v>
      </c>
      <c r="N36" s="327" t="s">
        <v>7</v>
      </c>
      <c r="O36" s="327" t="s">
        <v>7</v>
      </c>
      <c r="P36" s="327" t="s">
        <v>7</v>
      </c>
    </row>
    <row r="37" spans="1:16" ht="12.75">
      <c r="A37" s="353" t="s">
        <v>921</v>
      </c>
      <c r="B37" s="354" t="s">
        <v>922</v>
      </c>
      <c r="C37" s="327" t="s">
        <v>7</v>
      </c>
      <c r="D37" s="327" t="s">
        <v>7</v>
      </c>
      <c r="E37" s="327" t="s">
        <v>7</v>
      </c>
      <c r="F37" s="327" t="s">
        <v>7</v>
      </c>
      <c r="G37" s="327" t="s">
        <v>7</v>
      </c>
      <c r="H37" s="327" t="s">
        <v>7</v>
      </c>
      <c r="I37" s="327" t="s">
        <v>7</v>
      </c>
      <c r="J37" s="327" t="s">
        <v>7</v>
      </c>
      <c r="K37" s="327" t="s">
        <v>7</v>
      </c>
      <c r="L37" s="327" t="s">
        <v>7</v>
      </c>
      <c r="M37" s="327" t="s">
        <v>7</v>
      </c>
      <c r="N37" s="327" t="s">
        <v>7</v>
      </c>
      <c r="O37" s="327" t="s">
        <v>7</v>
      </c>
      <c r="P37" s="327" t="s">
        <v>7</v>
      </c>
    </row>
    <row r="38" spans="1:16" ht="12.75">
      <c r="A38" s="353" t="s">
        <v>923</v>
      </c>
      <c r="B38" s="360" t="s">
        <v>924</v>
      </c>
      <c r="C38" s="327" t="s">
        <v>7</v>
      </c>
      <c r="D38" s="327" t="s">
        <v>7</v>
      </c>
      <c r="E38" s="327" t="s">
        <v>7</v>
      </c>
      <c r="F38" s="327" t="s">
        <v>7</v>
      </c>
      <c r="G38" s="327" t="s">
        <v>7</v>
      </c>
      <c r="H38" s="327" t="s">
        <v>7</v>
      </c>
      <c r="I38" s="327" t="s">
        <v>7</v>
      </c>
      <c r="J38" s="327" t="s">
        <v>7</v>
      </c>
      <c r="K38" s="327" t="s">
        <v>7</v>
      </c>
      <c r="L38" s="327" t="s">
        <v>7</v>
      </c>
      <c r="M38" s="327" t="s">
        <v>7</v>
      </c>
      <c r="N38" s="327" t="s">
        <v>7</v>
      </c>
      <c r="O38" s="327" t="s">
        <v>7</v>
      </c>
      <c r="P38" s="327" t="s">
        <v>7</v>
      </c>
    </row>
    <row r="39" spans="1:16" ht="12.75">
      <c r="A39" s="353" t="s">
        <v>925</v>
      </c>
      <c r="B39" s="360" t="s">
        <v>926</v>
      </c>
      <c r="C39" s="327" t="s">
        <v>7</v>
      </c>
      <c r="D39" s="327" t="s">
        <v>7</v>
      </c>
      <c r="E39" s="327" t="s">
        <v>7</v>
      </c>
      <c r="F39" s="327" t="s">
        <v>7</v>
      </c>
      <c r="G39" s="327" t="s">
        <v>7</v>
      </c>
      <c r="H39" s="327" t="s">
        <v>7</v>
      </c>
      <c r="I39" s="327" t="s">
        <v>7</v>
      </c>
      <c r="J39" s="327" t="s">
        <v>7</v>
      </c>
      <c r="K39" s="327" t="s">
        <v>7</v>
      </c>
      <c r="L39" s="327" t="s">
        <v>7</v>
      </c>
      <c r="M39" s="327" t="s">
        <v>7</v>
      </c>
      <c r="N39" s="327" t="s">
        <v>7</v>
      </c>
      <c r="O39" s="327" t="s">
        <v>7</v>
      </c>
      <c r="P39" s="327" t="s">
        <v>7</v>
      </c>
    </row>
    <row r="40" spans="1:16" ht="12.75">
      <c r="A40" s="353" t="s">
        <v>927</v>
      </c>
      <c r="B40" s="360" t="s">
        <v>928</v>
      </c>
      <c r="C40" s="327" t="s">
        <v>7</v>
      </c>
      <c r="D40" s="327" t="s">
        <v>7</v>
      </c>
      <c r="E40" s="327" t="s">
        <v>7</v>
      </c>
      <c r="F40" s="327" t="s">
        <v>7</v>
      </c>
      <c r="G40" s="327" t="s">
        <v>7</v>
      </c>
      <c r="H40" s="327" t="s">
        <v>7</v>
      </c>
      <c r="I40" s="327" t="s">
        <v>7</v>
      </c>
      <c r="J40" s="327" t="s">
        <v>7</v>
      </c>
      <c r="K40" s="327" t="s">
        <v>7</v>
      </c>
      <c r="L40" s="327" t="s">
        <v>7</v>
      </c>
      <c r="M40" s="327" t="s">
        <v>7</v>
      </c>
      <c r="N40" s="327" t="s">
        <v>7</v>
      </c>
      <c r="O40" s="327" t="s">
        <v>7</v>
      </c>
      <c r="P40" s="327" t="s">
        <v>7</v>
      </c>
    </row>
    <row r="41" spans="1:16" ht="12.75">
      <c r="A41" s="353" t="s">
        <v>929</v>
      </c>
      <c r="B41" s="360" t="s">
        <v>930</v>
      </c>
      <c r="C41" s="327" t="s">
        <v>7</v>
      </c>
      <c r="D41" s="327" t="s">
        <v>7</v>
      </c>
      <c r="E41" s="327" t="s">
        <v>7</v>
      </c>
      <c r="F41" s="327" t="s">
        <v>7</v>
      </c>
      <c r="G41" s="327" t="s">
        <v>7</v>
      </c>
      <c r="H41" s="327" t="s">
        <v>7</v>
      </c>
      <c r="I41" s="327" t="s">
        <v>7</v>
      </c>
      <c r="J41" s="327" t="s">
        <v>7</v>
      </c>
      <c r="K41" s="327" t="s">
        <v>7</v>
      </c>
      <c r="L41" s="327" t="s">
        <v>7</v>
      </c>
      <c r="M41" s="327" t="s">
        <v>7</v>
      </c>
      <c r="N41" s="327" t="s">
        <v>7</v>
      </c>
      <c r="O41" s="327" t="s">
        <v>7</v>
      </c>
      <c r="P41" s="327" t="s">
        <v>7</v>
      </c>
    </row>
    <row r="42" spans="1:16" ht="24.75">
      <c r="A42" s="353" t="s">
        <v>931</v>
      </c>
      <c r="B42" s="360" t="s">
        <v>932</v>
      </c>
      <c r="C42" s="327" t="s">
        <v>7</v>
      </c>
      <c r="D42" s="327" t="s">
        <v>7</v>
      </c>
      <c r="E42" s="327" t="s">
        <v>7</v>
      </c>
      <c r="F42" s="327" t="s">
        <v>7</v>
      </c>
      <c r="G42" s="327" t="s">
        <v>7</v>
      </c>
      <c r="H42" s="327" t="s">
        <v>7</v>
      </c>
      <c r="I42" s="327" t="s">
        <v>7</v>
      </c>
      <c r="J42" s="327" t="s">
        <v>7</v>
      </c>
      <c r="K42" s="327" t="s">
        <v>7</v>
      </c>
      <c r="L42" s="327" t="s">
        <v>7</v>
      </c>
      <c r="M42" s="327" t="s">
        <v>7</v>
      </c>
      <c r="N42" s="327" t="s">
        <v>7</v>
      </c>
      <c r="O42" s="327" t="s">
        <v>7</v>
      </c>
      <c r="P42" s="327" t="s">
        <v>7</v>
      </c>
    </row>
    <row r="43" spans="1:16" ht="24.75">
      <c r="A43" s="353" t="s">
        <v>933</v>
      </c>
      <c r="B43" s="360" t="s">
        <v>934</v>
      </c>
      <c r="C43" s="327" t="s">
        <v>7</v>
      </c>
      <c r="D43" s="327" t="s">
        <v>7</v>
      </c>
      <c r="E43" s="327" t="s">
        <v>7</v>
      </c>
      <c r="F43" s="327" t="s">
        <v>7</v>
      </c>
      <c r="G43" s="327" t="s">
        <v>7</v>
      </c>
      <c r="H43" s="327" t="s">
        <v>7</v>
      </c>
      <c r="I43" s="327" t="s">
        <v>7</v>
      </c>
      <c r="J43" s="327" t="s">
        <v>7</v>
      </c>
      <c r="K43" s="327" t="s">
        <v>7</v>
      </c>
      <c r="L43" s="327" t="s">
        <v>7</v>
      </c>
      <c r="M43" s="327" t="s">
        <v>7</v>
      </c>
      <c r="N43" s="327" t="s">
        <v>7</v>
      </c>
      <c r="O43" s="327" t="s">
        <v>7</v>
      </c>
      <c r="P43" s="327" t="s">
        <v>7</v>
      </c>
    </row>
    <row r="44" spans="1:16" ht="12.75">
      <c r="A44" s="272" t="s">
        <v>18</v>
      </c>
      <c r="B44" s="273"/>
      <c r="C44" s="327" t="s">
        <v>7</v>
      </c>
      <c r="D44" s="327" t="s">
        <v>7</v>
      </c>
      <c r="E44" s="327" t="s">
        <v>7</v>
      </c>
      <c r="F44" s="327" t="s">
        <v>7</v>
      </c>
      <c r="G44" s="327" t="s">
        <v>7</v>
      </c>
      <c r="H44" s="327" t="s">
        <v>7</v>
      </c>
      <c r="I44" s="327" t="s">
        <v>7</v>
      </c>
      <c r="J44" s="327" t="s">
        <v>7</v>
      </c>
      <c r="K44" s="327" t="s">
        <v>7</v>
      </c>
      <c r="L44" s="327" t="s">
        <v>7</v>
      </c>
      <c r="M44" s="327" t="s">
        <v>7</v>
      </c>
      <c r="N44" s="327" t="s">
        <v>7</v>
      </c>
      <c r="O44" s="327" t="s">
        <v>7</v>
      </c>
      <c r="P44" s="327" t="s">
        <v>7</v>
      </c>
    </row>
    <row r="45" spans="1:14" ht="12">
      <c r="A45" s="274"/>
      <c r="B45" s="274"/>
      <c r="C45" s="274"/>
      <c r="D45" s="274"/>
      <c r="E45" s="268"/>
      <c r="F45" s="268"/>
      <c r="G45" s="268"/>
      <c r="H45" s="268"/>
      <c r="I45" s="268"/>
      <c r="J45" s="268"/>
      <c r="K45" s="268"/>
      <c r="L45" s="268"/>
      <c r="M45" s="268"/>
      <c r="N45" s="268"/>
    </row>
    <row r="46" spans="1:14" ht="12.75">
      <c r="A46" s="275"/>
      <c r="B46" s="276"/>
      <c r="C46" s="276"/>
      <c r="D46" s="274"/>
      <c r="E46" s="268"/>
      <c r="F46" s="268"/>
      <c r="G46" s="268"/>
      <c r="H46" s="268"/>
      <c r="I46" s="268"/>
      <c r="J46" s="268"/>
      <c r="K46" s="268"/>
      <c r="L46" s="268"/>
      <c r="M46" s="268"/>
      <c r="N46" s="268"/>
    </row>
    <row r="47" spans="1:14" ht="12.75">
      <c r="A47" s="277"/>
      <c r="B47" s="277"/>
      <c r="C47" s="277"/>
      <c r="E47" s="268"/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 ht="12.75">
      <c r="A48" s="277"/>
      <c r="B48" s="277"/>
      <c r="C48" s="277"/>
      <c r="E48" s="268"/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ht="12.75">
      <c r="A49" s="277"/>
      <c r="B49" s="277"/>
      <c r="C49" s="277"/>
      <c r="E49" s="268"/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ht="12.75">
      <c r="A50" s="277"/>
      <c r="B50" s="277"/>
      <c r="C50" s="277"/>
      <c r="E50" s="268"/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6" ht="12.75">
      <c r="A51" s="370"/>
      <c r="B51" s="370"/>
      <c r="C51" s="338"/>
      <c r="D51" s="338"/>
      <c r="E51" s="338"/>
      <c r="F51" s="338"/>
      <c r="G51" s="397"/>
      <c r="H51" s="396"/>
      <c r="I51" s="397"/>
      <c r="J51" s="397"/>
      <c r="K51" s="815" t="s">
        <v>13</v>
      </c>
      <c r="L51" s="815"/>
      <c r="M51" s="815"/>
      <c r="N51" s="815"/>
      <c r="O51" s="254"/>
      <c r="P51" s="254"/>
    </row>
    <row r="52" spans="1:16" ht="12.75">
      <c r="A52" s="370" t="s">
        <v>12</v>
      </c>
      <c r="B52" s="338"/>
      <c r="C52" s="341"/>
      <c r="D52" s="789" t="s">
        <v>13</v>
      </c>
      <c r="E52" s="789"/>
      <c r="F52" s="342"/>
      <c r="G52" s="397"/>
      <c r="H52" s="372"/>
      <c r="I52" s="397"/>
      <c r="J52" s="397"/>
      <c r="K52" s="815" t="s">
        <v>14</v>
      </c>
      <c r="L52" s="815"/>
      <c r="M52" s="815"/>
      <c r="N52" s="815"/>
      <c r="O52" s="254"/>
      <c r="P52" s="254"/>
    </row>
    <row r="53" spans="1:16" ht="12.75" customHeight="1">
      <c r="A53" s="370"/>
      <c r="B53" s="370"/>
      <c r="C53" s="790" t="s">
        <v>882</v>
      </c>
      <c r="D53" s="790"/>
      <c r="E53" s="790"/>
      <c r="F53" s="790"/>
      <c r="G53" s="397"/>
      <c r="H53" s="372"/>
      <c r="I53" s="397"/>
      <c r="J53" s="397"/>
      <c r="K53" s="815" t="s">
        <v>883</v>
      </c>
      <c r="L53" s="815"/>
      <c r="M53" s="815"/>
      <c r="N53" s="815"/>
      <c r="O53" s="254"/>
      <c r="P53" s="254"/>
    </row>
    <row r="54" spans="1:16" ht="12.75" customHeight="1">
      <c r="A54" s="338"/>
      <c r="B54" s="338"/>
      <c r="C54" s="338"/>
      <c r="D54" s="338"/>
      <c r="E54" s="338"/>
      <c r="F54" s="338"/>
      <c r="G54" s="397"/>
      <c r="H54" s="374"/>
      <c r="I54" s="397"/>
      <c r="J54" s="397"/>
      <c r="K54" s="856" t="s">
        <v>83</v>
      </c>
      <c r="L54" s="856"/>
      <c r="M54" s="856"/>
      <c r="N54" s="856"/>
      <c r="O54" s="254"/>
      <c r="P54" s="254"/>
    </row>
    <row r="56" spans="1:14" ht="12">
      <c r="A56" s="1012"/>
      <c r="B56" s="1012"/>
      <c r="C56" s="1012"/>
      <c r="D56" s="1012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</row>
  </sheetData>
  <sheetProtection/>
  <mergeCells count="22">
    <mergeCell ref="A56:N56"/>
    <mergeCell ref="C8:C9"/>
    <mergeCell ref="A7:B7"/>
    <mergeCell ref="H7:N7"/>
    <mergeCell ref="A8:A9"/>
    <mergeCell ref="B8:B9"/>
    <mergeCell ref="D8:D9"/>
    <mergeCell ref="E8:H8"/>
    <mergeCell ref="K51:N51"/>
    <mergeCell ref="D52:E52"/>
    <mergeCell ref="A6:N6"/>
    <mergeCell ref="D1:E1"/>
    <mergeCell ref="M1:N1"/>
    <mergeCell ref="A2:N2"/>
    <mergeCell ref="A3:N3"/>
    <mergeCell ref="A4:N5"/>
    <mergeCell ref="K52:N52"/>
    <mergeCell ref="C53:F53"/>
    <mergeCell ref="K53:N53"/>
    <mergeCell ref="K54:N54"/>
    <mergeCell ref="O8:P8"/>
    <mergeCell ref="I8:N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Normal="70" zoomScaleSheetLayoutView="100" zoomScalePageLayoutView="0" workbookViewId="0" topLeftCell="A31">
      <selection activeCell="J46" sqref="J46"/>
    </sheetView>
  </sheetViews>
  <sheetFormatPr defaultColWidth="9.140625" defaultRowHeight="12.75"/>
  <cols>
    <col min="1" max="1" width="5.57421875" style="359" customWidth="1"/>
    <col min="2" max="2" width="15.421875" style="359" bestFit="1" customWidth="1"/>
    <col min="3" max="3" width="10.28125" style="359" customWidth="1"/>
    <col min="4" max="4" width="12.8515625" style="359" customWidth="1"/>
    <col min="5" max="5" width="8.7109375" style="359" customWidth="1"/>
    <col min="6" max="7" width="8.00390625" style="359" customWidth="1"/>
    <col min="8" max="10" width="8.140625" style="359" customWidth="1"/>
    <col min="11" max="11" width="8.421875" style="359" customWidth="1"/>
    <col min="12" max="12" width="8.140625" style="359" customWidth="1"/>
    <col min="13" max="13" width="11.28125" style="359" customWidth="1"/>
    <col min="14" max="14" width="11.8515625" style="359" customWidth="1"/>
    <col min="15" max="15" width="9.140625" style="359" customWidth="1"/>
    <col min="16" max="16" width="13.00390625" style="359" customWidth="1"/>
    <col min="17" max="16384" width="9.140625" style="359" customWidth="1"/>
  </cols>
  <sheetData>
    <row r="1" spans="4:14" ht="12.75" customHeight="1">
      <c r="D1" s="1020"/>
      <c r="E1" s="1020"/>
      <c r="M1" s="857" t="s">
        <v>670</v>
      </c>
      <c r="N1" s="857"/>
    </row>
    <row r="2" spans="1:14" ht="15">
      <c r="A2" s="1021" t="s">
        <v>0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</row>
    <row r="3" spans="1:14" ht="18">
      <c r="A3" s="1022" t="s">
        <v>700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</row>
    <row r="4" spans="1:14" ht="9.75" customHeight="1">
      <c r="A4" s="859" t="s">
        <v>712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</row>
    <row r="5" spans="1:14" s="632" customFormat="1" ht="18.75" customHeight="1">
      <c r="A5" s="859"/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</row>
    <row r="6" spans="1:14" ht="12">
      <c r="A6" s="1019"/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</row>
    <row r="7" spans="1:14" ht="12.75">
      <c r="A7" s="844" t="s">
        <v>936</v>
      </c>
      <c r="B7" s="844"/>
      <c r="D7" s="633"/>
      <c r="H7" s="1024"/>
      <c r="I7" s="1024"/>
      <c r="J7" s="1024"/>
      <c r="K7" s="1024"/>
      <c r="L7" s="1024"/>
      <c r="M7" s="1024"/>
      <c r="N7" s="1024"/>
    </row>
    <row r="8" spans="1:16" ht="24.75" customHeight="1">
      <c r="A8" s="834" t="s">
        <v>2</v>
      </c>
      <c r="B8" s="834" t="s">
        <v>3</v>
      </c>
      <c r="C8" s="842" t="s">
        <v>486</v>
      </c>
      <c r="D8" s="830" t="s">
        <v>84</v>
      </c>
      <c r="E8" s="827" t="s">
        <v>85</v>
      </c>
      <c r="F8" s="828"/>
      <c r="G8" s="828"/>
      <c r="H8" s="829"/>
      <c r="I8" s="834" t="s">
        <v>651</v>
      </c>
      <c r="J8" s="834"/>
      <c r="K8" s="834"/>
      <c r="L8" s="834"/>
      <c r="M8" s="834"/>
      <c r="N8" s="834"/>
      <c r="O8" s="1018" t="s">
        <v>850</v>
      </c>
      <c r="P8" s="1018"/>
    </row>
    <row r="9" spans="1:16" ht="44.25" customHeight="1">
      <c r="A9" s="834"/>
      <c r="B9" s="834"/>
      <c r="C9" s="843"/>
      <c r="D9" s="1025"/>
      <c r="E9" s="24" t="s">
        <v>90</v>
      </c>
      <c r="F9" s="24" t="s">
        <v>21</v>
      </c>
      <c r="G9" s="24" t="s">
        <v>41</v>
      </c>
      <c r="H9" s="24" t="s">
        <v>687</v>
      </c>
      <c r="I9" s="24" t="s">
        <v>18</v>
      </c>
      <c r="J9" s="24" t="s">
        <v>652</v>
      </c>
      <c r="K9" s="24" t="s">
        <v>653</v>
      </c>
      <c r="L9" s="24" t="s">
        <v>654</v>
      </c>
      <c r="M9" s="24" t="s">
        <v>655</v>
      </c>
      <c r="N9" s="24" t="s">
        <v>656</v>
      </c>
      <c r="O9" s="24" t="s">
        <v>863</v>
      </c>
      <c r="P9" s="24" t="s">
        <v>861</v>
      </c>
    </row>
    <row r="10" spans="1:16" s="381" customFormat="1" ht="12.75">
      <c r="A10" s="425">
        <v>1</v>
      </c>
      <c r="B10" s="425">
        <v>2</v>
      </c>
      <c r="C10" s="425">
        <v>3</v>
      </c>
      <c r="D10" s="425">
        <v>4</v>
      </c>
      <c r="E10" s="425">
        <v>5</v>
      </c>
      <c r="F10" s="425">
        <v>6</v>
      </c>
      <c r="G10" s="425">
        <v>7</v>
      </c>
      <c r="H10" s="425">
        <v>8</v>
      </c>
      <c r="I10" s="425">
        <v>9</v>
      </c>
      <c r="J10" s="425">
        <v>10</v>
      </c>
      <c r="K10" s="425">
        <v>11</v>
      </c>
      <c r="L10" s="425">
        <v>12</v>
      </c>
      <c r="M10" s="425">
        <v>13</v>
      </c>
      <c r="N10" s="425">
        <v>14</v>
      </c>
      <c r="O10" s="425">
        <v>15</v>
      </c>
      <c r="P10" s="425">
        <v>16</v>
      </c>
    </row>
    <row r="11" spans="1:16" s="381" customFormat="1" ht="12.75">
      <c r="A11" s="353" t="s">
        <v>258</v>
      </c>
      <c r="B11" s="354" t="s">
        <v>884</v>
      </c>
      <c r="C11" s="425" t="s">
        <v>7</v>
      </c>
      <c r="D11" s="425" t="s">
        <v>7</v>
      </c>
      <c r="E11" s="425" t="s">
        <v>7</v>
      </c>
      <c r="F11" s="425" t="s">
        <v>7</v>
      </c>
      <c r="G11" s="425" t="s">
        <v>7</v>
      </c>
      <c r="H11" s="425" t="s">
        <v>7</v>
      </c>
      <c r="I11" s="425" t="s">
        <v>7</v>
      </c>
      <c r="J11" s="425" t="s">
        <v>7</v>
      </c>
      <c r="K11" s="425" t="s">
        <v>7</v>
      </c>
      <c r="L11" s="425" t="s">
        <v>7</v>
      </c>
      <c r="M11" s="425" t="s">
        <v>7</v>
      </c>
      <c r="N11" s="425" t="s">
        <v>7</v>
      </c>
      <c r="O11" s="425" t="s">
        <v>7</v>
      </c>
      <c r="P11" s="425" t="s">
        <v>7</v>
      </c>
    </row>
    <row r="12" spans="1:16" s="381" customFormat="1" ht="12.75">
      <c r="A12" s="353" t="s">
        <v>259</v>
      </c>
      <c r="B12" s="354" t="s">
        <v>885</v>
      </c>
      <c r="C12" s="425" t="s">
        <v>7</v>
      </c>
      <c r="D12" s="425" t="s">
        <v>7</v>
      </c>
      <c r="E12" s="425" t="s">
        <v>7</v>
      </c>
      <c r="F12" s="425" t="s">
        <v>7</v>
      </c>
      <c r="G12" s="425" t="s">
        <v>7</v>
      </c>
      <c r="H12" s="425" t="s">
        <v>7</v>
      </c>
      <c r="I12" s="425" t="s">
        <v>7</v>
      </c>
      <c r="J12" s="425" t="s">
        <v>7</v>
      </c>
      <c r="K12" s="425" t="s">
        <v>7</v>
      </c>
      <c r="L12" s="425" t="s">
        <v>7</v>
      </c>
      <c r="M12" s="425" t="s">
        <v>7</v>
      </c>
      <c r="N12" s="425" t="s">
        <v>7</v>
      </c>
      <c r="O12" s="425" t="s">
        <v>7</v>
      </c>
      <c r="P12" s="425" t="s">
        <v>7</v>
      </c>
    </row>
    <row r="13" spans="1:16" s="381" customFormat="1" ht="12.75">
      <c r="A13" s="353" t="s">
        <v>260</v>
      </c>
      <c r="B13" s="354" t="s">
        <v>886</v>
      </c>
      <c r="C13" s="425" t="s">
        <v>7</v>
      </c>
      <c r="D13" s="425" t="s">
        <v>7</v>
      </c>
      <c r="E13" s="425" t="s">
        <v>7</v>
      </c>
      <c r="F13" s="425" t="s">
        <v>7</v>
      </c>
      <c r="G13" s="425" t="s">
        <v>7</v>
      </c>
      <c r="H13" s="425" t="s">
        <v>7</v>
      </c>
      <c r="I13" s="425" t="s">
        <v>7</v>
      </c>
      <c r="J13" s="425" t="s">
        <v>7</v>
      </c>
      <c r="K13" s="425" t="s">
        <v>7</v>
      </c>
      <c r="L13" s="425" t="s">
        <v>7</v>
      </c>
      <c r="M13" s="425" t="s">
        <v>7</v>
      </c>
      <c r="N13" s="425" t="s">
        <v>7</v>
      </c>
      <c r="O13" s="425" t="s">
        <v>7</v>
      </c>
      <c r="P13" s="425" t="s">
        <v>7</v>
      </c>
    </row>
    <row r="14" spans="1:16" s="381" customFormat="1" ht="12.75">
      <c r="A14" s="353" t="s">
        <v>261</v>
      </c>
      <c r="B14" s="354" t="s">
        <v>887</v>
      </c>
      <c r="C14" s="425" t="s">
        <v>7</v>
      </c>
      <c r="D14" s="425" t="s">
        <v>7</v>
      </c>
      <c r="E14" s="425" t="s">
        <v>7</v>
      </c>
      <c r="F14" s="425" t="s">
        <v>7</v>
      </c>
      <c r="G14" s="425" t="s">
        <v>7</v>
      </c>
      <c r="H14" s="425" t="s">
        <v>7</v>
      </c>
      <c r="I14" s="425" t="s">
        <v>7</v>
      </c>
      <c r="J14" s="425" t="s">
        <v>7</v>
      </c>
      <c r="K14" s="425" t="s">
        <v>7</v>
      </c>
      <c r="L14" s="425" t="s">
        <v>7</v>
      </c>
      <c r="M14" s="425" t="s">
        <v>7</v>
      </c>
      <c r="N14" s="425" t="s">
        <v>7</v>
      </c>
      <c r="O14" s="425" t="s">
        <v>7</v>
      </c>
      <c r="P14" s="425" t="s">
        <v>7</v>
      </c>
    </row>
    <row r="15" spans="1:16" s="381" customFormat="1" ht="12.75">
      <c r="A15" s="353" t="s">
        <v>262</v>
      </c>
      <c r="B15" s="354" t="s">
        <v>888</v>
      </c>
      <c r="C15" s="425" t="s">
        <v>7</v>
      </c>
      <c r="D15" s="425" t="s">
        <v>7</v>
      </c>
      <c r="E15" s="425" t="s">
        <v>7</v>
      </c>
      <c r="F15" s="425" t="s">
        <v>7</v>
      </c>
      <c r="G15" s="425" t="s">
        <v>7</v>
      </c>
      <c r="H15" s="425" t="s">
        <v>7</v>
      </c>
      <c r="I15" s="425" t="s">
        <v>7</v>
      </c>
      <c r="J15" s="425" t="s">
        <v>7</v>
      </c>
      <c r="K15" s="425" t="s">
        <v>7</v>
      </c>
      <c r="L15" s="425" t="s">
        <v>7</v>
      </c>
      <c r="M15" s="425" t="s">
        <v>7</v>
      </c>
      <c r="N15" s="425" t="s">
        <v>7</v>
      </c>
      <c r="O15" s="425" t="s">
        <v>7</v>
      </c>
      <c r="P15" s="425" t="s">
        <v>7</v>
      </c>
    </row>
    <row r="16" spans="1:16" s="381" customFormat="1" ht="12.75">
      <c r="A16" s="353" t="s">
        <v>263</v>
      </c>
      <c r="B16" s="354" t="s">
        <v>889</v>
      </c>
      <c r="C16" s="425" t="s">
        <v>7</v>
      </c>
      <c r="D16" s="425" t="s">
        <v>7</v>
      </c>
      <c r="E16" s="425" t="s">
        <v>7</v>
      </c>
      <c r="F16" s="425" t="s">
        <v>7</v>
      </c>
      <c r="G16" s="425" t="s">
        <v>7</v>
      </c>
      <c r="H16" s="425" t="s">
        <v>7</v>
      </c>
      <c r="I16" s="425" t="s">
        <v>7</v>
      </c>
      <c r="J16" s="425" t="s">
        <v>7</v>
      </c>
      <c r="K16" s="425" t="s">
        <v>7</v>
      </c>
      <c r="L16" s="425" t="s">
        <v>7</v>
      </c>
      <c r="M16" s="425" t="s">
        <v>7</v>
      </c>
      <c r="N16" s="425" t="s">
        <v>7</v>
      </c>
      <c r="O16" s="425" t="s">
        <v>7</v>
      </c>
      <c r="P16" s="425" t="s">
        <v>7</v>
      </c>
    </row>
    <row r="17" spans="1:16" s="381" customFormat="1" ht="12.75">
      <c r="A17" s="353" t="s">
        <v>264</v>
      </c>
      <c r="B17" s="354" t="s">
        <v>890</v>
      </c>
      <c r="C17" s="425" t="s">
        <v>7</v>
      </c>
      <c r="D17" s="425" t="s">
        <v>7</v>
      </c>
      <c r="E17" s="425" t="s">
        <v>7</v>
      </c>
      <c r="F17" s="425" t="s">
        <v>7</v>
      </c>
      <c r="G17" s="425" t="s">
        <v>7</v>
      </c>
      <c r="H17" s="425" t="s">
        <v>7</v>
      </c>
      <c r="I17" s="425" t="s">
        <v>7</v>
      </c>
      <c r="J17" s="425" t="s">
        <v>7</v>
      </c>
      <c r="K17" s="425" t="s">
        <v>7</v>
      </c>
      <c r="L17" s="425" t="s">
        <v>7</v>
      </c>
      <c r="M17" s="425" t="s">
        <v>7</v>
      </c>
      <c r="N17" s="425" t="s">
        <v>7</v>
      </c>
      <c r="O17" s="425" t="s">
        <v>7</v>
      </c>
      <c r="P17" s="425" t="s">
        <v>7</v>
      </c>
    </row>
    <row r="18" spans="1:16" s="381" customFormat="1" ht="12.75">
      <c r="A18" s="353" t="s">
        <v>265</v>
      </c>
      <c r="B18" s="354" t="s">
        <v>891</v>
      </c>
      <c r="C18" s="425" t="s">
        <v>7</v>
      </c>
      <c r="D18" s="425" t="s">
        <v>7</v>
      </c>
      <c r="E18" s="425" t="s">
        <v>7</v>
      </c>
      <c r="F18" s="425" t="s">
        <v>7</v>
      </c>
      <c r="G18" s="425" t="s">
        <v>7</v>
      </c>
      <c r="H18" s="425" t="s">
        <v>7</v>
      </c>
      <c r="I18" s="425" t="s">
        <v>7</v>
      </c>
      <c r="J18" s="425" t="s">
        <v>7</v>
      </c>
      <c r="K18" s="425" t="s">
        <v>7</v>
      </c>
      <c r="L18" s="425" t="s">
        <v>7</v>
      </c>
      <c r="M18" s="425" t="s">
        <v>7</v>
      </c>
      <c r="N18" s="425" t="s">
        <v>7</v>
      </c>
      <c r="O18" s="425" t="s">
        <v>7</v>
      </c>
      <c r="P18" s="425" t="s">
        <v>7</v>
      </c>
    </row>
    <row r="19" spans="1:16" s="381" customFormat="1" ht="12.75">
      <c r="A19" s="353" t="s">
        <v>284</v>
      </c>
      <c r="B19" s="354" t="s">
        <v>892</v>
      </c>
      <c r="C19" s="425" t="s">
        <v>7</v>
      </c>
      <c r="D19" s="425" t="s">
        <v>7</v>
      </c>
      <c r="E19" s="425" t="s">
        <v>7</v>
      </c>
      <c r="F19" s="425" t="s">
        <v>7</v>
      </c>
      <c r="G19" s="425" t="s">
        <v>7</v>
      </c>
      <c r="H19" s="425" t="s">
        <v>7</v>
      </c>
      <c r="I19" s="425" t="s">
        <v>7</v>
      </c>
      <c r="J19" s="425" t="s">
        <v>7</v>
      </c>
      <c r="K19" s="425" t="s">
        <v>7</v>
      </c>
      <c r="L19" s="425" t="s">
        <v>7</v>
      </c>
      <c r="M19" s="425" t="s">
        <v>7</v>
      </c>
      <c r="N19" s="425" t="s">
        <v>7</v>
      </c>
      <c r="O19" s="425" t="s">
        <v>7</v>
      </c>
      <c r="P19" s="425" t="s">
        <v>7</v>
      </c>
    </row>
    <row r="20" spans="1:16" s="381" customFormat="1" ht="12.75">
      <c r="A20" s="353" t="s">
        <v>285</v>
      </c>
      <c r="B20" s="354" t="s">
        <v>893</v>
      </c>
      <c r="C20" s="425" t="s">
        <v>7</v>
      </c>
      <c r="D20" s="425" t="s">
        <v>7</v>
      </c>
      <c r="E20" s="425" t="s">
        <v>7</v>
      </c>
      <c r="F20" s="425" t="s">
        <v>7</v>
      </c>
      <c r="G20" s="425" t="s">
        <v>7</v>
      </c>
      <c r="H20" s="425" t="s">
        <v>7</v>
      </c>
      <c r="I20" s="425" t="s">
        <v>7</v>
      </c>
      <c r="J20" s="425" t="s">
        <v>7</v>
      </c>
      <c r="K20" s="425" t="s">
        <v>7</v>
      </c>
      <c r="L20" s="425" t="s">
        <v>7</v>
      </c>
      <c r="M20" s="425" t="s">
        <v>7</v>
      </c>
      <c r="N20" s="425" t="s">
        <v>7</v>
      </c>
      <c r="O20" s="425" t="s">
        <v>7</v>
      </c>
      <c r="P20" s="425" t="s">
        <v>7</v>
      </c>
    </row>
    <row r="21" spans="1:16" s="381" customFormat="1" ht="12.75">
      <c r="A21" s="353" t="s">
        <v>286</v>
      </c>
      <c r="B21" s="354" t="s">
        <v>894</v>
      </c>
      <c r="C21" s="425" t="s">
        <v>7</v>
      </c>
      <c r="D21" s="425" t="s">
        <v>7</v>
      </c>
      <c r="E21" s="425" t="s">
        <v>7</v>
      </c>
      <c r="F21" s="425" t="s">
        <v>7</v>
      </c>
      <c r="G21" s="425" t="s">
        <v>7</v>
      </c>
      <c r="H21" s="425" t="s">
        <v>7</v>
      </c>
      <c r="I21" s="425" t="s">
        <v>7</v>
      </c>
      <c r="J21" s="425" t="s">
        <v>7</v>
      </c>
      <c r="K21" s="425" t="s">
        <v>7</v>
      </c>
      <c r="L21" s="425" t="s">
        <v>7</v>
      </c>
      <c r="M21" s="425" t="s">
        <v>7</v>
      </c>
      <c r="N21" s="425" t="s">
        <v>7</v>
      </c>
      <c r="O21" s="425" t="s">
        <v>7</v>
      </c>
      <c r="P21" s="425" t="s">
        <v>7</v>
      </c>
    </row>
    <row r="22" spans="1:16" s="381" customFormat="1" ht="12.75">
      <c r="A22" s="353" t="s">
        <v>314</v>
      </c>
      <c r="B22" s="354" t="s">
        <v>895</v>
      </c>
      <c r="C22" s="425" t="s">
        <v>7</v>
      </c>
      <c r="D22" s="425" t="s">
        <v>7</v>
      </c>
      <c r="E22" s="425" t="s">
        <v>7</v>
      </c>
      <c r="F22" s="425" t="s">
        <v>7</v>
      </c>
      <c r="G22" s="425" t="s">
        <v>7</v>
      </c>
      <c r="H22" s="425" t="s">
        <v>7</v>
      </c>
      <c r="I22" s="425" t="s">
        <v>7</v>
      </c>
      <c r="J22" s="425" t="s">
        <v>7</v>
      </c>
      <c r="K22" s="425" t="s">
        <v>7</v>
      </c>
      <c r="L22" s="425" t="s">
        <v>7</v>
      </c>
      <c r="M22" s="425" t="s">
        <v>7</v>
      </c>
      <c r="N22" s="425" t="s">
        <v>7</v>
      </c>
      <c r="O22" s="425" t="s">
        <v>7</v>
      </c>
      <c r="P22" s="425" t="s">
        <v>7</v>
      </c>
    </row>
    <row r="23" spans="1:16" s="381" customFormat="1" ht="12.75">
      <c r="A23" s="353" t="s">
        <v>315</v>
      </c>
      <c r="B23" s="354" t="s">
        <v>896</v>
      </c>
      <c r="C23" s="425" t="s">
        <v>7</v>
      </c>
      <c r="D23" s="425" t="s">
        <v>7</v>
      </c>
      <c r="E23" s="425" t="s">
        <v>7</v>
      </c>
      <c r="F23" s="425" t="s">
        <v>7</v>
      </c>
      <c r="G23" s="425" t="s">
        <v>7</v>
      </c>
      <c r="H23" s="425" t="s">
        <v>7</v>
      </c>
      <c r="I23" s="425" t="s">
        <v>7</v>
      </c>
      <c r="J23" s="425" t="s">
        <v>7</v>
      </c>
      <c r="K23" s="425" t="s">
        <v>7</v>
      </c>
      <c r="L23" s="425" t="s">
        <v>7</v>
      </c>
      <c r="M23" s="425" t="s">
        <v>7</v>
      </c>
      <c r="N23" s="425" t="s">
        <v>7</v>
      </c>
      <c r="O23" s="425" t="s">
        <v>7</v>
      </c>
      <c r="P23" s="425" t="s">
        <v>7</v>
      </c>
    </row>
    <row r="24" spans="1:16" s="381" customFormat="1" ht="12.75">
      <c r="A24" s="353" t="s">
        <v>316</v>
      </c>
      <c r="B24" s="354" t="s">
        <v>897</v>
      </c>
      <c r="C24" s="425" t="s">
        <v>7</v>
      </c>
      <c r="D24" s="425" t="s">
        <v>7</v>
      </c>
      <c r="E24" s="425" t="s">
        <v>7</v>
      </c>
      <c r="F24" s="425" t="s">
        <v>7</v>
      </c>
      <c r="G24" s="425" t="s">
        <v>7</v>
      </c>
      <c r="H24" s="425" t="s">
        <v>7</v>
      </c>
      <c r="I24" s="425" t="s">
        <v>7</v>
      </c>
      <c r="J24" s="425" t="s">
        <v>7</v>
      </c>
      <c r="K24" s="425" t="s">
        <v>7</v>
      </c>
      <c r="L24" s="425" t="s">
        <v>7</v>
      </c>
      <c r="M24" s="425" t="s">
        <v>7</v>
      </c>
      <c r="N24" s="425" t="s">
        <v>7</v>
      </c>
      <c r="O24" s="425" t="s">
        <v>7</v>
      </c>
      <c r="P24" s="425" t="s">
        <v>7</v>
      </c>
    </row>
    <row r="25" spans="1:16" s="381" customFormat="1" ht="12.75">
      <c r="A25" s="353" t="s">
        <v>317</v>
      </c>
      <c r="B25" s="354" t="s">
        <v>898</v>
      </c>
      <c r="C25" s="425" t="s">
        <v>7</v>
      </c>
      <c r="D25" s="425" t="s">
        <v>7</v>
      </c>
      <c r="E25" s="425" t="s">
        <v>7</v>
      </c>
      <c r="F25" s="425" t="s">
        <v>7</v>
      </c>
      <c r="G25" s="425" t="s">
        <v>7</v>
      </c>
      <c r="H25" s="425" t="s">
        <v>7</v>
      </c>
      <c r="I25" s="425" t="s">
        <v>7</v>
      </c>
      <c r="J25" s="425" t="s">
        <v>7</v>
      </c>
      <c r="K25" s="425" t="s">
        <v>7</v>
      </c>
      <c r="L25" s="425" t="s">
        <v>7</v>
      </c>
      <c r="M25" s="425" t="s">
        <v>7</v>
      </c>
      <c r="N25" s="425" t="s">
        <v>7</v>
      </c>
      <c r="O25" s="425" t="s">
        <v>7</v>
      </c>
      <c r="P25" s="425" t="s">
        <v>7</v>
      </c>
    </row>
    <row r="26" spans="1:16" s="381" customFormat="1" ht="12.75">
      <c r="A26" s="353" t="s">
        <v>899</v>
      </c>
      <c r="B26" s="354" t="s">
        <v>900</v>
      </c>
      <c r="C26" s="425" t="s">
        <v>7</v>
      </c>
      <c r="D26" s="425" t="s">
        <v>7</v>
      </c>
      <c r="E26" s="425" t="s">
        <v>7</v>
      </c>
      <c r="F26" s="425" t="s">
        <v>7</v>
      </c>
      <c r="G26" s="425" t="s">
        <v>7</v>
      </c>
      <c r="H26" s="425" t="s">
        <v>7</v>
      </c>
      <c r="I26" s="425" t="s">
        <v>7</v>
      </c>
      <c r="J26" s="425" t="s">
        <v>7</v>
      </c>
      <c r="K26" s="425" t="s">
        <v>7</v>
      </c>
      <c r="L26" s="425" t="s">
        <v>7</v>
      </c>
      <c r="M26" s="425" t="s">
        <v>7</v>
      </c>
      <c r="N26" s="425" t="s">
        <v>7</v>
      </c>
      <c r="O26" s="425" t="s">
        <v>7</v>
      </c>
      <c r="P26" s="425" t="s">
        <v>7</v>
      </c>
    </row>
    <row r="27" spans="1:16" s="381" customFormat="1" ht="12.75">
      <c r="A27" s="353" t="s">
        <v>901</v>
      </c>
      <c r="B27" s="354" t="s">
        <v>902</v>
      </c>
      <c r="C27" s="425" t="s">
        <v>7</v>
      </c>
      <c r="D27" s="425" t="s">
        <v>7</v>
      </c>
      <c r="E27" s="425" t="s">
        <v>7</v>
      </c>
      <c r="F27" s="425" t="s">
        <v>7</v>
      </c>
      <c r="G27" s="425" t="s">
        <v>7</v>
      </c>
      <c r="H27" s="425" t="s">
        <v>7</v>
      </c>
      <c r="I27" s="425" t="s">
        <v>7</v>
      </c>
      <c r="J27" s="425" t="s">
        <v>7</v>
      </c>
      <c r="K27" s="425" t="s">
        <v>7</v>
      </c>
      <c r="L27" s="425" t="s">
        <v>7</v>
      </c>
      <c r="M27" s="425" t="s">
        <v>7</v>
      </c>
      <c r="N27" s="425" t="s">
        <v>7</v>
      </c>
      <c r="O27" s="425" t="s">
        <v>7</v>
      </c>
      <c r="P27" s="425" t="s">
        <v>7</v>
      </c>
    </row>
    <row r="28" spans="1:16" ht="12.75">
      <c r="A28" s="353" t="s">
        <v>903</v>
      </c>
      <c r="B28" s="354" t="s">
        <v>904</v>
      </c>
      <c r="C28" s="425" t="s">
        <v>7</v>
      </c>
      <c r="D28" s="425" t="s">
        <v>7</v>
      </c>
      <c r="E28" s="425" t="s">
        <v>7</v>
      </c>
      <c r="F28" s="425" t="s">
        <v>7</v>
      </c>
      <c r="G28" s="425" t="s">
        <v>7</v>
      </c>
      <c r="H28" s="425" t="s">
        <v>7</v>
      </c>
      <c r="I28" s="425" t="s">
        <v>7</v>
      </c>
      <c r="J28" s="425" t="s">
        <v>7</v>
      </c>
      <c r="K28" s="425" t="s">
        <v>7</v>
      </c>
      <c r="L28" s="425" t="s">
        <v>7</v>
      </c>
      <c r="M28" s="425" t="s">
        <v>7</v>
      </c>
      <c r="N28" s="425" t="s">
        <v>7</v>
      </c>
      <c r="O28" s="425" t="s">
        <v>7</v>
      </c>
      <c r="P28" s="425" t="s">
        <v>7</v>
      </c>
    </row>
    <row r="29" spans="1:16" ht="12.75">
      <c r="A29" s="353" t="s">
        <v>905</v>
      </c>
      <c r="B29" s="354" t="s">
        <v>906</v>
      </c>
      <c r="C29" s="425" t="s">
        <v>7</v>
      </c>
      <c r="D29" s="425" t="s">
        <v>7</v>
      </c>
      <c r="E29" s="425" t="s">
        <v>7</v>
      </c>
      <c r="F29" s="425" t="s">
        <v>7</v>
      </c>
      <c r="G29" s="425" t="s">
        <v>7</v>
      </c>
      <c r="H29" s="425" t="s">
        <v>7</v>
      </c>
      <c r="I29" s="425" t="s">
        <v>7</v>
      </c>
      <c r="J29" s="425" t="s">
        <v>7</v>
      </c>
      <c r="K29" s="425" t="s">
        <v>7</v>
      </c>
      <c r="L29" s="425" t="s">
        <v>7</v>
      </c>
      <c r="M29" s="425" t="s">
        <v>7</v>
      </c>
      <c r="N29" s="425" t="s">
        <v>7</v>
      </c>
      <c r="O29" s="425" t="s">
        <v>7</v>
      </c>
      <c r="P29" s="425" t="s">
        <v>7</v>
      </c>
    </row>
    <row r="30" spans="1:16" ht="12.75">
      <c r="A30" s="353" t="s">
        <v>907</v>
      </c>
      <c r="B30" s="354" t="s">
        <v>908</v>
      </c>
      <c r="C30" s="425" t="s">
        <v>7</v>
      </c>
      <c r="D30" s="425" t="s">
        <v>7</v>
      </c>
      <c r="E30" s="425" t="s">
        <v>7</v>
      </c>
      <c r="F30" s="425" t="s">
        <v>7</v>
      </c>
      <c r="G30" s="425" t="s">
        <v>7</v>
      </c>
      <c r="H30" s="425" t="s">
        <v>7</v>
      </c>
      <c r="I30" s="425" t="s">
        <v>7</v>
      </c>
      <c r="J30" s="425" t="s">
        <v>7</v>
      </c>
      <c r="K30" s="425" t="s">
        <v>7</v>
      </c>
      <c r="L30" s="425" t="s">
        <v>7</v>
      </c>
      <c r="M30" s="425" t="s">
        <v>7</v>
      </c>
      <c r="N30" s="425" t="s">
        <v>7</v>
      </c>
      <c r="O30" s="425" t="s">
        <v>7</v>
      </c>
      <c r="P30" s="425" t="s">
        <v>7</v>
      </c>
    </row>
    <row r="31" spans="1:16" ht="12.75">
      <c r="A31" s="353" t="s">
        <v>909</v>
      </c>
      <c r="B31" s="354" t="s">
        <v>910</v>
      </c>
      <c r="C31" s="425" t="s">
        <v>7</v>
      </c>
      <c r="D31" s="425" t="s">
        <v>7</v>
      </c>
      <c r="E31" s="425" t="s">
        <v>7</v>
      </c>
      <c r="F31" s="425" t="s">
        <v>7</v>
      </c>
      <c r="G31" s="425" t="s">
        <v>7</v>
      </c>
      <c r="H31" s="425" t="s">
        <v>7</v>
      </c>
      <c r="I31" s="425" t="s">
        <v>7</v>
      </c>
      <c r="J31" s="425" t="s">
        <v>7</v>
      </c>
      <c r="K31" s="425" t="s">
        <v>7</v>
      </c>
      <c r="L31" s="425" t="s">
        <v>7</v>
      </c>
      <c r="M31" s="425" t="s">
        <v>7</v>
      </c>
      <c r="N31" s="425" t="s">
        <v>7</v>
      </c>
      <c r="O31" s="425" t="s">
        <v>7</v>
      </c>
      <c r="P31" s="425" t="s">
        <v>7</v>
      </c>
    </row>
    <row r="32" spans="1:16" ht="12.75">
      <c r="A32" s="353" t="s">
        <v>911</v>
      </c>
      <c r="B32" s="354" t="s">
        <v>912</v>
      </c>
      <c r="C32" s="425" t="s">
        <v>7</v>
      </c>
      <c r="D32" s="425" t="s">
        <v>7</v>
      </c>
      <c r="E32" s="425" t="s">
        <v>7</v>
      </c>
      <c r="F32" s="425" t="s">
        <v>7</v>
      </c>
      <c r="G32" s="425" t="s">
        <v>7</v>
      </c>
      <c r="H32" s="425" t="s">
        <v>7</v>
      </c>
      <c r="I32" s="425" t="s">
        <v>7</v>
      </c>
      <c r="J32" s="425" t="s">
        <v>7</v>
      </c>
      <c r="K32" s="425" t="s">
        <v>7</v>
      </c>
      <c r="L32" s="425" t="s">
        <v>7</v>
      </c>
      <c r="M32" s="425" t="s">
        <v>7</v>
      </c>
      <c r="N32" s="425" t="s">
        <v>7</v>
      </c>
      <c r="O32" s="425" t="s">
        <v>7</v>
      </c>
      <c r="P32" s="425" t="s">
        <v>7</v>
      </c>
    </row>
    <row r="33" spans="1:16" ht="12.75">
      <c r="A33" s="353" t="s">
        <v>913</v>
      </c>
      <c r="B33" s="354" t="s">
        <v>914</v>
      </c>
      <c r="C33" s="425" t="s">
        <v>7</v>
      </c>
      <c r="D33" s="425" t="s">
        <v>7</v>
      </c>
      <c r="E33" s="425" t="s">
        <v>7</v>
      </c>
      <c r="F33" s="425" t="s">
        <v>7</v>
      </c>
      <c r="G33" s="425" t="s">
        <v>7</v>
      </c>
      <c r="H33" s="425" t="s">
        <v>7</v>
      </c>
      <c r="I33" s="425" t="s">
        <v>7</v>
      </c>
      <c r="J33" s="425" t="s">
        <v>7</v>
      </c>
      <c r="K33" s="425" t="s">
        <v>7</v>
      </c>
      <c r="L33" s="425" t="s">
        <v>7</v>
      </c>
      <c r="M33" s="425" t="s">
        <v>7</v>
      </c>
      <c r="N33" s="425" t="s">
        <v>7</v>
      </c>
      <c r="O33" s="425" t="s">
        <v>7</v>
      </c>
      <c r="P33" s="425" t="s">
        <v>7</v>
      </c>
    </row>
    <row r="34" spans="1:16" ht="12.75">
      <c r="A34" s="353" t="s">
        <v>915</v>
      </c>
      <c r="B34" s="354" t="s">
        <v>916</v>
      </c>
      <c r="C34" s="425" t="s">
        <v>7</v>
      </c>
      <c r="D34" s="425" t="s">
        <v>7</v>
      </c>
      <c r="E34" s="425" t="s">
        <v>7</v>
      </c>
      <c r="F34" s="425" t="s">
        <v>7</v>
      </c>
      <c r="G34" s="425" t="s">
        <v>7</v>
      </c>
      <c r="H34" s="425" t="s">
        <v>7</v>
      </c>
      <c r="I34" s="425" t="s">
        <v>7</v>
      </c>
      <c r="J34" s="425" t="s">
        <v>7</v>
      </c>
      <c r="K34" s="425" t="s">
        <v>7</v>
      </c>
      <c r="L34" s="425" t="s">
        <v>7</v>
      </c>
      <c r="M34" s="425" t="s">
        <v>7</v>
      </c>
      <c r="N34" s="425" t="s">
        <v>7</v>
      </c>
      <c r="O34" s="425" t="s">
        <v>7</v>
      </c>
      <c r="P34" s="425" t="s">
        <v>7</v>
      </c>
    </row>
    <row r="35" spans="1:16" ht="12.75">
      <c r="A35" s="353" t="s">
        <v>917</v>
      </c>
      <c r="B35" s="354" t="s">
        <v>918</v>
      </c>
      <c r="C35" s="425" t="s">
        <v>7</v>
      </c>
      <c r="D35" s="425" t="s">
        <v>7</v>
      </c>
      <c r="E35" s="425" t="s">
        <v>7</v>
      </c>
      <c r="F35" s="425" t="s">
        <v>7</v>
      </c>
      <c r="G35" s="425" t="s">
        <v>7</v>
      </c>
      <c r="H35" s="425" t="s">
        <v>7</v>
      </c>
      <c r="I35" s="425" t="s">
        <v>7</v>
      </c>
      <c r="J35" s="425" t="s">
        <v>7</v>
      </c>
      <c r="K35" s="425" t="s">
        <v>7</v>
      </c>
      <c r="L35" s="425" t="s">
        <v>7</v>
      </c>
      <c r="M35" s="425" t="s">
        <v>7</v>
      </c>
      <c r="N35" s="425" t="s">
        <v>7</v>
      </c>
      <c r="O35" s="425" t="s">
        <v>7</v>
      </c>
      <c r="P35" s="425" t="s">
        <v>7</v>
      </c>
    </row>
    <row r="36" spans="1:16" ht="12.75">
      <c r="A36" s="353" t="s">
        <v>919</v>
      </c>
      <c r="B36" s="354" t="s">
        <v>920</v>
      </c>
      <c r="C36" s="425" t="s">
        <v>7</v>
      </c>
      <c r="D36" s="425" t="s">
        <v>7</v>
      </c>
      <c r="E36" s="425" t="s">
        <v>7</v>
      </c>
      <c r="F36" s="425" t="s">
        <v>7</v>
      </c>
      <c r="G36" s="425" t="s">
        <v>7</v>
      </c>
      <c r="H36" s="425" t="s">
        <v>7</v>
      </c>
      <c r="I36" s="425" t="s">
        <v>7</v>
      </c>
      <c r="J36" s="425" t="s">
        <v>7</v>
      </c>
      <c r="K36" s="425" t="s">
        <v>7</v>
      </c>
      <c r="L36" s="425" t="s">
        <v>7</v>
      </c>
      <c r="M36" s="425" t="s">
        <v>7</v>
      </c>
      <c r="N36" s="425" t="s">
        <v>7</v>
      </c>
      <c r="O36" s="425" t="s">
        <v>7</v>
      </c>
      <c r="P36" s="425" t="s">
        <v>7</v>
      </c>
    </row>
    <row r="37" spans="1:16" ht="12.75">
      <c r="A37" s="353" t="s">
        <v>921</v>
      </c>
      <c r="B37" s="354" t="s">
        <v>922</v>
      </c>
      <c r="C37" s="425" t="s">
        <v>7</v>
      </c>
      <c r="D37" s="425" t="s">
        <v>7</v>
      </c>
      <c r="E37" s="425" t="s">
        <v>7</v>
      </c>
      <c r="F37" s="425" t="s">
        <v>7</v>
      </c>
      <c r="G37" s="425" t="s">
        <v>7</v>
      </c>
      <c r="H37" s="425" t="s">
        <v>7</v>
      </c>
      <c r="I37" s="425" t="s">
        <v>7</v>
      </c>
      <c r="J37" s="425" t="s">
        <v>7</v>
      </c>
      <c r="K37" s="425" t="s">
        <v>7</v>
      </c>
      <c r="L37" s="425" t="s">
        <v>7</v>
      </c>
      <c r="M37" s="425" t="s">
        <v>7</v>
      </c>
      <c r="N37" s="425" t="s">
        <v>7</v>
      </c>
      <c r="O37" s="425" t="s">
        <v>7</v>
      </c>
      <c r="P37" s="425" t="s">
        <v>7</v>
      </c>
    </row>
    <row r="38" spans="1:16" ht="12.75">
      <c r="A38" s="353" t="s">
        <v>923</v>
      </c>
      <c r="B38" s="360" t="s">
        <v>924</v>
      </c>
      <c r="C38" s="425" t="s">
        <v>7</v>
      </c>
      <c r="D38" s="425" t="s">
        <v>7</v>
      </c>
      <c r="E38" s="425" t="s">
        <v>7</v>
      </c>
      <c r="F38" s="425" t="s">
        <v>7</v>
      </c>
      <c r="G38" s="425" t="s">
        <v>7</v>
      </c>
      <c r="H38" s="425" t="s">
        <v>7</v>
      </c>
      <c r="I38" s="425" t="s">
        <v>7</v>
      </c>
      <c r="J38" s="425" t="s">
        <v>7</v>
      </c>
      <c r="K38" s="425" t="s">
        <v>7</v>
      </c>
      <c r="L38" s="425" t="s">
        <v>7</v>
      </c>
      <c r="M38" s="425" t="s">
        <v>7</v>
      </c>
      <c r="N38" s="425" t="s">
        <v>7</v>
      </c>
      <c r="O38" s="425" t="s">
        <v>7</v>
      </c>
      <c r="P38" s="425" t="s">
        <v>7</v>
      </c>
    </row>
    <row r="39" spans="1:16" ht="12.75">
      <c r="A39" s="353" t="s">
        <v>925</v>
      </c>
      <c r="B39" s="360" t="s">
        <v>926</v>
      </c>
      <c r="C39" s="425" t="s">
        <v>7</v>
      </c>
      <c r="D39" s="425" t="s">
        <v>7</v>
      </c>
      <c r="E39" s="425" t="s">
        <v>7</v>
      </c>
      <c r="F39" s="425" t="s">
        <v>7</v>
      </c>
      <c r="G39" s="425" t="s">
        <v>7</v>
      </c>
      <c r="H39" s="425" t="s">
        <v>7</v>
      </c>
      <c r="I39" s="425" t="s">
        <v>7</v>
      </c>
      <c r="J39" s="425" t="s">
        <v>7</v>
      </c>
      <c r="K39" s="425" t="s">
        <v>7</v>
      </c>
      <c r="L39" s="425" t="s">
        <v>7</v>
      </c>
      <c r="M39" s="425" t="s">
        <v>7</v>
      </c>
      <c r="N39" s="425" t="s">
        <v>7</v>
      </c>
      <c r="O39" s="425" t="s">
        <v>7</v>
      </c>
      <c r="P39" s="425" t="s">
        <v>7</v>
      </c>
    </row>
    <row r="40" spans="1:16" ht="12.75">
      <c r="A40" s="353" t="s">
        <v>927</v>
      </c>
      <c r="B40" s="360" t="s">
        <v>928</v>
      </c>
      <c r="C40" s="425" t="s">
        <v>7</v>
      </c>
      <c r="D40" s="425" t="s">
        <v>7</v>
      </c>
      <c r="E40" s="425" t="s">
        <v>7</v>
      </c>
      <c r="F40" s="425" t="s">
        <v>7</v>
      </c>
      <c r="G40" s="425" t="s">
        <v>7</v>
      </c>
      <c r="H40" s="425" t="s">
        <v>7</v>
      </c>
      <c r="I40" s="425" t="s">
        <v>7</v>
      </c>
      <c r="J40" s="425" t="s">
        <v>7</v>
      </c>
      <c r="K40" s="425" t="s">
        <v>7</v>
      </c>
      <c r="L40" s="425" t="s">
        <v>7</v>
      </c>
      <c r="M40" s="425" t="s">
        <v>7</v>
      </c>
      <c r="N40" s="425" t="s">
        <v>7</v>
      </c>
      <c r="O40" s="425" t="s">
        <v>7</v>
      </c>
      <c r="P40" s="425" t="s">
        <v>7</v>
      </c>
    </row>
    <row r="41" spans="1:16" ht="12.75">
      <c r="A41" s="353" t="s">
        <v>929</v>
      </c>
      <c r="B41" s="360" t="s">
        <v>930</v>
      </c>
      <c r="C41" s="425" t="s">
        <v>7</v>
      </c>
      <c r="D41" s="425" t="s">
        <v>7</v>
      </c>
      <c r="E41" s="425" t="s">
        <v>7</v>
      </c>
      <c r="F41" s="425" t="s">
        <v>7</v>
      </c>
      <c r="G41" s="425" t="s">
        <v>7</v>
      </c>
      <c r="H41" s="425" t="s">
        <v>7</v>
      </c>
      <c r="I41" s="425" t="s">
        <v>7</v>
      </c>
      <c r="J41" s="425" t="s">
        <v>7</v>
      </c>
      <c r="K41" s="425" t="s">
        <v>7</v>
      </c>
      <c r="L41" s="425" t="s">
        <v>7</v>
      </c>
      <c r="M41" s="425" t="s">
        <v>7</v>
      </c>
      <c r="N41" s="425" t="s">
        <v>7</v>
      </c>
      <c r="O41" s="425" t="s">
        <v>7</v>
      </c>
      <c r="P41" s="425" t="s">
        <v>7</v>
      </c>
    </row>
    <row r="42" spans="1:16" ht="24.75">
      <c r="A42" s="353" t="s">
        <v>931</v>
      </c>
      <c r="B42" s="360" t="s">
        <v>932</v>
      </c>
      <c r="C42" s="425" t="s">
        <v>7</v>
      </c>
      <c r="D42" s="425" t="s">
        <v>7</v>
      </c>
      <c r="E42" s="425" t="s">
        <v>7</v>
      </c>
      <c r="F42" s="425" t="s">
        <v>7</v>
      </c>
      <c r="G42" s="425" t="s">
        <v>7</v>
      </c>
      <c r="H42" s="425" t="s">
        <v>7</v>
      </c>
      <c r="I42" s="425" t="s">
        <v>7</v>
      </c>
      <c r="J42" s="425" t="s">
        <v>7</v>
      </c>
      <c r="K42" s="425" t="s">
        <v>7</v>
      </c>
      <c r="L42" s="425" t="s">
        <v>7</v>
      </c>
      <c r="M42" s="425" t="s">
        <v>7</v>
      </c>
      <c r="N42" s="425" t="s">
        <v>7</v>
      </c>
      <c r="O42" s="425" t="s">
        <v>7</v>
      </c>
      <c r="P42" s="425" t="s">
        <v>7</v>
      </c>
    </row>
    <row r="43" spans="1:16" ht="24.75">
      <c r="A43" s="353" t="s">
        <v>933</v>
      </c>
      <c r="B43" s="360" t="s">
        <v>934</v>
      </c>
      <c r="C43" s="425" t="s">
        <v>7</v>
      </c>
      <c r="D43" s="425" t="s">
        <v>7</v>
      </c>
      <c r="E43" s="425" t="s">
        <v>7</v>
      </c>
      <c r="F43" s="425" t="s">
        <v>7</v>
      </c>
      <c r="G43" s="425" t="s">
        <v>7</v>
      </c>
      <c r="H43" s="425" t="s">
        <v>7</v>
      </c>
      <c r="I43" s="425" t="s">
        <v>7</v>
      </c>
      <c r="J43" s="425" t="s">
        <v>7</v>
      </c>
      <c r="K43" s="425" t="s">
        <v>7</v>
      </c>
      <c r="L43" s="425" t="s">
        <v>7</v>
      </c>
      <c r="M43" s="425" t="s">
        <v>7</v>
      </c>
      <c r="N43" s="425" t="s">
        <v>7</v>
      </c>
      <c r="O43" s="425" t="s">
        <v>7</v>
      </c>
      <c r="P43" s="425" t="s">
        <v>7</v>
      </c>
    </row>
    <row r="44" spans="1:16" ht="12.75">
      <c r="A44" s="357" t="s">
        <v>18</v>
      </c>
      <c r="B44" s="385"/>
      <c r="C44" s="425" t="s">
        <v>7</v>
      </c>
      <c r="D44" s="425" t="s">
        <v>7</v>
      </c>
      <c r="E44" s="425" t="s">
        <v>7</v>
      </c>
      <c r="F44" s="425" t="s">
        <v>7</v>
      </c>
      <c r="G44" s="425" t="s">
        <v>7</v>
      </c>
      <c r="H44" s="425" t="s">
        <v>7</v>
      </c>
      <c r="I44" s="425" t="s">
        <v>7</v>
      </c>
      <c r="J44" s="425" t="s">
        <v>7</v>
      </c>
      <c r="K44" s="425" t="s">
        <v>7</v>
      </c>
      <c r="L44" s="425" t="s">
        <v>7</v>
      </c>
      <c r="M44" s="425" t="s">
        <v>7</v>
      </c>
      <c r="N44" s="425" t="s">
        <v>7</v>
      </c>
      <c r="O44" s="425" t="s">
        <v>7</v>
      </c>
      <c r="P44" s="425" t="s">
        <v>7</v>
      </c>
    </row>
    <row r="45" spans="1:4" ht="12">
      <c r="A45" s="421"/>
      <c r="B45" s="421"/>
      <c r="C45" s="421"/>
      <c r="D45" s="421"/>
    </row>
    <row r="46" spans="1:4" ht="12.75">
      <c r="A46" s="634"/>
      <c r="B46" s="429"/>
      <c r="C46" s="429"/>
      <c r="D46" s="421"/>
    </row>
    <row r="47" spans="1:3" ht="12.75">
      <c r="A47" s="342"/>
      <c r="B47" s="342"/>
      <c r="C47" s="342"/>
    </row>
    <row r="48" spans="1:3" ht="12.75">
      <c r="A48" s="342"/>
      <c r="B48" s="342"/>
      <c r="C48" s="342"/>
    </row>
    <row r="49" spans="1:3" ht="12.75">
      <c r="A49" s="342"/>
      <c r="B49" s="342"/>
      <c r="C49" s="342"/>
    </row>
    <row r="50" spans="1:3" ht="12.75">
      <c r="A50" s="342"/>
      <c r="B50" s="342"/>
      <c r="C50" s="342"/>
    </row>
    <row r="51" spans="1:14" ht="12.75">
      <c r="A51" s="370"/>
      <c r="B51" s="370"/>
      <c r="C51" s="338"/>
      <c r="D51" s="338"/>
      <c r="E51" s="338"/>
      <c r="F51" s="338"/>
      <c r="G51" s="397"/>
      <c r="H51" s="396"/>
      <c r="I51" s="397"/>
      <c r="J51" s="397"/>
      <c r="K51" s="815" t="s">
        <v>13</v>
      </c>
      <c r="L51" s="815"/>
      <c r="M51" s="815"/>
      <c r="N51" s="815"/>
    </row>
    <row r="52" spans="1:14" ht="12.75">
      <c r="A52" s="370" t="s">
        <v>12</v>
      </c>
      <c r="B52" s="338"/>
      <c r="C52" s="341"/>
      <c r="D52" s="789" t="s">
        <v>13</v>
      </c>
      <c r="E52" s="789"/>
      <c r="F52" s="342"/>
      <c r="G52" s="397"/>
      <c r="H52" s="372"/>
      <c r="I52" s="397"/>
      <c r="J52" s="397"/>
      <c r="K52" s="815" t="s">
        <v>14</v>
      </c>
      <c r="L52" s="815"/>
      <c r="M52" s="815"/>
      <c r="N52" s="815"/>
    </row>
    <row r="53" spans="1:14" ht="12.75" customHeight="1">
      <c r="A53" s="370"/>
      <c r="B53" s="370"/>
      <c r="C53" s="790" t="s">
        <v>882</v>
      </c>
      <c r="D53" s="790"/>
      <c r="E53" s="790"/>
      <c r="F53" s="790"/>
      <c r="G53" s="397"/>
      <c r="H53" s="372"/>
      <c r="I53" s="397"/>
      <c r="J53" s="397"/>
      <c r="K53" s="815" t="s">
        <v>883</v>
      </c>
      <c r="L53" s="815"/>
      <c r="M53" s="815"/>
      <c r="N53" s="815"/>
    </row>
    <row r="54" spans="1:14" ht="12.75" customHeight="1">
      <c r="A54" s="338"/>
      <c r="B54" s="338"/>
      <c r="C54" s="338"/>
      <c r="D54" s="338"/>
      <c r="E54" s="338"/>
      <c r="F54" s="338"/>
      <c r="G54" s="397"/>
      <c r="H54" s="374"/>
      <c r="I54" s="397"/>
      <c r="J54" s="397"/>
      <c r="K54" s="856" t="s">
        <v>83</v>
      </c>
      <c r="L54" s="856"/>
      <c r="M54" s="856"/>
      <c r="N54" s="856"/>
    </row>
    <row r="56" spans="1:14" ht="12">
      <c r="A56" s="1019"/>
      <c r="B56" s="1019"/>
      <c r="C56" s="1019"/>
      <c r="D56" s="1019"/>
      <c r="E56" s="1019"/>
      <c r="F56" s="1019"/>
      <c r="G56" s="1019"/>
      <c r="H56" s="1019"/>
      <c r="I56" s="1019"/>
      <c r="J56" s="1019"/>
      <c r="K56" s="1019"/>
      <c r="L56" s="1019"/>
      <c r="M56" s="1019"/>
      <c r="N56" s="1019"/>
    </row>
  </sheetData>
  <sheetProtection/>
  <mergeCells count="22">
    <mergeCell ref="A56:N56"/>
    <mergeCell ref="A7:B7"/>
    <mergeCell ref="H7:N7"/>
    <mergeCell ref="A8:A9"/>
    <mergeCell ref="B8:B9"/>
    <mergeCell ref="C8:C9"/>
    <mergeCell ref="D8:D9"/>
    <mergeCell ref="E8:H8"/>
    <mergeCell ref="K51:N51"/>
    <mergeCell ref="D52:E52"/>
    <mergeCell ref="A6:N6"/>
    <mergeCell ref="D1:E1"/>
    <mergeCell ref="M1:N1"/>
    <mergeCell ref="A2:N2"/>
    <mergeCell ref="A3:N3"/>
    <mergeCell ref="A4:N5"/>
    <mergeCell ref="K52:N52"/>
    <mergeCell ref="C53:F53"/>
    <mergeCell ref="K53:N53"/>
    <mergeCell ref="K54:N54"/>
    <mergeCell ref="O8:P8"/>
    <mergeCell ref="I8:N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view="pageBreakPreview" zoomScale="85" zoomScaleNormal="90" zoomScaleSheetLayoutView="85" zoomScalePageLayoutView="0" workbookViewId="0" topLeftCell="A28">
      <selection activeCell="A45" sqref="A45"/>
    </sheetView>
  </sheetViews>
  <sheetFormatPr defaultColWidth="9.140625" defaultRowHeight="12.75"/>
  <cols>
    <col min="1" max="1" width="7.140625" style="535" customWidth="1"/>
    <col min="2" max="2" width="24.28125" style="535" customWidth="1"/>
    <col min="3" max="4" width="8.57421875" style="535" customWidth="1"/>
    <col min="5" max="5" width="8.7109375" style="535" customWidth="1"/>
    <col min="6" max="6" width="8.57421875" style="535" customWidth="1"/>
    <col min="7" max="7" width="9.7109375" style="535" customWidth="1"/>
    <col min="8" max="8" width="10.28125" style="535" customWidth="1"/>
    <col min="9" max="9" width="9.7109375" style="535" customWidth="1"/>
    <col min="10" max="10" width="9.28125" style="535" customWidth="1"/>
    <col min="11" max="11" width="7.00390625" style="535" customWidth="1"/>
    <col min="12" max="12" width="7.28125" style="535" customWidth="1"/>
    <col min="13" max="13" width="7.421875" style="535" customWidth="1"/>
    <col min="14" max="14" width="7.8515625" style="535" customWidth="1"/>
    <col min="15" max="15" width="11.421875" style="535" customWidth="1"/>
    <col min="16" max="16" width="12.28125" style="535" customWidth="1"/>
    <col min="17" max="17" width="11.57421875" style="535" customWidth="1"/>
    <col min="18" max="18" width="16.00390625" style="535" customWidth="1"/>
    <col min="19" max="16384" width="9.140625" style="535" customWidth="1"/>
  </cols>
  <sheetData>
    <row r="1" spans="7:18" s="359" customFormat="1" ht="15">
      <c r="G1" s="1021" t="s">
        <v>0</v>
      </c>
      <c r="H1" s="1021"/>
      <c r="I1" s="1021"/>
      <c r="J1" s="1021"/>
      <c r="K1" s="1021"/>
      <c r="L1" s="1021"/>
      <c r="M1" s="1021"/>
      <c r="N1" s="472"/>
      <c r="O1" s="472"/>
      <c r="R1" s="417" t="s">
        <v>536</v>
      </c>
    </row>
    <row r="2" spans="2:15" s="359" customFormat="1" ht="19.5">
      <c r="B2" s="534"/>
      <c r="E2" s="839" t="s">
        <v>700</v>
      </c>
      <c r="F2" s="839"/>
      <c r="G2" s="839"/>
      <c r="H2" s="839"/>
      <c r="I2" s="839"/>
      <c r="J2" s="839"/>
      <c r="K2" s="839"/>
      <c r="L2" s="839"/>
      <c r="M2" s="839"/>
      <c r="N2" s="839"/>
      <c r="O2" s="839"/>
    </row>
    <row r="3" spans="2:10" s="359" customFormat="1" ht="19.5">
      <c r="B3" s="436"/>
      <c r="C3" s="436"/>
      <c r="D3" s="436"/>
      <c r="E3" s="436"/>
      <c r="F3" s="436"/>
      <c r="G3" s="436"/>
      <c r="H3" s="436"/>
      <c r="I3" s="436"/>
      <c r="J3" s="436"/>
    </row>
    <row r="4" spans="2:18" ht="18">
      <c r="B4" s="1029" t="s">
        <v>853</v>
      </c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</row>
    <row r="5" spans="3:18" ht="14.25">
      <c r="C5" s="536"/>
      <c r="D5" s="536"/>
      <c r="E5" s="536"/>
      <c r="F5" s="536"/>
      <c r="G5" s="536"/>
      <c r="H5" s="536"/>
      <c r="M5" s="536"/>
      <c r="N5" s="536"/>
      <c r="O5" s="536"/>
      <c r="P5" s="536"/>
      <c r="Q5" s="536"/>
      <c r="R5" s="536"/>
    </row>
    <row r="6" spans="1:2" ht="14.25">
      <c r="A6" s="844" t="s">
        <v>936</v>
      </c>
      <c r="B6" s="844"/>
    </row>
    <row r="7" ht="14.25">
      <c r="B7" s="537"/>
    </row>
    <row r="8" spans="1:18" s="540" customFormat="1" ht="42" customHeight="1">
      <c r="A8" s="834" t="s">
        <v>2</v>
      </c>
      <c r="B8" s="1030" t="s">
        <v>3</v>
      </c>
      <c r="C8" s="1035" t="s">
        <v>237</v>
      </c>
      <c r="D8" s="1035"/>
      <c r="E8" s="1035"/>
      <c r="F8" s="1035"/>
      <c r="G8" s="1032" t="s">
        <v>772</v>
      </c>
      <c r="H8" s="1033"/>
      <c r="I8" s="1033"/>
      <c r="J8" s="1036"/>
      <c r="K8" s="1032" t="s">
        <v>206</v>
      </c>
      <c r="L8" s="1033"/>
      <c r="M8" s="1033"/>
      <c r="N8" s="1036"/>
      <c r="O8" s="1032" t="s">
        <v>107</v>
      </c>
      <c r="P8" s="1033"/>
      <c r="Q8" s="1033"/>
      <c r="R8" s="1034"/>
    </row>
    <row r="9" spans="1:18" s="541" customFormat="1" ht="37.5" customHeight="1">
      <c r="A9" s="834"/>
      <c r="B9" s="1031"/>
      <c r="C9" s="538" t="s">
        <v>93</v>
      </c>
      <c r="D9" s="538" t="s">
        <v>97</v>
      </c>
      <c r="E9" s="538" t="s">
        <v>98</v>
      </c>
      <c r="F9" s="538" t="s">
        <v>18</v>
      </c>
      <c r="G9" s="538" t="s">
        <v>93</v>
      </c>
      <c r="H9" s="538" t="s">
        <v>97</v>
      </c>
      <c r="I9" s="538" t="s">
        <v>98</v>
      </c>
      <c r="J9" s="538" t="s">
        <v>18</v>
      </c>
      <c r="K9" s="538" t="s">
        <v>93</v>
      </c>
      <c r="L9" s="538" t="s">
        <v>97</v>
      </c>
      <c r="M9" s="538" t="s">
        <v>98</v>
      </c>
      <c r="N9" s="538" t="s">
        <v>18</v>
      </c>
      <c r="O9" s="538" t="s">
        <v>140</v>
      </c>
      <c r="P9" s="538" t="s">
        <v>141</v>
      </c>
      <c r="Q9" s="539" t="s">
        <v>142</v>
      </c>
      <c r="R9" s="538" t="s">
        <v>143</v>
      </c>
    </row>
    <row r="10" spans="1:18" s="544" customFormat="1" ht="15.75" customHeight="1">
      <c r="A10" s="425">
        <v>1</v>
      </c>
      <c r="B10" s="542">
        <v>2</v>
      </c>
      <c r="C10" s="543">
        <v>3</v>
      </c>
      <c r="D10" s="543">
        <v>4</v>
      </c>
      <c r="E10" s="543">
        <v>5</v>
      </c>
      <c r="F10" s="543">
        <v>6</v>
      </c>
      <c r="G10" s="543">
        <v>7</v>
      </c>
      <c r="H10" s="543">
        <v>8</v>
      </c>
      <c r="I10" s="543">
        <v>9</v>
      </c>
      <c r="J10" s="543">
        <v>10</v>
      </c>
      <c r="K10" s="543">
        <v>11</v>
      </c>
      <c r="L10" s="543">
        <v>12</v>
      </c>
      <c r="M10" s="543">
        <v>13</v>
      </c>
      <c r="N10" s="543">
        <v>14</v>
      </c>
      <c r="O10" s="543">
        <v>15</v>
      </c>
      <c r="P10" s="543">
        <v>16</v>
      </c>
      <c r="Q10" s="543">
        <v>17</v>
      </c>
      <c r="R10" s="542">
        <v>18</v>
      </c>
    </row>
    <row r="11" spans="1:18" s="544" customFormat="1" ht="15.75" customHeight="1">
      <c r="A11" s="353" t="s">
        <v>258</v>
      </c>
      <c r="B11" s="354" t="s">
        <v>884</v>
      </c>
      <c r="C11" s="545">
        <v>1877</v>
      </c>
      <c r="D11" s="545">
        <v>258</v>
      </c>
      <c r="E11" s="552">
        <v>0</v>
      </c>
      <c r="F11" s="545">
        <f>SUM(C11:E11)</f>
        <v>2135</v>
      </c>
      <c r="G11" s="545">
        <v>2151</v>
      </c>
      <c r="H11" s="545">
        <v>0</v>
      </c>
      <c r="I11" s="545">
        <v>0</v>
      </c>
      <c r="J11" s="545">
        <f>SUM(G11:I11)</f>
        <v>2151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3">
        <v>0</v>
      </c>
    </row>
    <row r="12" spans="1:18" s="544" customFormat="1" ht="15.75" customHeight="1">
      <c r="A12" s="353" t="s">
        <v>259</v>
      </c>
      <c r="B12" s="354" t="s">
        <v>885</v>
      </c>
      <c r="C12" s="545">
        <v>2474</v>
      </c>
      <c r="D12" s="545">
        <v>405</v>
      </c>
      <c r="E12" s="552">
        <v>0</v>
      </c>
      <c r="F12" s="545">
        <f aca="true" t="shared" si="0" ref="F12:F43">SUM(C12:E12)</f>
        <v>2879</v>
      </c>
      <c r="G12" s="545">
        <v>2765</v>
      </c>
      <c r="H12" s="545">
        <v>0</v>
      </c>
      <c r="I12" s="545">
        <v>0</v>
      </c>
      <c r="J12" s="545">
        <f aca="true" t="shared" si="1" ref="J12:J43">SUM(G12:I12)</f>
        <v>2765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3">
        <v>0</v>
      </c>
    </row>
    <row r="13" spans="1:18" s="544" customFormat="1" ht="15.75" customHeight="1">
      <c r="A13" s="353" t="s">
        <v>260</v>
      </c>
      <c r="B13" s="354" t="s">
        <v>886</v>
      </c>
      <c r="C13" s="545">
        <v>1051</v>
      </c>
      <c r="D13" s="545">
        <v>261</v>
      </c>
      <c r="E13" s="552">
        <v>0</v>
      </c>
      <c r="F13" s="545">
        <f t="shared" si="0"/>
        <v>1312</v>
      </c>
      <c r="G13" s="545">
        <v>1282</v>
      </c>
      <c r="H13" s="545">
        <v>0</v>
      </c>
      <c r="I13" s="545">
        <v>0</v>
      </c>
      <c r="J13" s="545">
        <f t="shared" si="1"/>
        <v>1282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3">
        <v>0</v>
      </c>
    </row>
    <row r="14" spans="1:18" s="544" customFormat="1" ht="15.75" customHeight="1">
      <c r="A14" s="353" t="s">
        <v>261</v>
      </c>
      <c r="B14" s="354" t="s">
        <v>887</v>
      </c>
      <c r="C14" s="545">
        <v>2461</v>
      </c>
      <c r="D14" s="545">
        <v>233</v>
      </c>
      <c r="E14" s="552">
        <v>0</v>
      </c>
      <c r="F14" s="545">
        <f t="shared" si="0"/>
        <v>2694</v>
      </c>
      <c r="G14" s="545">
        <v>2737</v>
      </c>
      <c r="H14" s="545">
        <v>0</v>
      </c>
      <c r="I14" s="545">
        <v>0</v>
      </c>
      <c r="J14" s="545">
        <f t="shared" si="1"/>
        <v>2737</v>
      </c>
      <c r="K14" s="552">
        <v>0</v>
      </c>
      <c r="L14" s="552">
        <v>0</v>
      </c>
      <c r="M14" s="552">
        <v>0</v>
      </c>
      <c r="N14" s="552">
        <v>0</v>
      </c>
      <c r="O14" s="552">
        <v>0</v>
      </c>
      <c r="P14" s="552">
        <v>0</v>
      </c>
      <c r="Q14" s="552">
        <v>0</v>
      </c>
      <c r="R14" s="553">
        <v>0</v>
      </c>
    </row>
    <row r="15" spans="1:18" s="544" customFormat="1" ht="15.75" customHeight="1">
      <c r="A15" s="353" t="s">
        <v>262</v>
      </c>
      <c r="B15" s="354" t="s">
        <v>888</v>
      </c>
      <c r="C15" s="545">
        <v>955</v>
      </c>
      <c r="D15" s="545">
        <v>215</v>
      </c>
      <c r="E15" s="552">
        <v>0</v>
      </c>
      <c r="F15" s="545">
        <f t="shared" si="0"/>
        <v>1170</v>
      </c>
      <c r="G15" s="545">
        <v>1053</v>
      </c>
      <c r="H15" s="545">
        <v>0</v>
      </c>
      <c r="I15" s="545">
        <v>0</v>
      </c>
      <c r="J15" s="545">
        <f t="shared" si="1"/>
        <v>1053</v>
      </c>
      <c r="K15" s="552">
        <v>0</v>
      </c>
      <c r="L15" s="552">
        <v>0</v>
      </c>
      <c r="M15" s="552">
        <v>0</v>
      </c>
      <c r="N15" s="552">
        <v>0</v>
      </c>
      <c r="O15" s="552">
        <v>0</v>
      </c>
      <c r="P15" s="552">
        <v>0</v>
      </c>
      <c r="Q15" s="552">
        <v>0</v>
      </c>
      <c r="R15" s="553">
        <v>0</v>
      </c>
    </row>
    <row r="16" spans="1:18" s="544" customFormat="1" ht="15.75" customHeight="1">
      <c r="A16" s="353" t="s">
        <v>263</v>
      </c>
      <c r="B16" s="354" t="s">
        <v>889</v>
      </c>
      <c r="C16" s="545">
        <v>1301</v>
      </c>
      <c r="D16" s="545">
        <v>149</v>
      </c>
      <c r="E16" s="552">
        <v>0</v>
      </c>
      <c r="F16" s="545">
        <f t="shared" si="0"/>
        <v>1450</v>
      </c>
      <c r="G16" s="545">
        <v>1507</v>
      </c>
      <c r="H16" s="545">
        <v>0</v>
      </c>
      <c r="I16" s="545">
        <v>0</v>
      </c>
      <c r="J16" s="545">
        <f t="shared" si="1"/>
        <v>1507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3">
        <v>0</v>
      </c>
    </row>
    <row r="17" spans="1:18" s="544" customFormat="1" ht="15.75" customHeight="1">
      <c r="A17" s="353" t="s">
        <v>264</v>
      </c>
      <c r="B17" s="354" t="s">
        <v>890</v>
      </c>
      <c r="C17" s="545">
        <v>1536</v>
      </c>
      <c r="D17" s="545">
        <v>422</v>
      </c>
      <c r="E17" s="552">
        <v>0</v>
      </c>
      <c r="F17" s="545">
        <f t="shared" si="0"/>
        <v>1958</v>
      </c>
      <c r="G17" s="545">
        <v>1902</v>
      </c>
      <c r="H17" s="545">
        <v>0</v>
      </c>
      <c r="I17" s="545">
        <v>0</v>
      </c>
      <c r="J17" s="545">
        <f t="shared" si="1"/>
        <v>1902</v>
      </c>
      <c r="K17" s="552">
        <v>0</v>
      </c>
      <c r="L17" s="552">
        <v>0</v>
      </c>
      <c r="M17" s="552">
        <v>0</v>
      </c>
      <c r="N17" s="552">
        <v>0</v>
      </c>
      <c r="O17" s="552">
        <v>0</v>
      </c>
      <c r="P17" s="552">
        <v>0</v>
      </c>
      <c r="Q17" s="552">
        <v>0</v>
      </c>
      <c r="R17" s="553">
        <v>0</v>
      </c>
    </row>
    <row r="18" spans="1:18" s="544" customFormat="1" ht="15.75" customHeight="1">
      <c r="A18" s="353" t="s">
        <v>265</v>
      </c>
      <c r="B18" s="354" t="s">
        <v>891</v>
      </c>
      <c r="C18" s="545">
        <v>2245</v>
      </c>
      <c r="D18" s="545">
        <v>666</v>
      </c>
      <c r="E18" s="552">
        <v>0</v>
      </c>
      <c r="F18" s="545">
        <f t="shared" si="0"/>
        <v>2911</v>
      </c>
      <c r="G18" s="545">
        <v>2536</v>
      </c>
      <c r="H18" s="545">
        <v>0</v>
      </c>
      <c r="I18" s="545">
        <v>0</v>
      </c>
      <c r="J18" s="545">
        <f t="shared" si="1"/>
        <v>2536</v>
      </c>
      <c r="K18" s="552">
        <v>0</v>
      </c>
      <c r="L18" s="552">
        <v>0</v>
      </c>
      <c r="M18" s="552">
        <v>0</v>
      </c>
      <c r="N18" s="552">
        <v>0</v>
      </c>
      <c r="O18" s="552">
        <v>0</v>
      </c>
      <c r="P18" s="552">
        <v>0</v>
      </c>
      <c r="Q18" s="552">
        <v>0</v>
      </c>
      <c r="R18" s="553">
        <v>0</v>
      </c>
    </row>
    <row r="19" spans="1:18" s="544" customFormat="1" ht="15.75" customHeight="1">
      <c r="A19" s="353" t="s">
        <v>284</v>
      </c>
      <c r="B19" s="354" t="s">
        <v>892</v>
      </c>
      <c r="C19" s="545">
        <v>1858</v>
      </c>
      <c r="D19" s="545">
        <v>94</v>
      </c>
      <c r="E19" s="552">
        <v>0</v>
      </c>
      <c r="F19" s="545">
        <f t="shared" si="0"/>
        <v>1952</v>
      </c>
      <c r="G19" s="545">
        <v>2096</v>
      </c>
      <c r="H19" s="545">
        <v>0</v>
      </c>
      <c r="I19" s="545">
        <v>0</v>
      </c>
      <c r="J19" s="545">
        <f t="shared" si="1"/>
        <v>2096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0</v>
      </c>
      <c r="R19" s="553">
        <v>0</v>
      </c>
    </row>
    <row r="20" spans="1:18" s="544" customFormat="1" ht="15.75" customHeight="1">
      <c r="A20" s="353" t="s">
        <v>285</v>
      </c>
      <c r="B20" s="354" t="s">
        <v>893</v>
      </c>
      <c r="C20" s="545">
        <v>957</v>
      </c>
      <c r="D20" s="545">
        <v>16</v>
      </c>
      <c r="E20" s="552">
        <v>0</v>
      </c>
      <c r="F20" s="545">
        <f t="shared" si="0"/>
        <v>973</v>
      </c>
      <c r="G20" s="545">
        <v>1291</v>
      </c>
      <c r="H20" s="545">
        <v>0</v>
      </c>
      <c r="I20" s="545">
        <v>0</v>
      </c>
      <c r="J20" s="545">
        <f t="shared" si="1"/>
        <v>1291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3">
        <v>0</v>
      </c>
    </row>
    <row r="21" spans="1:18" s="544" customFormat="1" ht="15.75" customHeight="1">
      <c r="A21" s="353" t="s">
        <v>286</v>
      </c>
      <c r="B21" s="354" t="s">
        <v>894</v>
      </c>
      <c r="C21" s="545">
        <v>1777</v>
      </c>
      <c r="D21" s="545">
        <v>300</v>
      </c>
      <c r="E21" s="552">
        <v>0</v>
      </c>
      <c r="F21" s="545">
        <f t="shared" si="0"/>
        <v>2077</v>
      </c>
      <c r="G21" s="545">
        <v>2062</v>
      </c>
      <c r="H21" s="545">
        <v>0</v>
      </c>
      <c r="I21" s="545">
        <v>0</v>
      </c>
      <c r="J21" s="545">
        <f t="shared" si="1"/>
        <v>2062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3">
        <v>0</v>
      </c>
    </row>
    <row r="22" spans="1:18" s="544" customFormat="1" ht="15.75" customHeight="1">
      <c r="A22" s="353" t="s">
        <v>314</v>
      </c>
      <c r="B22" s="354" t="s">
        <v>895</v>
      </c>
      <c r="C22" s="545">
        <v>1638</v>
      </c>
      <c r="D22" s="545">
        <v>159</v>
      </c>
      <c r="E22" s="552">
        <v>0</v>
      </c>
      <c r="F22" s="545">
        <f t="shared" si="0"/>
        <v>1797</v>
      </c>
      <c r="G22" s="545">
        <v>2166</v>
      </c>
      <c r="H22" s="545">
        <v>0</v>
      </c>
      <c r="I22" s="545">
        <v>0</v>
      </c>
      <c r="J22" s="545">
        <f t="shared" si="1"/>
        <v>2166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3">
        <v>0</v>
      </c>
    </row>
    <row r="23" spans="1:18" s="544" customFormat="1" ht="15.75" customHeight="1">
      <c r="A23" s="353" t="s">
        <v>315</v>
      </c>
      <c r="B23" s="354" t="s">
        <v>896</v>
      </c>
      <c r="C23" s="545">
        <v>1571</v>
      </c>
      <c r="D23" s="545">
        <v>492</v>
      </c>
      <c r="E23" s="552">
        <v>0</v>
      </c>
      <c r="F23" s="545">
        <f t="shared" si="0"/>
        <v>2063</v>
      </c>
      <c r="G23" s="545">
        <v>1956</v>
      </c>
      <c r="H23" s="545">
        <v>0</v>
      </c>
      <c r="I23" s="545">
        <v>0</v>
      </c>
      <c r="J23" s="545">
        <f t="shared" si="1"/>
        <v>1956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3">
        <v>0</v>
      </c>
    </row>
    <row r="24" spans="1:18" s="544" customFormat="1" ht="15.75" customHeight="1">
      <c r="A24" s="353" t="s">
        <v>316</v>
      </c>
      <c r="B24" s="354" t="s">
        <v>897</v>
      </c>
      <c r="C24" s="545">
        <v>1582</v>
      </c>
      <c r="D24" s="545">
        <v>133</v>
      </c>
      <c r="E24" s="552">
        <v>0</v>
      </c>
      <c r="F24" s="545">
        <f t="shared" si="0"/>
        <v>1715</v>
      </c>
      <c r="G24" s="545">
        <v>1725</v>
      </c>
      <c r="H24" s="545">
        <v>0</v>
      </c>
      <c r="I24" s="545">
        <v>0</v>
      </c>
      <c r="J24" s="545">
        <f t="shared" si="1"/>
        <v>1725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3">
        <v>0</v>
      </c>
    </row>
    <row r="25" spans="1:18" s="544" customFormat="1" ht="15.75" customHeight="1">
      <c r="A25" s="353" t="s">
        <v>317</v>
      </c>
      <c r="B25" s="354" t="s">
        <v>898</v>
      </c>
      <c r="C25" s="545">
        <v>664</v>
      </c>
      <c r="D25" s="545">
        <v>78</v>
      </c>
      <c r="E25" s="552">
        <v>0</v>
      </c>
      <c r="F25" s="545">
        <f t="shared" si="0"/>
        <v>742</v>
      </c>
      <c r="G25" s="545">
        <v>934</v>
      </c>
      <c r="H25" s="545">
        <v>0</v>
      </c>
      <c r="I25" s="545">
        <v>0</v>
      </c>
      <c r="J25" s="545">
        <f t="shared" si="1"/>
        <v>934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3">
        <v>0</v>
      </c>
    </row>
    <row r="26" spans="1:18" s="544" customFormat="1" ht="15.75" customHeight="1">
      <c r="A26" s="353" t="s">
        <v>899</v>
      </c>
      <c r="B26" s="354" t="s">
        <v>900</v>
      </c>
      <c r="C26" s="545">
        <v>2320</v>
      </c>
      <c r="D26" s="545">
        <v>406</v>
      </c>
      <c r="E26" s="552">
        <v>0</v>
      </c>
      <c r="F26" s="545">
        <f t="shared" si="0"/>
        <v>2726</v>
      </c>
      <c r="G26" s="545">
        <v>3144</v>
      </c>
      <c r="H26" s="545">
        <v>0</v>
      </c>
      <c r="I26" s="545">
        <v>0</v>
      </c>
      <c r="J26" s="545">
        <f t="shared" si="1"/>
        <v>3144</v>
      </c>
      <c r="K26" s="552">
        <v>0</v>
      </c>
      <c r="L26" s="552">
        <v>0</v>
      </c>
      <c r="M26" s="552">
        <v>0</v>
      </c>
      <c r="N26" s="552">
        <v>0</v>
      </c>
      <c r="O26" s="552">
        <v>0</v>
      </c>
      <c r="P26" s="552">
        <v>0</v>
      </c>
      <c r="Q26" s="552">
        <v>0</v>
      </c>
      <c r="R26" s="553">
        <v>0</v>
      </c>
    </row>
    <row r="27" spans="1:18" s="544" customFormat="1" ht="15.75" customHeight="1">
      <c r="A27" s="353" t="s">
        <v>901</v>
      </c>
      <c r="B27" s="354" t="s">
        <v>902</v>
      </c>
      <c r="C27" s="545">
        <v>1378</v>
      </c>
      <c r="D27" s="545">
        <v>74</v>
      </c>
      <c r="E27" s="552">
        <v>0</v>
      </c>
      <c r="F27" s="545">
        <f t="shared" si="0"/>
        <v>1452</v>
      </c>
      <c r="G27" s="545">
        <v>1440</v>
      </c>
      <c r="H27" s="545">
        <v>0</v>
      </c>
      <c r="I27" s="545">
        <v>0</v>
      </c>
      <c r="J27" s="545">
        <f t="shared" si="1"/>
        <v>1440</v>
      </c>
      <c r="K27" s="552">
        <v>0</v>
      </c>
      <c r="L27" s="552">
        <v>0</v>
      </c>
      <c r="M27" s="552">
        <v>0</v>
      </c>
      <c r="N27" s="552">
        <v>0</v>
      </c>
      <c r="O27" s="552">
        <v>0</v>
      </c>
      <c r="P27" s="552">
        <v>0</v>
      </c>
      <c r="Q27" s="552">
        <v>0</v>
      </c>
      <c r="R27" s="553">
        <v>0</v>
      </c>
    </row>
    <row r="28" spans="1:18" s="546" customFormat="1" ht="15.75" customHeight="1">
      <c r="A28" s="353" t="s">
        <v>903</v>
      </c>
      <c r="B28" s="354" t="s">
        <v>904</v>
      </c>
      <c r="C28" s="545">
        <v>1978</v>
      </c>
      <c r="D28" s="545">
        <v>257</v>
      </c>
      <c r="E28" s="552">
        <v>0</v>
      </c>
      <c r="F28" s="545">
        <f t="shared" si="0"/>
        <v>2235</v>
      </c>
      <c r="G28" s="545">
        <v>2128</v>
      </c>
      <c r="H28" s="545">
        <v>0</v>
      </c>
      <c r="I28" s="545">
        <v>0</v>
      </c>
      <c r="J28" s="545">
        <f t="shared" si="1"/>
        <v>2128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3">
        <v>0</v>
      </c>
    </row>
    <row r="29" spans="1:18" s="546" customFormat="1" ht="15.75" customHeight="1">
      <c r="A29" s="353" t="s">
        <v>905</v>
      </c>
      <c r="B29" s="354" t="s">
        <v>906</v>
      </c>
      <c r="C29" s="545">
        <v>1781</v>
      </c>
      <c r="D29" s="545">
        <v>541</v>
      </c>
      <c r="E29" s="552">
        <v>0</v>
      </c>
      <c r="F29" s="545">
        <f t="shared" si="0"/>
        <v>2322</v>
      </c>
      <c r="G29" s="545">
        <v>2100</v>
      </c>
      <c r="H29" s="545">
        <v>0</v>
      </c>
      <c r="I29" s="545">
        <v>0</v>
      </c>
      <c r="J29" s="545">
        <f t="shared" si="1"/>
        <v>2100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0</v>
      </c>
      <c r="Q29" s="552">
        <v>0</v>
      </c>
      <c r="R29" s="553">
        <v>0</v>
      </c>
    </row>
    <row r="30" spans="1:18" s="546" customFormat="1" ht="15.75" customHeight="1">
      <c r="A30" s="353" t="s">
        <v>907</v>
      </c>
      <c r="B30" s="354" t="s">
        <v>908</v>
      </c>
      <c r="C30" s="545">
        <v>2427</v>
      </c>
      <c r="D30" s="545">
        <v>531</v>
      </c>
      <c r="E30" s="552">
        <v>0</v>
      </c>
      <c r="F30" s="545">
        <f t="shared" si="0"/>
        <v>2958</v>
      </c>
      <c r="G30" s="545">
        <v>2673</v>
      </c>
      <c r="H30" s="545">
        <v>0</v>
      </c>
      <c r="I30" s="545">
        <v>0</v>
      </c>
      <c r="J30" s="545">
        <f t="shared" si="1"/>
        <v>2673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0</v>
      </c>
      <c r="Q30" s="552">
        <v>0</v>
      </c>
      <c r="R30" s="553">
        <v>0</v>
      </c>
    </row>
    <row r="31" spans="1:18" s="546" customFormat="1" ht="15.75" customHeight="1">
      <c r="A31" s="353" t="s">
        <v>909</v>
      </c>
      <c r="B31" s="354" t="s">
        <v>910</v>
      </c>
      <c r="C31" s="545">
        <v>1511</v>
      </c>
      <c r="D31" s="545">
        <v>180</v>
      </c>
      <c r="E31" s="552">
        <v>0</v>
      </c>
      <c r="F31" s="545">
        <f t="shared" si="0"/>
        <v>1691</v>
      </c>
      <c r="G31" s="545">
        <v>1658</v>
      </c>
      <c r="H31" s="545">
        <v>0</v>
      </c>
      <c r="I31" s="545">
        <v>0</v>
      </c>
      <c r="J31" s="545">
        <f t="shared" si="1"/>
        <v>1658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0</v>
      </c>
      <c r="R31" s="553">
        <v>0</v>
      </c>
    </row>
    <row r="32" spans="1:18" s="546" customFormat="1" ht="15.75" customHeight="1">
      <c r="A32" s="353" t="s">
        <v>911</v>
      </c>
      <c r="B32" s="354" t="s">
        <v>912</v>
      </c>
      <c r="C32" s="545">
        <v>2328</v>
      </c>
      <c r="D32" s="545">
        <v>435</v>
      </c>
      <c r="E32" s="552">
        <v>0</v>
      </c>
      <c r="F32" s="545">
        <f t="shared" si="0"/>
        <v>2763</v>
      </c>
      <c r="G32" s="545">
        <v>2641</v>
      </c>
      <c r="H32" s="545">
        <v>0</v>
      </c>
      <c r="I32" s="545">
        <v>0</v>
      </c>
      <c r="J32" s="545">
        <f t="shared" si="1"/>
        <v>2641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3">
        <v>0</v>
      </c>
    </row>
    <row r="33" spans="1:18" s="546" customFormat="1" ht="15.75" customHeight="1">
      <c r="A33" s="353" t="s">
        <v>913</v>
      </c>
      <c r="B33" s="354" t="s">
        <v>914</v>
      </c>
      <c r="C33" s="545">
        <v>1293</v>
      </c>
      <c r="D33" s="545">
        <v>154</v>
      </c>
      <c r="E33" s="552">
        <v>0</v>
      </c>
      <c r="F33" s="545">
        <f t="shared" si="0"/>
        <v>1447</v>
      </c>
      <c r="G33" s="545">
        <v>1621</v>
      </c>
      <c r="H33" s="545">
        <v>0</v>
      </c>
      <c r="I33" s="545">
        <v>0</v>
      </c>
      <c r="J33" s="545">
        <f t="shared" si="1"/>
        <v>1621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3">
        <v>0</v>
      </c>
    </row>
    <row r="34" spans="1:18" s="546" customFormat="1" ht="15.75" customHeight="1">
      <c r="A34" s="353" t="s">
        <v>915</v>
      </c>
      <c r="B34" s="354" t="s">
        <v>916</v>
      </c>
      <c r="C34" s="545">
        <v>1519</v>
      </c>
      <c r="D34" s="545">
        <v>46</v>
      </c>
      <c r="E34" s="552">
        <v>0</v>
      </c>
      <c r="F34" s="545">
        <f t="shared" si="0"/>
        <v>1565</v>
      </c>
      <c r="G34" s="545">
        <v>1656</v>
      </c>
      <c r="H34" s="545">
        <v>0</v>
      </c>
      <c r="I34" s="545">
        <v>0</v>
      </c>
      <c r="J34" s="545">
        <f t="shared" si="1"/>
        <v>1656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3">
        <v>0</v>
      </c>
    </row>
    <row r="35" spans="1:18" s="546" customFormat="1" ht="15.75" customHeight="1">
      <c r="A35" s="353" t="s">
        <v>917</v>
      </c>
      <c r="B35" s="354" t="s">
        <v>918</v>
      </c>
      <c r="C35" s="545">
        <v>1201</v>
      </c>
      <c r="D35" s="545">
        <v>242</v>
      </c>
      <c r="E35" s="552">
        <v>0</v>
      </c>
      <c r="F35" s="545">
        <f t="shared" si="0"/>
        <v>1443</v>
      </c>
      <c r="G35" s="545">
        <v>1377</v>
      </c>
      <c r="H35" s="545">
        <v>0</v>
      </c>
      <c r="I35" s="545">
        <v>0</v>
      </c>
      <c r="J35" s="545">
        <f t="shared" si="1"/>
        <v>1377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3">
        <v>0</v>
      </c>
    </row>
    <row r="36" spans="1:18" s="546" customFormat="1" ht="15.75" customHeight="1">
      <c r="A36" s="353" t="s">
        <v>919</v>
      </c>
      <c r="B36" s="354" t="s">
        <v>920</v>
      </c>
      <c r="C36" s="545">
        <v>1436</v>
      </c>
      <c r="D36" s="545">
        <v>59</v>
      </c>
      <c r="E36" s="552">
        <v>0</v>
      </c>
      <c r="F36" s="545">
        <f t="shared" si="0"/>
        <v>1495</v>
      </c>
      <c r="G36" s="545">
        <v>1619</v>
      </c>
      <c r="H36" s="545">
        <v>0</v>
      </c>
      <c r="I36" s="545">
        <v>0</v>
      </c>
      <c r="J36" s="545">
        <f t="shared" si="1"/>
        <v>1619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3">
        <v>0</v>
      </c>
    </row>
    <row r="37" spans="1:18" s="546" customFormat="1" ht="15.75" customHeight="1">
      <c r="A37" s="353" t="s">
        <v>921</v>
      </c>
      <c r="B37" s="354" t="s">
        <v>922</v>
      </c>
      <c r="C37" s="545">
        <v>1408</v>
      </c>
      <c r="D37" s="545">
        <v>178</v>
      </c>
      <c r="E37" s="552">
        <v>0</v>
      </c>
      <c r="F37" s="545">
        <f t="shared" si="0"/>
        <v>1586</v>
      </c>
      <c r="G37" s="545">
        <v>1419</v>
      </c>
      <c r="H37" s="545">
        <v>0</v>
      </c>
      <c r="I37" s="545">
        <v>0</v>
      </c>
      <c r="J37" s="545">
        <f t="shared" si="1"/>
        <v>1419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3">
        <v>0</v>
      </c>
    </row>
    <row r="38" spans="1:18" s="546" customFormat="1" ht="15.75" customHeight="1">
      <c r="A38" s="353" t="s">
        <v>923</v>
      </c>
      <c r="B38" s="360" t="s">
        <v>924</v>
      </c>
      <c r="C38" s="545">
        <v>1104</v>
      </c>
      <c r="D38" s="545">
        <v>201</v>
      </c>
      <c r="E38" s="552">
        <v>0</v>
      </c>
      <c r="F38" s="545">
        <f t="shared" si="0"/>
        <v>1305</v>
      </c>
      <c r="G38" s="545">
        <v>1298</v>
      </c>
      <c r="H38" s="545">
        <v>0</v>
      </c>
      <c r="I38" s="545">
        <v>0</v>
      </c>
      <c r="J38" s="545">
        <f t="shared" si="1"/>
        <v>1298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3">
        <v>0</v>
      </c>
    </row>
    <row r="39" spans="1:18" ht="14.25">
      <c r="A39" s="353" t="s">
        <v>925</v>
      </c>
      <c r="B39" s="360" t="s">
        <v>926</v>
      </c>
      <c r="C39" s="547">
        <v>828</v>
      </c>
      <c r="D39" s="547">
        <v>12</v>
      </c>
      <c r="E39" s="552">
        <v>0</v>
      </c>
      <c r="F39" s="545">
        <f t="shared" si="0"/>
        <v>840</v>
      </c>
      <c r="G39" s="547">
        <v>801</v>
      </c>
      <c r="H39" s="547">
        <v>0</v>
      </c>
      <c r="I39" s="547">
        <v>0</v>
      </c>
      <c r="J39" s="545">
        <f t="shared" si="1"/>
        <v>801</v>
      </c>
      <c r="K39" s="554">
        <v>0</v>
      </c>
      <c r="L39" s="554">
        <v>0</v>
      </c>
      <c r="M39" s="554">
        <v>0</v>
      </c>
      <c r="N39" s="554">
        <v>0</v>
      </c>
      <c r="O39" s="554">
        <v>0</v>
      </c>
      <c r="P39" s="554">
        <v>0</v>
      </c>
      <c r="Q39" s="554">
        <v>0</v>
      </c>
      <c r="R39" s="554">
        <v>0</v>
      </c>
    </row>
    <row r="40" spans="1:18" ht="14.25">
      <c r="A40" s="353" t="s">
        <v>927</v>
      </c>
      <c r="B40" s="360" t="s">
        <v>928</v>
      </c>
      <c r="C40" s="547">
        <v>991</v>
      </c>
      <c r="D40" s="547">
        <v>107</v>
      </c>
      <c r="E40" s="552">
        <v>0</v>
      </c>
      <c r="F40" s="545">
        <f t="shared" si="0"/>
        <v>1098</v>
      </c>
      <c r="G40" s="547">
        <v>990</v>
      </c>
      <c r="H40" s="547">
        <v>0</v>
      </c>
      <c r="I40" s="547">
        <v>0</v>
      </c>
      <c r="J40" s="545">
        <f t="shared" si="1"/>
        <v>990</v>
      </c>
      <c r="K40" s="554">
        <v>0</v>
      </c>
      <c r="L40" s="554">
        <v>0</v>
      </c>
      <c r="M40" s="554">
        <v>0</v>
      </c>
      <c r="N40" s="554">
        <v>0</v>
      </c>
      <c r="O40" s="554">
        <v>0</v>
      </c>
      <c r="P40" s="554">
        <v>0</v>
      </c>
      <c r="Q40" s="554">
        <v>0</v>
      </c>
      <c r="R40" s="554">
        <v>0</v>
      </c>
    </row>
    <row r="41" spans="1:18" ht="14.25">
      <c r="A41" s="353" t="s">
        <v>929</v>
      </c>
      <c r="B41" s="360" t="s">
        <v>930</v>
      </c>
      <c r="C41" s="547">
        <v>614</v>
      </c>
      <c r="D41" s="547">
        <v>86</v>
      </c>
      <c r="E41" s="552">
        <v>0</v>
      </c>
      <c r="F41" s="545">
        <f t="shared" si="0"/>
        <v>700</v>
      </c>
      <c r="G41" s="547">
        <v>726</v>
      </c>
      <c r="H41" s="547">
        <v>0</v>
      </c>
      <c r="I41" s="547">
        <v>0</v>
      </c>
      <c r="J41" s="545">
        <f t="shared" si="1"/>
        <v>726</v>
      </c>
      <c r="K41" s="554">
        <v>0</v>
      </c>
      <c r="L41" s="554">
        <v>0</v>
      </c>
      <c r="M41" s="554">
        <v>0</v>
      </c>
      <c r="N41" s="554">
        <v>0</v>
      </c>
      <c r="O41" s="554">
        <v>0</v>
      </c>
      <c r="P41" s="554">
        <v>0</v>
      </c>
      <c r="Q41" s="554">
        <v>0</v>
      </c>
      <c r="R41" s="554">
        <v>0</v>
      </c>
    </row>
    <row r="42" spans="1:18" ht="14.25">
      <c r="A42" s="353" t="s">
        <v>931</v>
      </c>
      <c r="B42" s="360" t="s">
        <v>932</v>
      </c>
      <c r="C42" s="547">
        <v>443</v>
      </c>
      <c r="D42" s="547">
        <v>169</v>
      </c>
      <c r="E42" s="552">
        <v>0</v>
      </c>
      <c r="F42" s="545">
        <f t="shared" si="0"/>
        <v>612</v>
      </c>
      <c r="G42" s="547">
        <v>531</v>
      </c>
      <c r="H42" s="547">
        <v>0</v>
      </c>
      <c r="I42" s="547">
        <v>0</v>
      </c>
      <c r="J42" s="545">
        <f t="shared" si="1"/>
        <v>531</v>
      </c>
      <c r="K42" s="554">
        <v>0</v>
      </c>
      <c r="L42" s="554">
        <v>0</v>
      </c>
      <c r="M42" s="554">
        <v>0</v>
      </c>
      <c r="N42" s="554">
        <v>0</v>
      </c>
      <c r="O42" s="554">
        <v>0</v>
      </c>
      <c r="P42" s="554">
        <v>0</v>
      </c>
      <c r="Q42" s="554">
        <v>0</v>
      </c>
      <c r="R42" s="554">
        <v>0</v>
      </c>
    </row>
    <row r="43" spans="1:41" s="549" customFormat="1" ht="14.25">
      <c r="A43" s="353" t="s">
        <v>933</v>
      </c>
      <c r="B43" s="360" t="s">
        <v>934</v>
      </c>
      <c r="C43" s="547">
        <v>783</v>
      </c>
      <c r="D43" s="547">
        <v>39</v>
      </c>
      <c r="E43" s="552">
        <v>0</v>
      </c>
      <c r="F43" s="545">
        <f t="shared" si="0"/>
        <v>822</v>
      </c>
      <c r="G43" s="547">
        <v>810</v>
      </c>
      <c r="H43" s="547">
        <v>0</v>
      </c>
      <c r="I43" s="547">
        <v>0</v>
      </c>
      <c r="J43" s="545">
        <f t="shared" si="1"/>
        <v>810</v>
      </c>
      <c r="K43" s="554">
        <v>0</v>
      </c>
      <c r="L43" s="554">
        <v>0</v>
      </c>
      <c r="M43" s="554">
        <v>0</v>
      </c>
      <c r="N43" s="554">
        <v>0</v>
      </c>
      <c r="O43" s="554">
        <v>0</v>
      </c>
      <c r="P43" s="554">
        <v>0</v>
      </c>
      <c r="Q43" s="554">
        <v>0</v>
      </c>
      <c r="R43" s="554">
        <v>0</v>
      </c>
      <c r="S43" s="548"/>
      <c r="T43" s="548"/>
      <c r="U43" s="548"/>
      <c r="V43" s="548"/>
      <c r="W43" s="548"/>
      <c r="X43" s="548"/>
      <c r="Y43" s="548"/>
      <c r="Z43" s="548"/>
      <c r="AA43" s="548"/>
      <c r="AB43" s="548"/>
      <c r="AC43" s="548"/>
      <c r="AD43" s="548"/>
      <c r="AE43" s="548"/>
      <c r="AF43" s="548"/>
      <c r="AG43" s="548"/>
      <c r="AH43" s="548"/>
      <c r="AI43" s="548"/>
      <c r="AJ43" s="548"/>
      <c r="AK43" s="548"/>
      <c r="AL43" s="548"/>
      <c r="AM43" s="548"/>
      <c r="AN43" s="548"/>
      <c r="AO43" s="548"/>
    </row>
    <row r="44" spans="1:18" ht="15">
      <c r="A44" s="550" t="s">
        <v>18</v>
      </c>
      <c r="B44" s="549"/>
      <c r="C44" s="551">
        <f>SUM(C11:C43)</f>
        <v>49290</v>
      </c>
      <c r="D44" s="551">
        <f aca="true" t="shared" si="2" ref="D44:R44">SUM(D11:D43)</f>
        <v>7598</v>
      </c>
      <c r="E44" s="555">
        <f t="shared" si="2"/>
        <v>0</v>
      </c>
      <c r="F44" s="551">
        <f t="shared" si="2"/>
        <v>56888</v>
      </c>
      <c r="G44" s="551">
        <f t="shared" si="2"/>
        <v>56795</v>
      </c>
      <c r="H44" s="551">
        <f t="shared" si="2"/>
        <v>0</v>
      </c>
      <c r="I44" s="551">
        <f t="shared" si="2"/>
        <v>0</v>
      </c>
      <c r="J44" s="551">
        <f t="shared" si="2"/>
        <v>56795</v>
      </c>
      <c r="K44" s="551">
        <f t="shared" si="2"/>
        <v>0</v>
      </c>
      <c r="L44" s="551">
        <f t="shared" si="2"/>
        <v>0</v>
      </c>
      <c r="M44" s="551">
        <f t="shared" si="2"/>
        <v>0</v>
      </c>
      <c r="N44" s="551">
        <f t="shared" si="2"/>
        <v>0</v>
      </c>
      <c r="O44" s="551">
        <f t="shared" si="2"/>
        <v>0</v>
      </c>
      <c r="P44" s="551">
        <f t="shared" si="2"/>
        <v>0</v>
      </c>
      <c r="Q44" s="551">
        <f t="shared" si="2"/>
        <v>0</v>
      </c>
      <c r="R44" s="551">
        <f t="shared" si="2"/>
        <v>0</v>
      </c>
    </row>
    <row r="47" spans="1:18" s="359" customFormat="1" ht="12.75">
      <c r="A47" s="370"/>
      <c r="B47" s="370"/>
      <c r="C47" s="338"/>
      <c r="D47" s="338"/>
      <c r="E47" s="338"/>
      <c r="F47" s="338"/>
      <c r="G47" s="397"/>
      <c r="H47" s="396"/>
      <c r="I47" s="397"/>
      <c r="J47" s="397"/>
      <c r="K47" s="397"/>
      <c r="L47" s="397"/>
      <c r="M47" s="397"/>
      <c r="N47" s="397"/>
      <c r="O47" s="397"/>
      <c r="P47" s="815" t="s">
        <v>13</v>
      </c>
      <c r="Q47" s="815"/>
      <c r="R47" s="815"/>
    </row>
    <row r="48" spans="1:18" s="359" customFormat="1" ht="12.75" customHeight="1">
      <c r="A48" s="370" t="s">
        <v>12</v>
      </c>
      <c r="B48" s="338"/>
      <c r="C48" s="341"/>
      <c r="D48" s="789" t="s">
        <v>13</v>
      </c>
      <c r="E48" s="789"/>
      <c r="F48" s="342"/>
      <c r="G48" s="397"/>
      <c r="H48" s="372"/>
      <c r="I48" s="397"/>
      <c r="J48" s="397"/>
      <c r="K48" s="397"/>
      <c r="L48" s="397"/>
      <c r="M48" s="397"/>
      <c r="N48" s="397"/>
      <c r="O48" s="397"/>
      <c r="P48" s="372" t="s">
        <v>14</v>
      </c>
      <c r="Q48" s="397"/>
      <c r="R48" s="397"/>
    </row>
    <row r="49" spans="1:18" s="359" customFormat="1" ht="12.75" customHeight="1">
      <c r="A49" s="370"/>
      <c r="B49" s="370"/>
      <c r="C49" s="790" t="s">
        <v>882</v>
      </c>
      <c r="D49" s="790"/>
      <c r="E49" s="790"/>
      <c r="F49" s="790"/>
      <c r="G49" s="397"/>
      <c r="H49" s="372"/>
      <c r="I49" s="397"/>
      <c r="J49" s="397"/>
      <c r="K49" s="397"/>
      <c r="L49" s="397"/>
      <c r="M49" s="397"/>
      <c r="N49" s="397"/>
      <c r="O49" s="397"/>
      <c r="P49" s="372" t="s">
        <v>883</v>
      </c>
      <c r="Q49" s="397"/>
      <c r="R49" s="397"/>
    </row>
    <row r="50" spans="1:18" s="359" customFormat="1" ht="12.75">
      <c r="A50" s="338"/>
      <c r="B50" s="338"/>
      <c r="C50" s="338"/>
      <c r="D50" s="338"/>
      <c r="E50" s="338"/>
      <c r="F50" s="338"/>
      <c r="G50" s="397"/>
      <c r="H50" s="374"/>
      <c r="I50" s="397"/>
      <c r="J50" s="397"/>
      <c r="K50" s="397"/>
      <c r="L50" s="397"/>
      <c r="M50" s="397"/>
      <c r="N50" s="397"/>
      <c r="O50" s="397"/>
      <c r="P50" s="373" t="s">
        <v>83</v>
      </c>
      <c r="Q50" s="397"/>
      <c r="R50" s="397"/>
    </row>
  </sheetData>
  <sheetProtection/>
  <mergeCells count="13">
    <mergeCell ref="G1:M1"/>
    <mergeCell ref="E2:O2"/>
    <mergeCell ref="O8:R8"/>
    <mergeCell ref="C8:F8"/>
    <mergeCell ref="K8:N8"/>
    <mergeCell ref="G8:J8"/>
    <mergeCell ref="P47:R47"/>
    <mergeCell ref="D48:E48"/>
    <mergeCell ref="C49:F49"/>
    <mergeCell ref="B4:R4"/>
    <mergeCell ref="A6:B6"/>
    <mergeCell ref="A8:A9"/>
    <mergeCell ref="B8:B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view="pageBreakPreview" zoomScale="85" zoomScaleNormal="70" zoomScaleSheetLayoutView="85" workbookViewId="0" topLeftCell="A25">
      <selection activeCell="E34" sqref="E34"/>
    </sheetView>
  </sheetViews>
  <sheetFormatPr defaultColWidth="9.140625" defaultRowHeight="12.75"/>
  <cols>
    <col min="1" max="1" width="7.28125" style="71" customWidth="1"/>
    <col min="2" max="2" width="23.00390625" style="71" customWidth="1"/>
    <col min="3" max="3" width="15.421875" style="71" customWidth="1"/>
    <col min="4" max="4" width="14.8515625" style="71" customWidth="1"/>
    <col min="5" max="5" width="11.8515625" style="71" customWidth="1"/>
    <col min="6" max="6" width="9.8515625" style="71" customWidth="1"/>
    <col min="7" max="7" width="12.7109375" style="71" customWidth="1"/>
    <col min="8" max="9" width="11.00390625" style="71" customWidth="1"/>
    <col min="10" max="10" width="14.140625" style="71" customWidth="1"/>
    <col min="11" max="11" width="12.28125" style="71" customWidth="1"/>
    <col min="12" max="12" width="13.140625" style="71" customWidth="1"/>
    <col min="13" max="13" width="9.7109375" style="71" customWidth="1"/>
    <col min="14" max="14" width="9.57421875" style="71" customWidth="1"/>
    <col min="15" max="15" width="12.7109375" style="71" customWidth="1"/>
    <col min="16" max="16" width="13.28125" style="71" customWidth="1"/>
    <col min="17" max="17" width="11.28125" style="71" customWidth="1"/>
    <col min="18" max="18" width="9.28125" style="71" customWidth="1"/>
    <col min="19" max="19" width="9.140625" style="71" customWidth="1"/>
    <col min="20" max="20" width="12.28125" style="71" customWidth="1"/>
    <col min="21" max="16384" width="9.140625" style="71" customWidth="1"/>
  </cols>
  <sheetData>
    <row r="1" spans="3:18" s="15" customFormat="1" ht="15">
      <c r="C1" s="39"/>
      <c r="D1" s="39"/>
      <c r="E1" s="39"/>
      <c r="F1" s="39"/>
      <c r="G1" s="39"/>
      <c r="H1" s="39"/>
      <c r="I1" s="100" t="s">
        <v>0</v>
      </c>
      <c r="J1" s="39"/>
      <c r="Q1" s="959" t="s">
        <v>537</v>
      </c>
      <c r="R1" s="959"/>
    </row>
    <row r="2" spans="7:17" s="15" customFormat="1" ht="19.5">
      <c r="G2" s="722" t="s">
        <v>700</v>
      </c>
      <c r="H2" s="722"/>
      <c r="I2" s="722"/>
      <c r="J2" s="722"/>
      <c r="K2" s="722"/>
      <c r="L2" s="722"/>
      <c r="M2" s="722"/>
      <c r="N2" s="38"/>
      <c r="O2" s="38"/>
      <c r="P2" s="38"/>
      <c r="Q2" s="38"/>
    </row>
    <row r="3" spans="7:17" s="15" customFormat="1" ht="19.5">
      <c r="G3" s="118"/>
      <c r="H3" s="118"/>
      <c r="I3" s="118"/>
      <c r="J3" s="118"/>
      <c r="K3" s="118"/>
      <c r="L3" s="118"/>
      <c r="M3" s="118"/>
      <c r="N3" s="38"/>
      <c r="O3" s="38"/>
      <c r="P3" s="38"/>
      <c r="Q3" s="38"/>
    </row>
    <row r="4" spans="2:20" ht="18">
      <c r="B4" s="1037" t="s">
        <v>713</v>
      </c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</row>
    <row r="5" spans="3:20" ht="15">
      <c r="C5" s="72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" ht="14.25">
      <c r="A6" s="724" t="s">
        <v>936</v>
      </c>
      <c r="B6" s="724"/>
    </row>
    <row r="7" spans="2:17" ht="14.25">
      <c r="B7" s="74"/>
      <c r="Q7" s="108" t="s">
        <v>137</v>
      </c>
    </row>
    <row r="8" spans="1:19" s="75" customFormat="1" ht="32.25" customHeight="1">
      <c r="A8" s="698" t="s">
        <v>2</v>
      </c>
      <c r="B8" s="1038" t="s">
        <v>3</v>
      </c>
      <c r="C8" s="1040" t="s">
        <v>450</v>
      </c>
      <c r="D8" s="1040"/>
      <c r="E8" s="1040"/>
      <c r="F8" s="1040"/>
      <c r="G8" s="1040" t="s">
        <v>451</v>
      </c>
      <c r="H8" s="1040"/>
      <c r="I8" s="1040"/>
      <c r="J8" s="1040"/>
      <c r="K8" s="1040" t="s">
        <v>452</v>
      </c>
      <c r="L8" s="1040"/>
      <c r="M8" s="1040"/>
      <c r="N8" s="1040"/>
      <c r="O8" s="1040" t="s">
        <v>453</v>
      </c>
      <c r="P8" s="1040"/>
      <c r="Q8" s="1040"/>
      <c r="R8" s="1038"/>
      <c r="S8" s="1041" t="s">
        <v>160</v>
      </c>
    </row>
    <row r="9" spans="1:19" s="76" customFormat="1" ht="75" customHeight="1">
      <c r="A9" s="698"/>
      <c r="B9" s="1039"/>
      <c r="C9" s="82" t="s">
        <v>157</v>
      </c>
      <c r="D9" s="123" t="s">
        <v>159</v>
      </c>
      <c r="E9" s="82" t="s">
        <v>136</v>
      </c>
      <c r="F9" s="123" t="s">
        <v>158</v>
      </c>
      <c r="G9" s="82" t="s">
        <v>238</v>
      </c>
      <c r="H9" s="123" t="s">
        <v>159</v>
      </c>
      <c r="I9" s="82" t="s">
        <v>136</v>
      </c>
      <c r="J9" s="123" t="s">
        <v>158</v>
      </c>
      <c r="K9" s="82" t="s">
        <v>238</v>
      </c>
      <c r="L9" s="123" t="s">
        <v>159</v>
      </c>
      <c r="M9" s="82" t="s">
        <v>136</v>
      </c>
      <c r="N9" s="123" t="s">
        <v>158</v>
      </c>
      <c r="O9" s="82" t="s">
        <v>238</v>
      </c>
      <c r="P9" s="123" t="s">
        <v>159</v>
      </c>
      <c r="Q9" s="82" t="s">
        <v>136</v>
      </c>
      <c r="R9" s="124" t="s">
        <v>158</v>
      </c>
      <c r="S9" s="1041"/>
    </row>
    <row r="10" spans="1:19" s="76" customFormat="1" ht="15.75" customHeight="1">
      <c r="A10" s="5">
        <v>1</v>
      </c>
      <c r="B10" s="81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114">
        <v>18</v>
      </c>
      <c r="S10" s="122">
        <v>19</v>
      </c>
    </row>
    <row r="11" spans="1:19" s="76" customFormat="1" ht="15.75" customHeight="1">
      <c r="A11" s="353" t="s">
        <v>258</v>
      </c>
      <c r="B11" s="354" t="s">
        <v>884</v>
      </c>
      <c r="C11" s="446">
        <v>0</v>
      </c>
      <c r="D11" s="446">
        <v>0</v>
      </c>
      <c r="E11" s="446">
        <v>0</v>
      </c>
      <c r="F11" s="446">
        <v>0</v>
      </c>
      <c r="G11" s="446">
        <v>0</v>
      </c>
      <c r="H11" s="446">
        <v>0</v>
      </c>
      <c r="I11" s="446">
        <v>0</v>
      </c>
      <c r="J11" s="446">
        <v>0</v>
      </c>
      <c r="K11" s="446">
        <v>0</v>
      </c>
      <c r="L11" s="446">
        <v>0</v>
      </c>
      <c r="M11" s="446">
        <v>0</v>
      </c>
      <c r="N11" s="446">
        <v>0</v>
      </c>
      <c r="O11" s="446">
        <v>0</v>
      </c>
      <c r="P11" s="446">
        <v>0</v>
      </c>
      <c r="Q11" s="446">
        <v>0</v>
      </c>
      <c r="R11" s="446">
        <v>0</v>
      </c>
      <c r="S11" s="446">
        <v>0</v>
      </c>
    </row>
    <row r="12" spans="1:19" s="76" customFormat="1" ht="15.75" customHeight="1">
      <c r="A12" s="353" t="s">
        <v>259</v>
      </c>
      <c r="B12" s="354" t="s">
        <v>885</v>
      </c>
      <c r="C12" s="446">
        <v>0</v>
      </c>
      <c r="D12" s="446">
        <v>0</v>
      </c>
      <c r="E12" s="446">
        <v>0</v>
      </c>
      <c r="F12" s="446">
        <v>0</v>
      </c>
      <c r="G12" s="446">
        <v>0</v>
      </c>
      <c r="H12" s="446">
        <v>0</v>
      </c>
      <c r="I12" s="446">
        <v>0</v>
      </c>
      <c r="J12" s="446">
        <v>0</v>
      </c>
      <c r="K12" s="446">
        <v>0</v>
      </c>
      <c r="L12" s="446">
        <v>0</v>
      </c>
      <c r="M12" s="446">
        <v>0</v>
      </c>
      <c r="N12" s="446">
        <v>0</v>
      </c>
      <c r="O12" s="446">
        <v>0</v>
      </c>
      <c r="P12" s="446">
        <v>0</v>
      </c>
      <c r="Q12" s="446">
        <v>0</v>
      </c>
      <c r="R12" s="446">
        <v>0</v>
      </c>
      <c r="S12" s="446">
        <v>0</v>
      </c>
    </row>
    <row r="13" spans="1:19" s="76" customFormat="1" ht="15.75" customHeight="1">
      <c r="A13" s="353" t="s">
        <v>260</v>
      </c>
      <c r="B13" s="354" t="s">
        <v>886</v>
      </c>
      <c r="C13" s="446">
        <v>0</v>
      </c>
      <c r="D13" s="446">
        <v>0</v>
      </c>
      <c r="E13" s="446">
        <v>0</v>
      </c>
      <c r="F13" s="446">
        <v>0</v>
      </c>
      <c r="G13" s="446">
        <v>0</v>
      </c>
      <c r="H13" s="446">
        <v>0</v>
      </c>
      <c r="I13" s="446">
        <v>0</v>
      </c>
      <c r="J13" s="446">
        <v>0</v>
      </c>
      <c r="K13" s="446">
        <v>0</v>
      </c>
      <c r="L13" s="446">
        <v>0</v>
      </c>
      <c r="M13" s="446">
        <v>0</v>
      </c>
      <c r="N13" s="446">
        <v>0</v>
      </c>
      <c r="O13" s="446">
        <v>0</v>
      </c>
      <c r="P13" s="446">
        <v>0</v>
      </c>
      <c r="Q13" s="446">
        <v>0</v>
      </c>
      <c r="R13" s="446">
        <v>0</v>
      </c>
      <c r="S13" s="446">
        <v>0</v>
      </c>
    </row>
    <row r="14" spans="1:19" s="76" customFormat="1" ht="15.75" customHeight="1">
      <c r="A14" s="353" t="s">
        <v>261</v>
      </c>
      <c r="B14" s="354" t="s">
        <v>887</v>
      </c>
      <c r="C14" s="446">
        <v>0</v>
      </c>
      <c r="D14" s="446">
        <v>0</v>
      </c>
      <c r="E14" s="446">
        <v>0</v>
      </c>
      <c r="F14" s="446">
        <v>0</v>
      </c>
      <c r="G14" s="446">
        <v>0</v>
      </c>
      <c r="H14" s="446">
        <v>0</v>
      </c>
      <c r="I14" s="446">
        <v>0</v>
      </c>
      <c r="J14" s="446">
        <v>0</v>
      </c>
      <c r="K14" s="446">
        <v>0</v>
      </c>
      <c r="L14" s="446">
        <v>0</v>
      </c>
      <c r="M14" s="446">
        <v>0</v>
      </c>
      <c r="N14" s="446">
        <v>0</v>
      </c>
      <c r="O14" s="446">
        <v>0</v>
      </c>
      <c r="P14" s="446">
        <v>0</v>
      </c>
      <c r="Q14" s="446">
        <v>0</v>
      </c>
      <c r="R14" s="446">
        <v>0</v>
      </c>
      <c r="S14" s="446">
        <v>0</v>
      </c>
    </row>
    <row r="15" spans="1:19" s="76" customFormat="1" ht="15.75" customHeight="1">
      <c r="A15" s="353" t="s">
        <v>262</v>
      </c>
      <c r="B15" s="354" t="s">
        <v>888</v>
      </c>
      <c r="C15" s="446">
        <v>0</v>
      </c>
      <c r="D15" s="446">
        <v>0</v>
      </c>
      <c r="E15" s="446">
        <v>0</v>
      </c>
      <c r="F15" s="446">
        <v>0</v>
      </c>
      <c r="G15" s="446">
        <v>0</v>
      </c>
      <c r="H15" s="446">
        <v>0</v>
      </c>
      <c r="I15" s="446">
        <v>0</v>
      </c>
      <c r="J15" s="446">
        <v>0</v>
      </c>
      <c r="K15" s="446">
        <v>0</v>
      </c>
      <c r="L15" s="446">
        <v>0</v>
      </c>
      <c r="M15" s="446">
        <v>0</v>
      </c>
      <c r="N15" s="446">
        <v>0</v>
      </c>
      <c r="O15" s="446">
        <v>0</v>
      </c>
      <c r="P15" s="446">
        <v>0</v>
      </c>
      <c r="Q15" s="446">
        <v>0</v>
      </c>
      <c r="R15" s="446">
        <v>0</v>
      </c>
      <c r="S15" s="446">
        <v>0</v>
      </c>
    </row>
    <row r="16" spans="1:19" s="76" customFormat="1" ht="15.75" customHeight="1">
      <c r="A16" s="353" t="s">
        <v>263</v>
      </c>
      <c r="B16" s="354" t="s">
        <v>889</v>
      </c>
      <c r="C16" s="446">
        <v>0</v>
      </c>
      <c r="D16" s="446">
        <v>0</v>
      </c>
      <c r="E16" s="446">
        <v>0</v>
      </c>
      <c r="F16" s="446">
        <v>0</v>
      </c>
      <c r="G16" s="446">
        <v>0</v>
      </c>
      <c r="H16" s="446">
        <v>0</v>
      </c>
      <c r="I16" s="446">
        <v>0</v>
      </c>
      <c r="J16" s="446">
        <v>0</v>
      </c>
      <c r="K16" s="446">
        <v>0</v>
      </c>
      <c r="L16" s="446">
        <v>0</v>
      </c>
      <c r="M16" s="446">
        <v>0</v>
      </c>
      <c r="N16" s="446">
        <v>0</v>
      </c>
      <c r="O16" s="446">
        <v>0</v>
      </c>
      <c r="P16" s="446">
        <v>0</v>
      </c>
      <c r="Q16" s="446">
        <v>0</v>
      </c>
      <c r="R16" s="446">
        <v>0</v>
      </c>
      <c r="S16" s="446">
        <v>0</v>
      </c>
    </row>
    <row r="17" spans="1:19" s="76" customFormat="1" ht="15.75" customHeight="1">
      <c r="A17" s="353" t="s">
        <v>264</v>
      </c>
      <c r="B17" s="354" t="s">
        <v>890</v>
      </c>
      <c r="C17" s="446">
        <v>0</v>
      </c>
      <c r="D17" s="446">
        <v>0</v>
      </c>
      <c r="E17" s="446">
        <v>0</v>
      </c>
      <c r="F17" s="446">
        <v>0</v>
      </c>
      <c r="G17" s="446">
        <v>0</v>
      </c>
      <c r="H17" s="446">
        <v>0</v>
      </c>
      <c r="I17" s="446">
        <v>0</v>
      </c>
      <c r="J17" s="446">
        <v>0</v>
      </c>
      <c r="K17" s="446">
        <v>0</v>
      </c>
      <c r="L17" s="446">
        <v>0</v>
      </c>
      <c r="M17" s="446">
        <v>0</v>
      </c>
      <c r="N17" s="446">
        <v>0</v>
      </c>
      <c r="O17" s="446">
        <v>0</v>
      </c>
      <c r="P17" s="446">
        <v>0</v>
      </c>
      <c r="Q17" s="446">
        <v>0</v>
      </c>
      <c r="R17" s="446">
        <v>0</v>
      </c>
      <c r="S17" s="446">
        <v>0</v>
      </c>
    </row>
    <row r="18" spans="1:19" s="76" customFormat="1" ht="15.75" customHeight="1">
      <c r="A18" s="353" t="s">
        <v>265</v>
      </c>
      <c r="B18" s="354" t="s">
        <v>891</v>
      </c>
      <c r="C18" s="446">
        <v>0</v>
      </c>
      <c r="D18" s="446">
        <v>0</v>
      </c>
      <c r="E18" s="446">
        <v>0</v>
      </c>
      <c r="F18" s="446">
        <v>0</v>
      </c>
      <c r="G18" s="446">
        <v>0</v>
      </c>
      <c r="H18" s="446">
        <v>0</v>
      </c>
      <c r="I18" s="446">
        <v>0</v>
      </c>
      <c r="J18" s="446">
        <v>0</v>
      </c>
      <c r="K18" s="446">
        <v>0</v>
      </c>
      <c r="L18" s="446">
        <v>0</v>
      </c>
      <c r="M18" s="446">
        <v>0</v>
      </c>
      <c r="N18" s="446">
        <v>0</v>
      </c>
      <c r="O18" s="446">
        <v>0</v>
      </c>
      <c r="P18" s="446">
        <v>0</v>
      </c>
      <c r="Q18" s="446">
        <v>0</v>
      </c>
      <c r="R18" s="446">
        <v>0</v>
      </c>
      <c r="S18" s="446">
        <v>0</v>
      </c>
    </row>
    <row r="19" spans="1:19" s="76" customFormat="1" ht="15.75" customHeight="1">
      <c r="A19" s="353" t="s">
        <v>284</v>
      </c>
      <c r="B19" s="354" t="s">
        <v>892</v>
      </c>
      <c r="C19" s="446">
        <v>0</v>
      </c>
      <c r="D19" s="446">
        <v>0</v>
      </c>
      <c r="E19" s="446">
        <v>0</v>
      </c>
      <c r="F19" s="446">
        <v>0</v>
      </c>
      <c r="G19" s="446">
        <v>0</v>
      </c>
      <c r="H19" s="446">
        <v>0</v>
      </c>
      <c r="I19" s="446">
        <v>0</v>
      </c>
      <c r="J19" s="446">
        <v>0</v>
      </c>
      <c r="K19" s="446">
        <v>0</v>
      </c>
      <c r="L19" s="446">
        <v>0</v>
      </c>
      <c r="M19" s="446">
        <v>0</v>
      </c>
      <c r="N19" s="446">
        <v>0</v>
      </c>
      <c r="O19" s="446">
        <v>0</v>
      </c>
      <c r="P19" s="446">
        <v>0</v>
      </c>
      <c r="Q19" s="446">
        <v>0</v>
      </c>
      <c r="R19" s="446">
        <v>0</v>
      </c>
      <c r="S19" s="446">
        <v>0</v>
      </c>
    </row>
    <row r="20" spans="1:19" s="76" customFormat="1" ht="15.75" customHeight="1">
      <c r="A20" s="353" t="s">
        <v>285</v>
      </c>
      <c r="B20" s="354" t="s">
        <v>893</v>
      </c>
      <c r="C20" s="446">
        <v>0</v>
      </c>
      <c r="D20" s="446">
        <v>0</v>
      </c>
      <c r="E20" s="446">
        <v>0</v>
      </c>
      <c r="F20" s="446">
        <v>0</v>
      </c>
      <c r="G20" s="446">
        <v>0</v>
      </c>
      <c r="H20" s="446">
        <v>0</v>
      </c>
      <c r="I20" s="446">
        <v>0</v>
      </c>
      <c r="J20" s="446">
        <v>0</v>
      </c>
      <c r="K20" s="446">
        <v>0</v>
      </c>
      <c r="L20" s="446">
        <v>0</v>
      </c>
      <c r="M20" s="446">
        <v>0</v>
      </c>
      <c r="N20" s="446">
        <v>0</v>
      </c>
      <c r="O20" s="446">
        <v>0</v>
      </c>
      <c r="P20" s="446">
        <v>0</v>
      </c>
      <c r="Q20" s="446">
        <v>0</v>
      </c>
      <c r="R20" s="446">
        <v>0</v>
      </c>
      <c r="S20" s="446">
        <v>0</v>
      </c>
    </row>
    <row r="21" spans="1:19" s="76" customFormat="1" ht="15.75" customHeight="1">
      <c r="A21" s="353" t="s">
        <v>286</v>
      </c>
      <c r="B21" s="354" t="s">
        <v>894</v>
      </c>
      <c r="C21" s="446">
        <v>0</v>
      </c>
      <c r="D21" s="446">
        <v>0</v>
      </c>
      <c r="E21" s="446">
        <v>0</v>
      </c>
      <c r="F21" s="446">
        <v>0</v>
      </c>
      <c r="G21" s="446">
        <v>0</v>
      </c>
      <c r="H21" s="446">
        <v>0</v>
      </c>
      <c r="I21" s="446">
        <v>0</v>
      </c>
      <c r="J21" s="446">
        <v>0</v>
      </c>
      <c r="K21" s="446">
        <v>0</v>
      </c>
      <c r="L21" s="446">
        <v>0</v>
      </c>
      <c r="M21" s="446">
        <v>0</v>
      </c>
      <c r="N21" s="446">
        <v>0</v>
      </c>
      <c r="O21" s="446">
        <v>0</v>
      </c>
      <c r="P21" s="446">
        <v>0</v>
      </c>
      <c r="Q21" s="446">
        <v>0</v>
      </c>
      <c r="R21" s="446">
        <v>0</v>
      </c>
      <c r="S21" s="446">
        <v>0</v>
      </c>
    </row>
    <row r="22" spans="1:19" s="76" customFormat="1" ht="15.75" customHeight="1">
      <c r="A22" s="353" t="s">
        <v>314</v>
      </c>
      <c r="B22" s="354" t="s">
        <v>895</v>
      </c>
      <c r="C22" s="446">
        <v>0</v>
      </c>
      <c r="D22" s="446">
        <v>0</v>
      </c>
      <c r="E22" s="446">
        <v>0</v>
      </c>
      <c r="F22" s="446">
        <v>0</v>
      </c>
      <c r="G22" s="446">
        <v>0</v>
      </c>
      <c r="H22" s="446">
        <v>0</v>
      </c>
      <c r="I22" s="446">
        <v>0</v>
      </c>
      <c r="J22" s="446">
        <v>0</v>
      </c>
      <c r="K22" s="446">
        <v>0</v>
      </c>
      <c r="L22" s="446">
        <v>0</v>
      </c>
      <c r="M22" s="446">
        <v>0</v>
      </c>
      <c r="N22" s="446">
        <v>0</v>
      </c>
      <c r="O22" s="446">
        <v>0</v>
      </c>
      <c r="P22" s="446">
        <v>0</v>
      </c>
      <c r="Q22" s="446">
        <v>0</v>
      </c>
      <c r="R22" s="446">
        <v>0</v>
      </c>
      <c r="S22" s="446">
        <v>0</v>
      </c>
    </row>
    <row r="23" spans="1:19" s="76" customFormat="1" ht="15.75" customHeight="1">
      <c r="A23" s="353" t="s">
        <v>315</v>
      </c>
      <c r="B23" s="354" t="s">
        <v>896</v>
      </c>
      <c r="C23" s="446">
        <v>0</v>
      </c>
      <c r="D23" s="446">
        <v>0</v>
      </c>
      <c r="E23" s="446">
        <v>0</v>
      </c>
      <c r="F23" s="446">
        <v>0</v>
      </c>
      <c r="G23" s="446">
        <v>0</v>
      </c>
      <c r="H23" s="446">
        <v>0</v>
      </c>
      <c r="I23" s="446">
        <v>0</v>
      </c>
      <c r="J23" s="446">
        <v>0</v>
      </c>
      <c r="K23" s="446">
        <v>0</v>
      </c>
      <c r="L23" s="446">
        <v>0</v>
      </c>
      <c r="M23" s="446">
        <v>0</v>
      </c>
      <c r="N23" s="446">
        <v>0</v>
      </c>
      <c r="O23" s="446">
        <v>0</v>
      </c>
      <c r="P23" s="446">
        <v>0</v>
      </c>
      <c r="Q23" s="446">
        <v>0</v>
      </c>
      <c r="R23" s="446">
        <v>0</v>
      </c>
      <c r="S23" s="446">
        <v>0</v>
      </c>
    </row>
    <row r="24" spans="1:19" s="76" customFormat="1" ht="15.75" customHeight="1">
      <c r="A24" s="353" t="s">
        <v>316</v>
      </c>
      <c r="B24" s="354" t="s">
        <v>897</v>
      </c>
      <c r="C24" s="446">
        <v>0</v>
      </c>
      <c r="D24" s="446">
        <v>0</v>
      </c>
      <c r="E24" s="446">
        <v>0</v>
      </c>
      <c r="F24" s="446">
        <v>0</v>
      </c>
      <c r="G24" s="446">
        <v>0</v>
      </c>
      <c r="H24" s="446">
        <v>0</v>
      </c>
      <c r="I24" s="446">
        <v>0</v>
      </c>
      <c r="J24" s="446">
        <v>0</v>
      </c>
      <c r="K24" s="446">
        <v>0</v>
      </c>
      <c r="L24" s="446">
        <v>0</v>
      </c>
      <c r="M24" s="446">
        <v>0</v>
      </c>
      <c r="N24" s="446">
        <v>0</v>
      </c>
      <c r="O24" s="446">
        <v>0</v>
      </c>
      <c r="P24" s="446">
        <v>0</v>
      </c>
      <c r="Q24" s="446">
        <v>0</v>
      </c>
      <c r="R24" s="446">
        <v>0</v>
      </c>
      <c r="S24" s="446">
        <v>0</v>
      </c>
    </row>
    <row r="25" spans="1:19" s="76" customFormat="1" ht="15.75" customHeight="1">
      <c r="A25" s="353" t="s">
        <v>317</v>
      </c>
      <c r="B25" s="354" t="s">
        <v>898</v>
      </c>
      <c r="C25" s="446">
        <v>0</v>
      </c>
      <c r="D25" s="446">
        <v>0</v>
      </c>
      <c r="E25" s="446">
        <v>0</v>
      </c>
      <c r="F25" s="446">
        <v>0</v>
      </c>
      <c r="G25" s="446">
        <v>0</v>
      </c>
      <c r="H25" s="446">
        <v>0</v>
      </c>
      <c r="I25" s="446">
        <v>0</v>
      </c>
      <c r="J25" s="446">
        <v>0</v>
      </c>
      <c r="K25" s="446">
        <v>0</v>
      </c>
      <c r="L25" s="446">
        <v>0</v>
      </c>
      <c r="M25" s="446">
        <v>0</v>
      </c>
      <c r="N25" s="446">
        <v>0</v>
      </c>
      <c r="O25" s="446">
        <v>0</v>
      </c>
      <c r="P25" s="446">
        <v>0</v>
      </c>
      <c r="Q25" s="446">
        <v>0</v>
      </c>
      <c r="R25" s="446">
        <v>0</v>
      </c>
      <c r="S25" s="446">
        <v>0</v>
      </c>
    </row>
    <row r="26" spans="1:19" s="76" customFormat="1" ht="15.75" customHeight="1">
      <c r="A26" s="353" t="s">
        <v>899</v>
      </c>
      <c r="B26" s="354" t="s">
        <v>900</v>
      </c>
      <c r="C26" s="446">
        <v>0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0</v>
      </c>
      <c r="P26" s="446">
        <v>0</v>
      </c>
      <c r="Q26" s="446">
        <v>0</v>
      </c>
      <c r="R26" s="446">
        <v>0</v>
      </c>
      <c r="S26" s="446">
        <v>0</v>
      </c>
    </row>
    <row r="27" spans="1:19" s="76" customFormat="1" ht="15.75" customHeight="1">
      <c r="A27" s="353" t="s">
        <v>901</v>
      </c>
      <c r="B27" s="354" t="s">
        <v>902</v>
      </c>
      <c r="C27" s="446">
        <v>0</v>
      </c>
      <c r="D27" s="446">
        <v>0</v>
      </c>
      <c r="E27" s="446">
        <v>0</v>
      </c>
      <c r="F27" s="446">
        <v>0</v>
      </c>
      <c r="G27" s="446">
        <v>0</v>
      </c>
      <c r="H27" s="446">
        <v>0</v>
      </c>
      <c r="I27" s="446">
        <v>0</v>
      </c>
      <c r="J27" s="446">
        <v>0</v>
      </c>
      <c r="K27" s="446">
        <v>0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0</v>
      </c>
      <c r="S27" s="446">
        <v>0</v>
      </c>
    </row>
    <row r="28" spans="1:19" s="76" customFormat="1" ht="15.75" customHeight="1">
      <c r="A28" s="353" t="s">
        <v>903</v>
      </c>
      <c r="B28" s="354" t="s">
        <v>904</v>
      </c>
      <c r="C28" s="446">
        <v>0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6">
        <v>0</v>
      </c>
      <c r="J28" s="446">
        <v>0</v>
      </c>
      <c r="K28" s="446">
        <v>0</v>
      </c>
      <c r="L28" s="446">
        <v>0</v>
      </c>
      <c r="M28" s="446">
        <v>0</v>
      </c>
      <c r="N28" s="446">
        <v>0</v>
      </c>
      <c r="O28" s="446">
        <v>0</v>
      </c>
      <c r="P28" s="446">
        <v>0</v>
      </c>
      <c r="Q28" s="446">
        <v>0</v>
      </c>
      <c r="R28" s="446">
        <v>0</v>
      </c>
      <c r="S28" s="446">
        <v>0</v>
      </c>
    </row>
    <row r="29" spans="1:19" s="76" customFormat="1" ht="15.75" customHeight="1">
      <c r="A29" s="353" t="s">
        <v>905</v>
      </c>
      <c r="B29" s="354" t="s">
        <v>906</v>
      </c>
      <c r="C29" s="446">
        <v>0</v>
      </c>
      <c r="D29" s="446">
        <v>0</v>
      </c>
      <c r="E29" s="446">
        <v>0</v>
      </c>
      <c r="F29" s="446">
        <v>0</v>
      </c>
      <c r="G29" s="446">
        <v>0</v>
      </c>
      <c r="H29" s="446">
        <v>0</v>
      </c>
      <c r="I29" s="446">
        <v>0</v>
      </c>
      <c r="J29" s="446">
        <v>0</v>
      </c>
      <c r="K29" s="446">
        <v>0</v>
      </c>
      <c r="L29" s="446">
        <v>0</v>
      </c>
      <c r="M29" s="446">
        <v>0</v>
      </c>
      <c r="N29" s="446">
        <v>0</v>
      </c>
      <c r="O29" s="446">
        <v>0</v>
      </c>
      <c r="P29" s="446">
        <v>0</v>
      </c>
      <c r="Q29" s="446">
        <v>0</v>
      </c>
      <c r="R29" s="446">
        <v>0</v>
      </c>
      <c r="S29" s="446">
        <v>0</v>
      </c>
    </row>
    <row r="30" spans="1:19" s="76" customFormat="1" ht="15.75" customHeight="1">
      <c r="A30" s="353" t="s">
        <v>907</v>
      </c>
      <c r="B30" s="354" t="s">
        <v>908</v>
      </c>
      <c r="C30" s="446">
        <v>0</v>
      </c>
      <c r="D30" s="446">
        <v>0</v>
      </c>
      <c r="E30" s="446">
        <v>0</v>
      </c>
      <c r="F30" s="446">
        <v>0</v>
      </c>
      <c r="G30" s="446">
        <v>0</v>
      </c>
      <c r="H30" s="446">
        <v>0</v>
      </c>
      <c r="I30" s="446">
        <v>0</v>
      </c>
      <c r="J30" s="446">
        <v>0</v>
      </c>
      <c r="K30" s="446">
        <v>0</v>
      </c>
      <c r="L30" s="446">
        <v>0</v>
      </c>
      <c r="M30" s="446">
        <v>0</v>
      </c>
      <c r="N30" s="446">
        <v>0</v>
      </c>
      <c r="O30" s="446">
        <v>0</v>
      </c>
      <c r="P30" s="446">
        <v>0</v>
      </c>
      <c r="Q30" s="446">
        <v>0</v>
      </c>
      <c r="R30" s="446">
        <v>0</v>
      </c>
      <c r="S30" s="446">
        <v>0</v>
      </c>
    </row>
    <row r="31" spans="1:19" s="76" customFormat="1" ht="15.75" customHeight="1">
      <c r="A31" s="353" t="s">
        <v>909</v>
      </c>
      <c r="B31" s="354" t="s">
        <v>910</v>
      </c>
      <c r="C31" s="446">
        <v>0</v>
      </c>
      <c r="D31" s="446">
        <v>0</v>
      </c>
      <c r="E31" s="446">
        <v>0</v>
      </c>
      <c r="F31" s="446">
        <v>0</v>
      </c>
      <c r="G31" s="446">
        <v>0</v>
      </c>
      <c r="H31" s="446">
        <v>0</v>
      </c>
      <c r="I31" s="446">
        <v>0</v>
      </c>
      <c r="J31" s="446">
        <v>0</v>
      </c>
      <c r="K31" s="446">
        <v>0</v>
      </c>
      <c r="L31" s="446">
        <v>0</v>
      </c>
      <c r="M31" s="446">
        <v>0</v>
      </c>
      <c r="N31" s="446">
        <v>0</v>
      </c>
      <c r="O31" s="446">
        <v>0</v>
      </c>
      <c r="P31" s="446">
        <v>0</v>
      </c>
      <c r="Q31" s="446">
        <v>0</v>
      </c>
      <c r="R31" s="446">
        <v>0</v>
      </c>
      <c r="S31" s="446">
        <v>0</v>
      </c>
    </row>
    <row r="32" spans="1:19" s="76" customFormat="1" ht="15.75" customHeight="1">
      <c r="A32" s="353" t="s">
        <v>911</v>
      </c>
      <c r="B32" s="354" t="s">
        <v>912</v>
      </c>
      <c r="C32" s="446">
        <v>0</v>
      </c>
      <c r="D32" s="446">
        <v>0</v>
      </c>
      <c r="E32" s="446">
        <v>0</v>
      </c>
      <c r="F32" s="446">
        <v>0</v>
      </c>
      <c r="G32" s="446">
        <v>0</v>
      </c>
      <c r="H32" s="446">
        <v>0</v>
      </c>
      <c r="I32" s="446">
        <v>0</v>
      </c>
      <c r="J32" s="446">
        <v>0</v>
      </c>
      <c r="K32" s="446">
        <v>0</v>
      </c>
      <c r="L32" s="446">
        <v>0</v>
      </c>
      <c r="M32" s="446">
        <v>0</v>
      </c>
      <c r="N32" s="446">
        <v>0</v>
      </c>
      <c r="O32" s="446">
        <v>0</v>
      </c>
      <c r="P32" s="446">
        <v>0</v>
      </c>
      <c r="Q32" s="446">
        <v>0</v>
      </c>
      <c r="R32" s="446">
        <v>0</v>
      </c>
      <c r="S32" s="446">
        <v>0</v>
      </c>
    </row>
    <row r="33" spans="1:19" s="76" customFormat="1" ht="15.75" customHeight="1">
      <c r="A33" s="353" t="s">
        <v>913</v>
      </c>
      <c r="B33" s="354" t="s">
        <v>914</v>
      </c>
      <c r="C33" s="446">
        <v>0</v>
      </c>
      <c r="D33" s="446">
        <v>0</v>
      </c>
      <c r="E33" s="446">
        <v>0</v>
      </c>
      <c r="F33" s="446">
        <v>0</v>
      </c>
      <c r="G33" s="446">
        <v>0</v>
      </c>
      <c r="H33" s="446">
        <v>0</v>
      </c>
      <c r="I33" s="446">
        <v>0</v>
      </c>
      <c r="J33" s="446">
        <v>0</v>
      </c>
      <c r="K33" s="446">
        <v>0</v>
      </c>
      <c r="L33" s="446">
        <v>0</v>
      </c>
      <c r="M33" s="446">
        <v>0</v>
      </c>
      <c r="N33" s="446">
        <v>0</v>
      </c>
      <c r="O33" s="446">
        <v>0</v>
      </c>
      <c r="P33" s="446">
        <v>0</v>
      </c>
      <c r="Q33" s="446">
        <v>0</v>
      </c>
      <c r="R33" s="446">
        <v>0</v>
      </c>
      <c r="S33" s="446">
        <v>0</v>
      </c>
    </row>
    <row r="34" spans="1:19" s="76" customFormat="1" ht="15.75" customHeight="1">
      <c r="A34" s="353" t="s">
        <v>915</v>
      </c>
      <c r="B34" s="354" t="s">
        <v>916</v>
      </c>
      <c r="C34" s="446">
        <v>0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6">
        <v>0</v>
      </c>
      <c r="J34" s="446">
        <v>0</v>
      </c>
      <c r="K34" s="446">
        <v>0</v>
      </c>
      <c r="L34" s="446">
        <v>0</v>
      </c>
      <c r="M34" s="446">
        <v>0</v>
      </c>
      <c r="N34" s="446">
        <v>0</v>
      </c>
      <c r="O34" s="446">
        <v>0</v>
      </c>
      <c r="P34" s="446">
        <v>0</v>
      </c>
      <c r="Q34" s="446">
        <v>0</v>
      </c>
      <c r="R34" s="446">
        <v>0</v>
      </c>
      <c r="S34" s="446">
        <v>0</v>
      </c>
    </row>
    <row r="35" spans="1:19" ht="14.25">
      <c r="A35" s="353" t="s">
        <v>917</v>
      </c>
      <c r="B35" s="354" t="s">
        <v>918</v>
      </c>
      <c r="C35" s="446">
        <v>0</v>
      </c>
      <c r="D35" s="446">
        <v>0</v>
      </c>
      <c r="E35" s="446">
        <v>0</v>
      </c>
      <c r="F35" s="446">
        <v>0</v>
      </c>
      <c r="G35" s="446">
        <v>0</v>
      </c>
      <c r="H35" s="446">
        <v>0</v>
      </c>
      <c r="I35" s="446">
        <v>0</v>
      </c>
      <c r="J35" s="446">
        <v>0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</row>
    <row r="36" spans="1:19" ht="14.25">
      <c r="A36" s="353" t="s">
        <v>919</v>
      </c>
      <c r="B36" s="354" t="s">
        <v>920</v>
      </c>
      <c r="C36" s="446">
        <v>0</v>
      </c>
      <c r="D36" s="446">
        <v>0</v>
      </c>
      <c r="E36" s="447">
        <v>0</v>
      </c>
      <c r="F36" s="446">
        <v>0</v>
      </c>
      <c r="G36" s="446">
        <v>0</v>
      </c>
      <c r="H36" s="446">
        <v>0</v>
      </c>
      <c r="I36" s="446">
        <v>0</v>
      </c>
      <c r="J36" s="446">
        <v>0</v>
      </c>
      <c r="K36" s="446">
        <v>0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</row>
    <row r="37" spans="1:19" ht="14.25">
      <c r="A37" s="353" t="s">
        <v>921</v>
      </c>
      <c r="B37" s="354" t="s">
        <v>922</v>
      </c>
      <c r="C37" s="446">
        <v>0</v>
      </c>
      <c r="D37" s="446">
        <v>0</v>
      </c>
      <c r="E37" s="446">
        <v>0</v>
      </c>
      <c r="F37" s="446">
        <v>0</v>
      </c>
      <c r="G37" s="446">
        <v>0</v>
      </c>
      <c r="H37" s="446">
        <v>0</v>
      </c>
      <c r="I37" s="446">
        <v>0</v>
      </c>
      <c r="J37" s="446">
        <v>0</v>
      </c>
      <c r="K37" s="446">
        <v>0</v>
      </c>
      <c r="L37" s="446">
        <v>0</v>
      </c>
      <c r="M37" s="446">
        <v>0</v>
      </c>
      <c r="N37" s="446">
        <v>0</v>
      </c>
      <c r="O37" s="446">
        <v>0</v>
      </c>
      <c r="P37" s="446">
        <v>0</v>
      </c>
      <c r="Q37" s="446">
        <v>0</v>
      </c>
      <c r="R37" s="446">
        <v>0</v>
      </c>
      <c r="S37" s="446">
        <v>0</v>
      </c>
    </row>
    <row r="38" spans="1:19" ht="14.25">
      <c r="A38" s="353" t="s">
        <v>923</v>
      </c>
      <c r="B38" s="360" t="s">
        <v>924</v>
      </c>
      <c r="C38" s="446">
        <v>0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6">
        <v>0</v>
      </c>
      <c r="J38" s="446">
        <v>0</v>
      </c>
      <c r="K38" s="446">
        <v>0</v>
      </c>
      <c r="L38" s="446">
        <v>0</v>
      </c>
      <c r="M38" s="446">
        <v>0</v>
      </c>
      <c r="N38" s="446">
        <v>0</v>
      </c>
      <c r="O38" s="446">
        <v>0</v>
      </c>
      <c r="P38" s="446">
        <v>0</v>
      </c>
      <c r="Q38" s="446">
        <v>0</v>
      </c>
      <c r="R38" s="446">
        <v>0</v>
      </c>
      <c r="S38" s="446">
        <v>0</v>
      </c>
    </row>
    <row r="39" spans="1:45" s="77" customFormat="1" ht="14.25">
      <c r="A39" s="353" t="s">
        <v>925</v>
      </c>
      <c r="B39" s="360" t="s">
        <v>926</v>
      </c>
      <c r="C39" s="446">
        <v>0</v>
      </c>
      <c r="D39" s="446">
        <v>0</v>
      </c>
      <c r="E39" s="446">
        <v>0</v>
      </c>
      <c r="F39" s="446">
        <v>0</v>
      </c>
      <c r="G39" s="446">
        <v>0</v>
      </c>
      <c r="H39" s="446">
        <v>0</v>
      </c>
      <c r="I39" s="446">
        <v>0</v>
      </c>
      <c r="J39" s="446">
        <v>0</v>
      </c>
      <c r="K39" s="446">
        <v>0</v>
      </c>
      <c r="L39" s="446">
        <v>0</v>
      </c>
      <c r="M39" s="446">
        <v>0</v>
      </c>
      <c r="N39" s="446">
        <v>0</v>
      </c>
      <c r="O39" s="446">
        <v>0</v>
      </c>
      <c r="P39" s="446">
        <v>0</v>
      </c>
      <c r="Q39" s="446">
        <v>0</v>
      </c>
      <c r="R39" s="446">
        <v>0</v>
      </c>
      <c r="S39" s="446">
        <v>0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19" ht="14.25">
      <c r="A40" s="353" t="s">
        <v>927</v>
      </c>
      <c r="B40" s="360" t="s">
        <v>928</v>
      </c>
      <c r="C40" s="446">
        <v>0</v>
      </c>
      <c r="D40" s="446">
        <v>0</v>
      </c>
      <c r="E40" s="446">
        <v>0</v>
      </c>
      <c r="F40" s="446">
        <v>0</v>
      </c>
      <c r="G40" s="446">
        <v>0</v>
      </c>
      <c r="H40" s="446">
        <v>0</v>
      </c>
      <c r="I40" s="446">
        <v>0</v>
      </c>
      <c r="J40" s="446">
        <v>0</v>
      </c>
      <c r="K40" s="446">
        <v>0</v>
      </c>
      <c r="L40" s="446">
        <v>0</v>
      </c>
      <c r="M40" s="446">
        <v>0</v>
      </c>
      <c r="N40" s="446">
        <v>0</v>
      </c>
      <c r="O40" s="446">
        <v>0</v>
      </c>
      <c r="P40" s="446">
        <v>0</v>
      </c>
      <c r="Q40" s="446">
        <v>0</v>
      </c>
      <c r="R40" s="446">
        <v>0</v>
      </c>
      <c r="S40" s="446">
        <v>0</v>
      </c>
    </row>
    <row r="41" spans="1:19" ht="14.25">
      <c r="A41" s="353" t="s">
        <v>929</v>
      </c>
      <c r="B41" s="360" t="s">
        <v>930</v>
      </c>
      <c r="C41" s="446">
        <v>0</v>
      </c>
      <c r="D41" s="446">
        <v>0</v>
      </c>
      <c r="E41" s="446">
        <v>0</v>
      </c>
      <c r="F41" s="446">
        <v>0</v>
      </c>
      <c r="G41" s="446">
        <v>0</v>
      </c>
      <c r="H41" s="446">
        <v>0</v>
      </c>
      <c r="I41" s="446">
        <v>0</v>
      </c>
      <c r="J41" s="446">
        <v>0</v>
      </c>
      <c r="K41" s="446">
        <v>0</v>
      </c>
      <c r="L41" s="446">
        <v>0</v>
      </c>
      <c r="M41" s="446">
        <v>0</v>
      </c>
      <c r="N41" s="446">
        <v>0</v>
      </c>
      <c r="O41" s="446">
        <v>0</v>
      </c>
      <c r="P41" s="446">
        <v>0</v>
      </c>
      <c r="Q41" s="446">
        <v>0</v>
      </c>
      <c r="R41" s="446">
        <v>0</v>
      </c>
      <c r="S41" s="446">
        <v>0</v>
      </c>
    </row>
    <row r="42" spans="1:19" ht="18" customHeight="1">
      <c r="A42" s="353" t="s">
        <v>931</v>
      </c>
      <c r="B42" s="448" t="s">
        <v>932</v>
      </c>
      <c r="C42" s="446">
        <v>0</v>
      </c>
      <c r="D42" s="446">
        <v>0</v>
      </c>
      <c r="E42" s="446">
        <v>0</v>
      </c>
      <c r="F42" s="446">
        <v>0</v>
      </c>
      <c r="G42" s="446">
        <v>0</v>
      </c>
      <c r="H42" s="446">
        <v>0</v>
      </c>
      <c r="I42" s="446">
        <v>0</v>
      </c>
      <c r="J42" s="446">
        <v>0</v>
      </c>
      <c r="K42" s="446">
        <v>0</v>
      </c>
      <c r="L42" s="446">
        <v>0</v>
      </c>
      <c r="M42" s="446">
        <v>0</v>
      </c>
      <c r="N42" s="446">
        <v>0</v>
      </c>
      <c r="O42" s="446">
        <v>0</v>
      </c>
      <c r="P42" s="446">
        <v>0</v>
      </c>
      <c r="Q42" s="446">
        <v>0</v>
      </c>
      <c r="R42" s="446">
        <v>0</v>
      </c>
      <c r="S42" s="446">
        <v>0</v>
      </c>
    </row>
    <row r="43" spans="1:19" ht="16.5" customHeight="1">
      <c r="A43" s="353" t="s">
        <v>933</v>
      </c>
      <c r="B43" s="448" t="s">
        <v>934</v>
      </c>
      <c r="C43" s="446">
        <v>0</v>
      </c>
      <c r="D43" s="446">
        <v>0</v>
      </c>
      <c r="E43" s="446">
        <v>0</v>
      </c>
      <c r="F43" s="446">
        <v>0</v>
      </c>
      <c r="G43" s="446">
        <v>0</v>
      </c>
      <c r="H43" s="446">
        <v>0</v>
      </c>
      <c r="I43" s="446">
        <v>0</v>
      </c>
      <c r="J43" s="446">
        <v>0</v>
      </c>
      <c r="K43" s="446">
        <v>0</v>
      </c>
      <c r="L43" s="446">
        <v>0</v>
      </c>
      <c r="M43" s="446">
        <v>0</v>
      </c>
      <c r="N43" s="446">
        <v>0</v>
      </c>
      <c r="O43" s="446">
        <v>0</v>
      </c>
      <c r="P43" s="446">
        <v>0</v>
      </c>
      <c r="Q43" s="446">
        <v>0</v>
      </c>
      <c r="R43" s="446">
        <v>0</v>
      </c>
      <c r="S43" s="446">
        <v>0</v>
      </c>
    </row>
    <row r="44" spans="1:19" ht="14.25">
      <c r="A44" s="279" t="s">
        <v>18</v>
      </c>
      <c r="B44" s="77"/>
      <c r="C44" s="446">
        <v>0</v>
      </c>
      <c r="D44" s="446">
        <v>0</v>
      </c>
      <c r="E44" s="446">
        <v>0</v>
      </c>
      <c r="F44" s="446">
        <v>0</v>
      </c>
      <c r="G44" s="446">
        <v>0</v>
      </c>
      <c r="H44" s="446">
        <v>0</v>
      </c>
      <c r="I44" s="446">
        <v>0</v>
      </c>
      <c r="J44" s="446">
        <v>0</v>
      </c>
      <c r="K44" s="446">
        <v>0</v>
      </c>
      <c r="L44" s="446">
        <v>0</v>
      </c>
      <c r="M44" s="446">
        <v>0</v>
      </c>
      <c r="N44" s="446">
        <v>0</v>
      </c>
      <c r="O44" s="446">
        <v>0</v>
      </c>
      <c r="P44" s="446">
        <v>0</v>
      </c>
      <c r="Q44" s="446">
        <v>0</v>
      </c>
      <c r="R44" s="446">
        <v>0</v>
      </c>
      <c r="S44" s="446">
        <v>0</v>
      </c>
    </row>
    <row r="45" spans="1:19" ht="14.25">
      <c r="A45" s="280" t="s">
        <v>487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 ht="14.25">
      <c r="A46" s="280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28" s="15" customFormat="1" ht="12.75" customHeight="1">
      <c r="A47" s="370" t="s">
        <v>12</v>
      </c>
      <c r="B47" s="338"/>
      <c r="C47" s="397"/>
      <c r="D47" s="397"/>
      <c r="E47" s="397"/>
      <c r="F47" s="397"/>
      <c r="G47" s="341"/>
      <c r="H47" s="789" t="s">
        <v>13</v>
      </c>
      <c r="I47" s="789"/>
      <c r="J47" s="342"/>
      <c r="K47" s="397"/>
      <c r="L47" s="397"/>
      <c r="M47" s="397"/>
      <c r="N47" s="397"/>
      <c r="O47" s="815" t="s">
        <v>13</v>
      </c>
      <c r="P47" s="815"/>
      <c r="Q47" s="815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</row>
    <row r="48" spans="1:28" s="15" customFormat="1" ht="12.75" customHeight="1">
      <c r="A48" s="370"/>
      <c r="B48" s="370"/>
      <c r="C48" s="397"/>
      <c r="D48" s="397"/>
      <c r="E48" s="397"/>
      <c r="F48" s="397"/>
      <c r="G48" s="790" t="s">
        <v>882</v>
      </c>
      <c r="H48" s="790"/>
      <c r="I48" s="790"/>
      <c r="J48" s="790"/>
      <c r="K48" s="397"/>
      <c r="L48" s="397"/>
      <c r="M48" s="397"/>
      <c r="N48" s="397"/>
      <c r="O48" s="372" t="s">
        <v>14</v>
      </c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</row>
    <row r="49" spans="1:28" s="15" customFormat="1" ht="12.75" customHeight="1">
      <c r="A49" s="338"/>
      <c r="B49" s="338"/>
      <c r="C49" s="338"/>
      <c r="D49" s="338"/>
      <c r="E49" s="338"/>
      <c r="F49" s="338"/>
      <c r="G49" s="397"/>
      <c r="H49" s="374"/>
      <c r="I49" s="397"/>
      <c r="J49" s="397"/>
      <c r="K49" s="397"/>
      <c r="L49" s="397"/>
      <c r="M49" s="397"/>
      <c r="N49" s="397"/>
      <c r="O49" s="372" t="s">
        <v>883</v>
      </c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</row>
    <row r="50" spans="15:18" ht="14.25">
      <c r="O50" s="373" t="s">
        <v>83</v>
      </c>
      <c r="P50" s="397"/>
      <c r="Q50" s="397"/>
      <c r="R50" s="397"/>
    </row>
  </sheetData>
  <sheetProtection/>
  <mergeCells count="14">
    <mergeCell ref="H47:I47"/>
    <mergeCell ref="O47:Q47"/>
    <mergeCell ref="G48:J48"/>
    <mergeCell ref="A6:B6"/>
    <mergeCell ref="Q1:R1"/>
    <mergeCell ref="B4:T4"/>
    <mergeCell ref="G2:M2"/>
    <mergeCell ref="A8:A9"/>
    <mergeCell ref="B8:B9"/>
    <mergeCell ref="C8:F8"/>
    <mergeCell ref="G8:J8"/>
    <mergeCell ref="K8:N8"/>
    <mergeCell ref="S8:S9"/>
    <mergeCell ref="O8:R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view="pageBreakPreview" zoomScaleNormal="80" zoomScaleSheetLayoutView="100" zoomScalePageLayoutView="0" workbookViewId="0" topLeftCell="A31">
      <selection activeCell="E41" sqref="E41"/>
    </sheetView>
  </sheetViews>
  <sheetFormatPr defaultColWidth="9.140625" defaultRowHeight="12.75"/>
  <cols>
    <col min="1" max="1" width="9.140625" style="71" customWidth="1"/>
    <col min="2" max="2" width="25.140625" style="71" customWidth="1"/>
    <col min="3" max="3" width="19.140625" style="71" customWidth="1"/>
    <col min="4" max="4" width="19.7109375" style="71" customWidth="1"/>
    <col min="5" max="5" width="11.7109375" style="71" customWidth="1"/>
    <col min="6" max="6" width="15.421875" style="71" customWidth="1"/>
    <col min="7" max="7" width="15.7109375" style="71" customWidth="1"/>
    <col min="8" max="16384" width="9.140625" style="71" customWidth="1"/>
  </cols>
  <sheetData>
    <row r="1" spans="3:7" s="15" customFormat="1" ht="15">
      <c r="C1" s="39"/>
      <c r="D1" s="39"/>
      <c r="E1" s="39"/>
      <c r="F1" s="959" t="s">
        <v>829</v>
      </c>
      <c r="G1" s="959"/>
    </row>
    <row r="2" spans="2:7" s="15" customFormat="1" ht="30.75" customHeight="1">
      <c r="B2" s="722" t="s">
        <v>700</v>
      </c>
      <c r="C2" s="722"/>
      <c r="D2" s="722"/>
      <c r="E2" s="722"/>
      <c r="F2" s="722"/>
      <c r="G2" s="38"/>
    </row>
    <row r="3" s="15" customFormat="1" ht="19.5">
      <c r="G3" s="118"/>
    </row>
    <row r="4" spans="2:7" ht="18">
      <c r="B4" s="1048" t="s">
        <v>835</v>
      </c>
      <c r="C4" s="1048"/>
      <c r="D4" s="1048"/>
      <c r="E4" s="1048"/>
      <c r="F4" s="1048"/>
      <c r="G4" s="1048"/>
    </row>
    <row r="5" spans="3:7" ht="15">
      <c r="C5" s="72"/>
      <c r="D5" s="73"/>
      <c r="E5" s="72"/>
      <c r="F5" s="72"/>
      <c r="G5" s="72"/>
    </row>
    <row r="6" spans="1:2" ht="14.25">
      <c r="A6" s="724" t="s">
        <v>936</v>
      </c>
      <c r="B6" s="724"/>
    </row>
    <row r="7" ht="14.25">
      <c r="B7" s="315"/>
    </row>
    <row r="8" spans="1:7" s="76" customFormat="1" ht="30.75" customHeight="1">
      <c r="A8" s="1043" t="s">
        <v>2</v>
      </c>
      <c r="B8" s="1042" t="s">
        <v>3</v>
      </c>
      <c r="C8" s="1042" t="s">
        <v>854</v>
      </c>
      <c r="D8" s="1046" t="s">
        <v>855</v>
      </c>
      <c r="E8" s="1042" t="s">
        <v>828</v>
      </c>
      <c r="F8" s="1042"/>
      <c r="G8" s="1042"/>
    </row>
    <row r="9" spans="1:7" s="76" customFormat="1" ht="48.75" customHeight="1">
      <c r="A9" s="1043"/>
      <c r="B9" s="1042"/>
      <c r="C9" s="1042"/>
      <c r="D9" s="1047"/>
      <c r="E9" s="317" t="s">
        <v>836</v>
      </c>
      <c r="F9" s="317" t="s">
        <v>827</v>
      </c>
      <c r="G9" s="317" t="s">
        <v>18</v>
      </c>
    </row>
    <row r="10" spans="1:7" s="76" customFormat="1" ht="15.75" customHeight="1">
      <c r="A10" s="61">
        <v>1</v>
      </c>
      <c r="B10" s="330">
        <v>2</v>
      </c>
      <c r="C10" s="330">
        <v>3</v>
      </c>
      <c r="D10" s="330">
        <v>4</v>
      </c>
      <c r="E10" s="331">
        <v>5</v>
      </c>
      <c r="F10" s="331">
        <v>6</v>
      </c>
      <c r="G10" s="331">
        <v>7</v>
      </c>
    </row>
    <row r="11" spans="1:7" s="76" customFormat="1" ht="15.75" customHeight="1">
      <c r="A11" s="353" t="s">
        <v>258</v>
      </c>
      <c r="B11" s="354" t="s">
        <v>884</v>
      </c>
      <c r="C11" s="559">
        <v>0</v>
      </c>
      <c r="D11" s="559">
        <v>0</v>
      </c>
      <c r="E11" s="556">
        <f>ROUND($C11*9000/100000,2)</f>
        <v>0</v>
      </c>
      <c r="F11" s="556">
        <f>ROUND($C11*1000/100000,2)</f>
        <v>0</v>
      </c>
      <c r="G11" s="556">
        <f>SUM(E11:F11)</f>
        <v>0</v>
      </c>
    </row>
    <row r="12" spans="1:7" s="76" customFormat="1" ht="15.75" customHeight="1">
      <c r="A12" s="353" t="s">
        <v>259</v>
      </c>
      <c r="B12" s="354" t="s">
        <v>885</v>
      </c>
      <c r="C12" s="559">
        <v>1785</v>
      </c>
      <c r="D12" s="559">
        <v>1785</v>
      </c>
      <c r="E12" s="556">
        <f aca="true" t="shared" si="0" ref="E12:E43">ROUND(C12*9000/100000,2)</f>
        <v>160.65</v>
      </c>
      <c r="F12" s="556">
        <f aca="true" t="shared" si="1" ref="F12:F43">ROUND($C12*1000/100000,2)</f>
        <v>17.85</v>
      </c>
      <c r="G12" s="556">
        <f aca="true" t="shared" si="2" ref="G12:G43">SUM(E12:F12)</f>
        <v>178.5</v>
      </c>
    </row>
    <row r="13" spans="1:7" s="76" customFormat="1" ht="15.75" customHeight="1">
      <c r="A13" s="353" t="s">
        <v>260</v>
      </c>
      <c r="B13" s="354" t="s">
        <v>886</v>
      </c>
      <c r="C13" s="559">
        <v>938</v>
      </c>
      <c r="D13" s="559">
        <v>938</v>
      </c>
      <c r="E13" s="556">
        <f t="shared" si="0"/>
        <v>84.42</v>
      </c>
      <c r="F13" s="556">
        <f t="shared" si="1"/>
        <v>9.38</v>
      </c>
      <c r="G13" s="556">
        <f t="shared" si="2"/>
        <v>93.8</v>
      </c>
    </row>
    <row r="14" spans="1:7" s="76" customFormat="1" ht="15.75" customHeight="1">
      <c r="A14" s="353" t="s">
        <v>261</v>
      </c>
      <c r="B14" s="354" t="s">
        <v>887</v>
      </c>
      <c r="C14" s="559">
        <v>1551</v>
      </c>
      <c r="D14" s="559">
        <v>1551</v>
      </c>
      <c r="E14" s="556">
        <f t="shared" si="0"/>
        <v>139.59</v>
      </c>
      <c r="F14" s="556">
        <f t="shared" si="1"/>
        <v>15.51</v>
      </c>
      <c r="G14" s="556">
        <f t="shared" si="2"/>
        <v>155.1</v>
      </c>
    </row>
    <row r="15" spans="1:7" s="76" customFormat="1" ht="15.75" customHeight="1">
      <c r="A15" s="353" t="s">
        <v>262</v>
      </c>
      <c r="B15" s="354" t="s">
        <v>888</v>
      </c>
      <c r="C15" s="559">
        <v>0</v>
      </c>
      <c r="D15" s="559">
        <v>0</v>
      </c>
      <c r="E15" s="556">
        <f t="shared" si="0"/>
        <v>0</v>
      </c>
      <c r="F15" s="556">
        <f t="shared" si="1"/>
        <v>0</v>
      </c>
      <c r="G15" s="556">
        <f t="shared" si="2"/>
        <v>0</v>
      </c>
    </row>
    <row r="16" spans="1:7" s="76" customFormat="1" ht="15.75" customHeight="1">
      <c r="A16" s="353" t="s">
        <v>263</v>
      </c>
      <c r="B16" s="354" t="s">
        <v>889</v>
      </c>
      <c r="C16" s="559">
        <v>1446</v>
      </c>
      <c r="D16" s="559">
        <v>1446</v>
      </c>
      <c r="E16" s="556">
        <f t="shared" si="0"/>
        <v>130.14</v>
      </c>
      <c r="F16" s="556">
        <f t="shared" si="1"/>
        <v>14.46</v>
      </c>
      <c r="G16" s="556">
        <f t="shared" si="2"/>
        <v>144.6</v>
      </c>
    </row>
    <row r="17" spans="1:7" s="76" customFormat="1" ht="15.75" customHeight="1">
      <c r="A17" s="353" t="s">
        <v>264</v>
      </c>
      <c r="B17" s="354" t="s">
        <v>890</v>
      </c>
      <c r="C17" s="559">
        <v>809</v>
      </c>
      <c r="D17" s="559">
        <v>809</v>
      </c>
      <c r="E17" s="556">
        <f t="shared" si="0"/>
        <v>72.81</v>
      </c>
      <c r="F17" s="556">
        <f t="shared" si="1"/>
        <v>8.09</v>
      </c>
      <c r="G17" s="556">
        <f t="shared" si="2"/>
        <v>80.9</v>
      </c>
    </row>
    <row r="18" spans="1:7" s="76" customFormat="1" ht="15.75" customHeight="1">
      <c r="A18" s="353" t="s">
        <v>265</v>
      </c>
      <c r="B18" s="354" t="s">
        <v>891</v>
      </c>
      <c r="C18" s="559">
        <v>1423</v>
      </c>
      <c r="D18" s="559">
        <v>1423</v>
      </c>
      <c r="E18" s="556">
        <f t="shared" si="0"/>
        <v>128.07</v>
      </c>
      <c r="F18" s="556">
        <f t="shared" si="1"/>
        <v>14.23</v>
      </c>
      <c r="G18" s="556">
        <f t="shared" si="2"/>
        <v>142.29999999999998</v>
      </c>
    </row>
    <row r="19" spans="1:7" s="76" customFormat="1" ht="15.75" customHeight="1">
      <c r="A19" s="353" t="s">
        <v>284</v>
      </c>
      <c r="B19" s="354" t="s">
        <v>892</v>
      </c>
      <c r="C19" s="559">
        <v>1138</v>
      </c>
      <c r="D19" s="559">
        <v>1138</v>
      </c>
      <c r="E19" s="556">
        <f t="shared" si="0"/>
        <v>102.42</v>
      </c>
      <c r="F19" s="556">
        <f t="shared" si="1"/>
        <v>11.38</v>
      </c>
      <c r="G19" s="556">
        <f t="shared" si="2"/>
        <v>113.8</v>
      </c>
    </row>
    <row r="20" spans="1:7" s="76" customFormat="1" ht="15.75" customHeight="1">
      <c r="A20" s="353" t="s">
        <v>285</v>
      </c>
      <c r="B20" s="354" t="s">
        <v>893</v>
      </c>
      <c r="C20" s="559">
        <v>680</v>
      </c>
      <c r="D20" s="559">
        <v>680</v>
      </c>
      <c r="E20" s="556">
        <f t="shared" si="0"/>
        <v>61.2</v>
      </c>
      <c r="F20" s="556">
        <f t="shared" si="1"/>
        <v>6.8</v>
      </c>
      <c r="G20" s="556">
        <f t="shared" si="2"/>
        <v>68</v>
      </c>
    </row>
    <row r="21" spans="1:7" s="76" customFormat="1" ht="15.75" customHeight="1">
      <c r="A21" s="353" t="s">
        <v>286</v>
      </c>
      <c r="B21" s="354" t="s">
        <v>894</v>
      </c>
      <c r="C21" s="559">
        <v>880</v>
      </c>
      <c r="D21" s="559">
        <v>880</v>
      </c>
      <c r="E21" s="556">
        <f t="shared" si="0"/>
        <v>79.2</v>
      </c>
      <c r="F21" s="556">
        <f t="shared" si="1"/>
        <v>8.8</v>
      </c>
      <c r="G21" s="556">
        <f t="shared" si="2"/>
        <v>88</v>
      </c>
    </row>
    <row r="22" spans="1:7" s="76" customFormat="1" ht="15.75" customHeight="1">
      <c r="A22" s="353" t="s">
        <v>314</v>
      </c>
      <c r="B22" s="354" t="s">
        <v>895</v>
      </c>
      <c r="C22" s="559">
        <v>906</v>
      </c>
      <c r="D22" s="559">
        <v>906</v>
      </c>
      <c r="E22" s="556">
        <f t="shared" si="0"/>
        <v>81.54</v>
      </c>
      <c r="F22" s="556">
        <f t="shared" si="1"/>
        <v>9.06</v>
      </c>
      <c r="G22" s="556">
        <f t="shared" si="2"/>
        <v>90.60000000000001</v>
      </c>
    </row>
    <row r="23" spans="1:7" s="76" customFormat="1" ht="15.75" customHeight="1">
      <c r="A23" s="353" t="s">
        <v>315</v>
      </c>
      <c r="B23" s="354" t="s">
        <v>896</v>
      </c>
      <c r="C23" s="559">
        <v>920</v>
      </c>
      <c r="D23" s="559">
        <v>920</v>
      </c>
      <c r="E23" s="556">
        <f t="shared" si="0"/>
        <v>82.8</v>
      </c>
      <c r="F23" s="556">
        <f t="shared" si="1"/>
        <v>9.2</v>
      </c>
      <c r="G23" s="556">
        <f t="shared" si="2"/>
        <v>92</v>
      </c>
    </row>
    <row r="24" spans="1:7" s="76" customFormat="1" ht="15.75" customHeight="1">
      <c r="A24" s="353" t="s">
        <v>316</v>
      </c>
      <c r="B24" s="354" t="s">
        <v>897</v>
      </c>
      <c r="C24" s="559">
        <v>1562</v>
      </c>
      <c r="D24" s="559">
        <v>1562</v>
      </c>
      <c r="E24" s="556">
        <f t="shared" si="0"/>
        <v>140.58</v>
      </c>
      <c r="F24" s="556">
        <f t="shared" si="1"/>
        <v>15.62</v>
      </c>
      <c r="G24" s="556">
        <f t="shared" si="2"/>
        <v>156.20000000000002</v>
      </c>
    </row>
    <row r="25" spans="1:7" s="76" customFormat="1" ht="15.75" customHeight="1">
      <c r="A25" s="353" t="s">
        <v>317</v>
      </c>
      <c r="B25" s="1044" t="s">
        <v>1014</v>
      </c>
      <c r="C25" s="585">
        <v>0</v>
      </c>
      <c r="D25" s="559">
        <v>0</v>
      </c>
      <c r="E25" s="556">
        <f t="shared" si="0"/>
        <v>0</v>
      </c>
      <c r="F25" s="556">
        <f t="shared" si="1"/>
        <v>0</v>
      </c>
      <c r="G25" s="556">
        <f t="shared" si="2"/>
        <v>0</v>
      </c>
    </row>
    <row r="26" spans="1:7" s="76" customFormat="1" ht="15.75" customHeight="1">
      <c r="A26" s="353" t="s">
        <v>899</v>
      </c>
      <c r="B26" s="1045"/>
      <c r="C26" s="585">
        <v>2098</v>
      </c>
      <c r="D26" s="559">
        <v>2098</v>
      </c>
      <c r="E26" s="556">
        <f>ROUND(C26*9000/100000,2)</f>
        <v>188.82</v>
      </c>
      <c r="F26" s="556">
        <f>ROUND($C26*1000/100000,2)</f>
        <v>20.98</v>
      </c>
      <c r="G26" s="556">
        <f>SUM(E26:F26)</f>
        <v>209.79999999999998</v>
      </c>
    </row>
    <row r="27" spans="1:7" s="76" customFormat="1" ht="15.75" customHeight="1">
      <c r="A27" s="353" t="s">
        <v>901</v>
      </c>
      <c r="B27" s="354" t="s">
        <v>902</v>
      </c>
      <c r="C27" s="559">
        <v>1358</v>
      </c>
      <c r="D27" s="559">
        <v>1358</v>
      </c>
      <c r="E27" s="556">
        <f t="shared" si="0"/>
        <v>122.22</v>
      </c>
      <c r="F27" s="556">
        <f t="shared" si="1"/>
        <v>13.58</v>
      </c>
      <c r="G27" s="556">
        <f t="shared" si="2"/>
        <v>135.8</v>
      </c>
    </row>
    <row r="28" spans="1:7" s="76" customFormat="1" ht="15.75" customHeight="1">
      <c r="A28" s="353" t="s">
        <v>903</v>
      </c>
      <c r="B28" s="354" t="s">
        <v>904</v>
      </c>
      <c r="C28" s="447">
        <v>1196</v>
      </c>
      <c r="D28" s="559">
        <v>1196</v>
      </c>
      <c r="E28" s="556">
        <f t="shared" si="0"/>
        <v>107.64</v>
      </c>
      <c r="F28" s="556">
        <f t="shared" si="1"/>
        <v>11.96</v>
      </c>
      <c r="G28" s="556">
        <f t="shared" si="2"/>
        <v>119.6</v>
      </c>
    </row>
    <row r="29" spans="1:7" s="76" customFormat="1" ht="15.75" customHeight="1">
      <c r="A29" s="353" t="s">
        <v>905</v>
      </c>
      <c r="B29" s="354" t="s">
        <v>906</v>
      </c>
      <c r="C29" s="447">
        <v>1006</v>
      </c>
      <c r="D29" s="559">
        <v>1006</v>
      </c>
      <c r="E29" s="556">
        <f t="shared" si="0"/>
        <v>90.54</v>
      </c>
      <c r="F29" s="556">
        <f t="shared" si="1"/>
        <v>10.06</v>
      </c>
      <c r="G29" s="556">
        <f t="shared" si="2"/>
        <v>100.60000000000001</v>
      </c>
    </row>
    <row r="30" spans="1:7" s="76" customFormat="1" ht="15.75" customHeight="1">
      <c r="A30" s="353" t="s">
        <v>907</v>
      </c>
      <c r="B30" s="354" t="s">
        <v>908</v>
      </c>
      <c r="C30" s="447">
        <v>1320</v>
      </c>
      <c r="D30" s="559">
        <v>1320</v>
      </c>
      <c r="E30" s="556">
        <f t="shared" si="0"/>
        <v>118.8</v>
      </c>
      <c r="F30" s="556">
        <f t="shared" si="1"/>
        <v>13.2</v>
      </c>
      <c r="G30" s="556">
        <f t="shared" si="2"/>
        <v>132</v>
      </c>
    </row>
    <row r="31" spans="1:7" s="76" customFormat="1" ht="15.75" customHeight="1">
      <c r="A31" s="353" t="s">
        <v>909</v>
      </c>
      <c r="B31" s="354" t="s">
        <v>910</v>
      </c>
      <c r="C31" s="447">
        <v>786</v>
      </c>
      <c r="D31" s="559">
        <v>786</v>
      </c>
      <c r="E31" s="556">
        <f t="shared" si="0"/>
        <v>70.74</v>
      </c>
      <c r="F31" s="556">
        <f t="shared" si="1"/>
        <v>7.86</v>
      </c>
      <c r="G31" s="556">
        <f t="shared" si="2"/>
        <v>78.6</v>
      </c>
    </row>
    <row r="32" spans="1:7" s="76" customFormat="1" ht="15.75" customHeight="1">
      <c r="A32" s="353" t="s">
        <v>911</v>
      </c>
      <c r="B32" s="354" t="s">
        <v>912</v>
      </c>
      <c r="C32" s="447">
        <v>1942</v>
      </c>
      <c r="D32" s="559">
        <v>1942</v>
      </c>
      <c r="E32" s="556">
        <f t="shared" si="0"/>
        <v>174.78</v>
      </c>
      <c r="F32" s="556">
        <f t="shared" si="1"/>
        <v>19.42</v>
      </c>
      <c r="G32" s="556">
        <f t="shared" si="2"/>
        <v>194.2</v>
      </c>
    </row>
    <row r="33" spans="1:7" s="76" customFormat="1" ht="15.75" customHeight="1">
      <c r="A33" s="353" t="s">
        <v>913</v>
      </c>
      <c r="B33" s="354" t="s">
        <v>914</v>
      </c>
      <c r="C33" s="447">
        <v>1441</v>
      </c>
      <c r="D33" s="559">
        <v>1441</v>
      </c>
      <c r="E33" s="556">
        <f t="shared" si="0"/>
        <v>129.69</v>
      </c>
      <c r="F33" s="556">
        <f t="shared" si="1"/>
        <v>14.41</v>
      </c>
      <c r="G33" s="556">
        <f t="shared" si="2"/>
        <v>144.1</v>
      </c>
    </row>
    <row r="34" spans="1:7" s="76" customFormat="1" ht="15.75" customHeight="1">
      <c r="A34" s="353" t="s">
        <v>915</v>
      </c>
      <c r="B34" s="354" t="s">
        <v>916</v>
      </c>
      <c r="C34" s="447">
        <v>1660</v>
      </c>
      <c r="D34" s="559">
        <v>1660</v>
      </c>
      <c r="E34" s="556">
        <f t="shared" si="0"/>
        <v>149.4</v>
      </c>
      <c r="F34" s="556">
        <f t="shared" si="1"/>
        <v>16.6</v>
      </c>
      <c r="G34" s="556">
        <f t="shared" si="2"/>
        <v>166</v>
      </c>
    </row>
    <row r="35" spans="1:7" ht="14.25">
      <c r="A35" s="353" t="s">
        <v>917</v>
      </c>
      <c r="B35" s="354" t="s">
        <v>918</v>
      </c>
      <c r="C35" s="560">
        <v>1308</v>
      </c>
      <c r="D35" s="559">
        <v>1308</v>
      </c>
      <c r="E35" s="556">
        <f t="shared" si="0"/>
        <v>117.72</v>
      </c>
      <c r="F35" s="556">
        <f t="shared" si="1"/>
        <v>13.08</v>
      </c>
      <c r="G35" s="556">
        <f t="shared" si="2"/>
        <v>130.8</v>
      </c>
    </row>
    <row r="36" spans="1:7" ht="14.25">
      <c r="A36" s="353" t="s">
        <v>919</v>
      </c>
      <c r="B36" s="354" t="s">
        <v>920</v>
      </c>
      <c r="C36" s="560">
        <v>815</v>
      </c>
      <c r="D36" s="559">
        <v>815</v>
      </c>
      <c r="E36" s="556">
        <f t="shared" si="0"/>
        <v>73.35</v>
      </c>
      <c r="F36" s="556">
        <f t="shared" si="1"/>
        <v>8.15</v>
      </c>
      <c r="G36" s="556">
        <f t="shared" si="2"/>
        <v>81.5</v>
      </c>
    </row>
    <row r="37" spans="1:7" ht="14.25">
      <c r="A37" s="353" t="s">
        <v>921</v>
      </c>
      <c r="B37" s="354" t="s">
        <v>922</v>
      </c>
      <c r="C37" s="560">
        <v>0</v>
      </c>
      <c r="D37" s="559">
        <v>0</v>
      </c>
      <c r="E37" s="556">
        <f t="shared" si="0"/>
        <v>0</v>
      </c>
      <c r="F37" s="556">
        <f t="shared" si="1"/>
        <v>0</v>
      </c>
      <c r="G37" s="556">
        <f t="shared" si="2"/>
        <v>0</v>
      </c>
    </row>
    <row r="38" spans="1:7" ht="14.25">
      <c r="A38" s="353" t="s">
        <v>923</v>
      </c>
      <c r="B38" s="360" t="s">
        <v>924</v>
      </c>
      <c r="C38" s="560">
        <v>0</v>
      </c>
      <c r="D38" s="559">
        <v>0</v>
      </c>
      <c r="E38" s="556">
        <f t="shared" si="0"/>
        <v>0</v>
      </c>
      <c r="F38" s="556">
        <f t="shared" si="1"/>
        <v>0</v>
      </c>
      <c r="G38" s="556">
        <f t="shared" si="2"/>
        <v>0</v>
      </c>
    </row>
    <row r="39" spans="1:29" s="77" customFormat="1" ht="14.25">
      <c r="A39" s="353" t="s">
        <v>925</v>
      </c>
      <c r="B39" s="360" t="s">
        <v>926</v>
      </c>
      <c r="C39" s="560">
        <v>0</v>
      </c>
      <c r="D39" s="559">
        <v>0</v>
      </c>
      <c r="E39" s="556">
        <f t="shared" si="0"/>
        <v>0</v>
      </c>
      <c r="F39" s="556">
        <f t="shared" si="1"/>
        <v>0</v>
      </c>
      <c r="G39" s="556">
        <f t="shared" si="2"/>
        <v>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1:7" ht="14.25">
      <c r="A40" s="353" t="s">
        <v>927</v>
      </c>
      <c r="B40" s="360" t="s">
        <v>928</v>
      </c>
      <c r="C40" s="560">
        <v>0</v>
      </c>
      <c r="D40" s="559">
        <v>0</v>
      </c>
      <c r="E40" s="556">
        <f t="shared" si="0"/>
        <v>0</v>
      </c>
      <c r="F40" s="556">
        <f t="shared" si="1"/>
        <v>0</v>
      </c>
      <c r="G40" s="556">
        <f t="shared" si="2"/>
        <v>0</v>
      </c>
    </row>
    <row r="41" spans="1:7" ht="14.25">
      <c r="A41" s="353" t="s">
        <v>929</v>
      </c>
      <c r="B41" s="360" t="s">
        <v>930</v>
      </c>
      <c r="C41" s="560">
        <v>0</v>
      </c>
      <c r="D41" s="559">
        <v>0</v>
      </c>
      <c r="E41" s="556">
        <f t="shared" si="0"/>
        <v>0</v>
      </c>
      <c r="F41" s="556">
        <f t="shared" si="1"/>
        <v>0</v>
      </c>
      <c r="G41" s="556">
        <f t="shared" si="2"/>
        <v>0</v>
      </c>
    </row>
    <row r="42" spans="1:7" ht="14.25">
      <c r="A42" s="353" t="s">
        <v>931</v>
      </c>
      <c r="B42" s="360" t="s">
        <v>932</v>
      </c>
      <c r="C42" s="560">
        <v>0</v>
      </c>
      <c r="D42" s="559">
        <v>0</v>
      </c>
      <c r="E42" s="556">
        <f t="shared" si="0"/>
        <v>0</v>
      </c>
      <c r="F42" s="556">
        <f t="shared" si="1"/>
        <v>0</v>
      </c>
      <c r="G42" s="556">
        <f t="shared" si="2"/>
        <v>0</v>
      </c>
    </row>
    <row r="43" spans="1:7" ht="14.25">
      <c r="A43" s="353" t="s">
        <v>933</v>
      </c>
      <c r="B43" s="360" t="s">
        <v>934</v>
      </c>
      <c r="C43" s="560">
        <v>0</v>
      </c>
      <c r="D43" s="559">
        <v>0</v>
      </c>
      <c r="E43" s="556">
        <f t="shared" si="0"/>
        <v>0</v>
      </c>
      <c r="F43" s="556">
        <f t="shared" si="1"/>
        <v>0</v>
      </c>
      <c r="G43" s="556">
        <f t="shared" si="2"/>
        <v>0</v>
      </c>
    </row>
    <row r="44" spans="1:10" ht="14.25">
      <c r="A44" s="279" t="s">
        <v>18</v>
      </c>
      <c r="B44" s="77"/>
      <c r="C44" s="561">
        <f>SUM(C11:C43)</f>
        <v>28968</v>
      </c>
      <c r="D44" s="561">
        <f>SUM(D11:D43)</f>
        <v>28968</v>
      </c>
      <c r="E44" s="557">
        <f>SUM(E11:E43)</f>
        <v>2607.12</v>
      </c>
      <c r="F44" s="557">
        <f>SUM(F11:F43)</f>
        <v>289.67999999999995</v>
      </c>
      <c r="G44" s="558">
        <f>SUM(G11:G43)</f>
        <v>2896.7999999999993</v>
      </c>
      <c r="I44" s="71">
        <f>G44/10</f>
        <v>289.67999999999995</v>
      </c>
      <c r="J44" s="681">
        <f>G44-I44</f>
        <v>2607.1199999999994</v>
      </c>
    </row>
    <row r="45" spans="1:7" ht="14.25">
      <c r="A45" s="280"/>
      <c r="B45" s="78"/>
      <c r="C45" s="583"/>
      <c r="D45" s="78"/>
      <c r="E45" s="78"/>
      <c r="F45" s="78"/>
      <c r="G45" s="78"/>
    </row>
    <row r="46" spans="1:7" s="15" customFormat="1" ht="12.75" customHeight="1">
      <c r="A46" s="14" t="s">
        <v>12</v>
      </c>
      <c r="C46" s="359"/>
      <c r="G46" s="14"/>
    </row>
    <row r="47" spans="1:3" s="15" customFormat="1" ht="12.75">
      <c r="A47" s="14"/>
      <c r="B47" s="14"/>
      <c r="C47" s="584"/>
    </row>
    <row r="48" spans="2:7" ht="14.25">
      <c r="B48" s="117" t="s">
        <v>13</v>
      </c>
      <c r="D48" s="80"/>
      <c r="F48" s="685" t="s">
        <v>13</v>
      </c>
      <c r="G48" s="685"/>
    </row>
    <row r="49" spans="1:7" ht="14.25">
      <c r="A49" s="14"/>
      <c r="B49" s="508" t="s">
        <v>882</v>
      </c>
      <c r="D49" s="391"/>
      <c r="E49" s="32" t="s">
        <v>14</v>
      </c>
      <c r="F49" s="32"/>
      <c r="G49" s="32"/>
    </row>
    <row r="50" spans="2:7" ht="14.25" customHeight="1">
      <c r="B50" s="32"/>
      <c r="C50" s="32"/>
      <c r="D50" s="32"/>
      <c r="E50" s="32" t="s">
        <v>86</v>
      </c>
      <c r="F50" s="32"/>
      <c r="G50" s="32"/>
    </row>
    <row r="51" spans="1:7" ht="14.25">
      <c r="A51" s="15"/>
      <c r="B51" s="14"/>
      <c r="C51" s="14"/>
      <c r="D51" s="14"/>
      <c r="E51" s="724" t="s">
        <v>83</v>
      </c>
      <c r="F51" s="724"/>
      <c r="G51" s="724"/>
    </row>
  </sheetData>
  <sheetProtection/>
  <mergeCells count="12">
    <mergeCell ref="B4:G4"/>
    <mergeCell ref="A6:B6"/>
    <mergeCell ref="B2:F2"/>
    <mergeCell ref="F1:G1"/>
    <mergeCell ref="E51:G51"/>
    <mergeCell ref="F48:G48"/>
    <mergeCell ref="E8:G8"/>
    <mergeCell ref="A8:A9"/>
    <mergeCell ref="B8:B9"/>
    <mergeCell ref="C8:C9"/>
    <mergeCell ref="B25:B26"/>
    <mergeCell ref="D8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tabSelected="1" view="pageBreakPreview" zoomScale="90" zoomScaleNormal="90" zoomScaleSheetLayoutView="90" zoomScalePageLayoutView="0" workbookViewId="0" topLeftCell="C25">
      <selection activeCell="P33" sqref="P33"/>
    </sheetView>
  </sheetViews>
  <sheetFormatPr defaultColWidth="9.140625" defaultRowHeight="12.75"/>
  <cols>
    <col min="1" max="1" width="9.140625" style="71" customWidth="1"/>
    <col min="2" max="2" width="15.421875" style="71" bestFit="1" customWidth="1"/>
    <col min="3" max="3" width="9.7109375" style="71" customWidth="1"/>
    <col min="4" max="4" width="8.140625" style="71" customWidth="1"/>
    <col min="5" max="5" width="7.421875" style="71" customWidth="1"/>
    <col min="6" max="6" width="9.140625" style="71" customWidth="1"/>
    <col min="7" max="7" width="9.57421875" style="71" customWidth="1"/>
    <col min="8" max="8" width="8.140625" style="71" customWidth="1"/>
    <col min="9" max="9" width="6.8515625" style="71" customWidth="1"/>
    <col min="10" max="10" width="9.28125" style="71" customWidth="1"/>
    <col min="11" max="11" width="10.57421875" style="71" customWidth="1"/>
    <col min="12" max="12" width="8.7109375" style="71" customWidth="1"/>
    <col min="13" max="13" width="7.421875" style="71" customWidth="1"/>
    <col min="14" max="14" width="8.57421875" style="71" customWidth="1"/>
    <col min="15" max="15" width="8.7109375" style="535" customWidth="1"/>
    <col min="16" max="16" width="8.57421875" style="71" customWidth="1"/>
    <col min="17" max="17" width="7.8515625" style="71" customWidth="1"/>
    <col min="18" max="18" width="8.57421875" style="71" customWidth="1"/>
    <col min="19" max="20" width="10.57421875" style="71" customWidth="1"/>
    <col min="21" max="21" width="11.140625" style="71" customWidth="1"/>
    <col min="22" max="22" width="10.7109375" style="71" bestFit="1" customWidth="1"/>
    <col min="23" max="16384" width="9.140625" style="71" customWidth="1"/>
  </cols>
  <sheetData>
    <row r="1" spans="3:24" s="15" customFormat="1" ht="15">
      <c r="C1" s="39"/>
      <c r="D1" s="39"/>
      <c r="E1" s="39"/>
      <c r="F1" s="39"/>
      <c r="G1" s="39"/>
      <c r="H1" s="39"/>
      <c r="I1" s="100" t="s">
        <v>0</v>
      </c>
      <c r="J1" s="100"/>
      <c r="O1" s="359"/>
      <c r="S1" s="36"/>
      <c r="T1" s="36"/>
      <c r="U1" s="799" t="s">
        <v>538</v>
      </c>
      <c r="V1" s="799"/>
      <c r="W1" s="37"/>
      <c r="X1" s="37"/>
    </row>
    <row r="2" spans="5:16" s="15" customFormat="1" ht="19.5">
      <c r="E2" s="722" t="s">
        <v>700</v>
      </c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</row>
    <row r="3" spans="8:16" s="15" customFormat="1" ht="19.5">
      <c r="H3" s="38"/>
      <c r="I3" s="38"/>
      <c r="J3" s="38"/>
      <c r="K3" s="38"/>
      <c r="L3" s="38"/>
      <c r="M3" s="38"/>
      <c r="N3" s="38"/>
      <c r="O3" s="419"/>
      <c r="P3" s="38"/>
    </row>
    <row r="4" spans="3:23" ht="15">
      <c r="C4" s="723" t="s">
        <v>817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41"/>
      <c r="S4" s="106"/>
      <c r="T4" s="106"/>
      <c r="U4" s="106"/>
      <c r="V4" s="106"/>
      <c r="W4" s="100"/>
    </row>
    <row r="5" spans="3:23" ht="14.25">
      <c r="C5" s="72"/>
      <c r="D5" s="72"/>
      <c r="E5" s="72"/>
      <c r="F5" s="72"/>
      <c r="G5" s="72"/>
      <c r="H5" s="72"/>
      <c r="M5" s="72"/>
      <c r="N5" s="72"/>
      <c r="O5" s="536"/>
      <c r="P5" s="72"/>
      <c r="Q5" s="72"/>
      <c r="R5" s="72"/>
      <c r="S5" s="72"/>
      <c r="T5" s="72"/>
      <c r="U5" s="72"/>
      <c r="V5" s="72"/>
      <c r="W5" s="72"/>
    </row>
    <row r="6" spans="1:2" ht="14.25">
      <c r="A6" s="724" t="s">
        <v>936</v>
      </c>
      <c r="B6" s="724"/>
    </row>
    <row r="7" ht="14.25">
      <c r="B7" s="315"/>
    </row>
    <row r="8" spans="1:22" s="75" customFormat="1" ht="24.75" customHeight="1">
      <c r="A8" s="698" t="s">
        <v>2</v>
      </c>
      <c r="B8" s="1040" t="s">
        <v>3</v>
      </c>
      <c r="C8" s="1049" t="s">
        <v>818</v>
      </c>
      <c r="D8" s="1050"/>
      <c r="E8" s="1050"/>
      <c r="F8" s="1050"/>
      <c r="G8" s="1049" t="s">
        <v>822</v>
      </c>
      <c r="H8" s="1050"/>
      <c r="I8" s="1050"/>
      <c r="J8" s="1050"/>
      <c r="K8" s="1049" t="s">
        <v>823</v>
      </c>
      <c r="L8" s="1050"/>
      <c r="M8" s="1050"/>
      <c r="N8" s="1050"/>
      <c r="O8" s="1049" t="s">
        <v>824</v>
      </c>
      <c r="P8" s="1050"/>
      <c r="Q8" s="1050"/>
      <c r="R8" s="1050"/>
      <c r="S8" s="1058" t="s">
        <v>18</v>
      </c>
      <c r="T8" s="1059"/>
      <c r="U8" s="1059"/>
      <c r="V8" s="1059"/>
    </row>
    <row r="9" spans="1:22" s="76" customFormat="1" ht="29.25" customHeight="1">
      <c r="A9" s="698"/>
      <c r="B9" s="1040"/>
      <c r="C9" s="1054" t="s">
        <v>819</v>
      </c>
      <c r="D9" s="1051" t="s">
        <v>821</v>
      </c>
      <c r="E9" s="1052"/>
      <c r="F9" s="1053"/>
      <c r="G9" s="1054" t="s">
        <v>819</v>
      </c>
      <c r="H9" s="1051" t="s">
        <v>821</v>
      </c>
      <c r="I9" s="1052"/>
      <c r="J9" s="1053"/>
      <c r="K9" s="1054" t="s">
        <v>819</v>
      </c>
      <c r="L9" s="1051" t="s">
        <v>821</v>
      </c>
      <c r="M9" s="1052"/>
      <c r="N9" s="1053"/>
      <c r="O9" s="1056" t="s">
        <v>819</v>
      </c>
      <c r="P9" s="1051" t="s">
        <v>821</v>
      </c>
      <c r="Q9" s="1052"/>
      <c r="R9" s="1053"/>
      <c r="S9" s="1054" t="s">
        <v>819</v>
      </c>
      <c r="T9" s="1051" t="s">
        <v>821</v>
      </c>
      <c r="U9" s="1052"/>
      <c r="V9" s="1053"/>
    </row>
    <row r="10" spans="1:22" s="76" customFormat="1" ht="46.5" customHeight="1">
      <c r="A10" s="698"/>
      <c r="B10" s="1040"/>
      <c r="C10" s="1055"/>
      <c r="D10" s="70" t="s">
        <v>820</v>
      </c>
      <c r="E10" s="70" t="s">
        <v>201</v>
      </c>
      <c r="F10" s="70" t="s">
        <v>18</v>
      </c>
      <c r="G10" s="1055"/>
      <c r="H10" s="70" t="s">
        <v>820</v>
      </c>
      <c r="I10" s="70" t="s">
        <v>201</v>
      </c>
      <c r="J10" s="70" t="s">
        <v>18</v>
      </c>
      <c r="K10" s="1055"/>
      <c r="L10" s="70" t="s">
        <v>820</v>
      </c>
      <c r="M10" s="70" t="s">
        <v>201</v>
      </c>
      <c r="N10" s="70" t="s">
        <v>18</v>
      </c>
      <c r="O10" s="1057"/>
      <c r="P10" s="70" t="s">
        <v>820</v>
      </c>
      <c r="Q10" s="70" t="s">
        <v>201</v>
      </c>
      <c r="R10" s="70" t="s">
        <v>18</v>
      </c>
      <c r="S10" s="1055"/>
      <c r="T10" s="70" t="s">
        <v>820</v>
      </c>
      <c r="U10" s="70" t="s">
        <v>201</v>
      </c>
      <c r="V10" s="70" t="s">
        <v>18</v>
      </c>
    </row>
    <row r="11" spans="1:22" s="144" customFormat="1" ht="15.75" customHeight="1">
      <c r="A11" s="316">
        <v>1</v>
      </c>
      <c r="B11" s="143">
        <v>2</v>
      </c>
      <c r="C11" s="143">
        <v>3</v>
      </c>
      <c r="D11" s="316">
        <v>4</v>
      </c>
      <c r="E11" s="143">
        <v>5</v>
      </c>
      <c r="F11" s="143">
        <v>6</v>
      </c>
      <c r="G11" s="316">
        <v>7</v>
      </c>
      <c r="H11" s="143">
        <v>8</v>
      </c>
      <c r="I11" s="143">
        <v>9</v>
      </c>
      <c r="J11" s="316">
        <v>10</v>
      </c>
      <c r="K11" s="143">
        <v>11</v>
      </c>
      <c r="L11" s="143">
        <v>12</v>
      </c>
      <c r="M11" s="316">
        <v>13</v>
      </c>
      <c r="N11" s="143">
        <v>14</v>
      </c>
      <c r="O11" s="542">
        <v>15</v>
      </c>
      <c r="P11" s="316">
        <v>16</v>
      </c>
      <c r="Q11" s="143">
        <v>17</v>
      </c>
      <c r="R11" s="143">
        <v>18</v>
      </c>
      <c r="S11" s="316">
        <v>19</v>
      </c>
      <c r="T11" s="143">
        <v>20</v>
      </c>
      <c r="U11" s="143">
        <v>21</v>
      </c>
      <c r="V11" s="316">
        <v>22</v>
      </c>
    </row>
    <row r="12" spans="1:22" s="144" customFormat="1" ht="15.75" customHeight="1">
      <c r="A12" s="353" t="s">
        <v>258</v>
      </c>
      <c r="B12" s="354" t="s">
        <v>884</v>
      </c>
      <c r="C12" s="567">
        <v>0</v>
      </c>
      <c r="D12" s="564">
        <v>0</v>
      </c>
      <c r="E12" s="563">
        <v>0</v>
      </c>
      <c r="F12" s="563">
        <v>0</v>
      </c>
      <c r="G12" s="570">
        <v>0</v>
      </c>
      <c r="H12" s="563">
        <v>0</v>
      </c>
      <c r="I12" s="563">
        <v>0</v>
      </c>
      <c r="J12" s="564">
        <v>0</v>
      </c>
      <c r="K12" s="567">
        <v>0</v>
      </c>
      <c r="L12" s="563">
        <f>K12*18000/100000</f>
        <v>0</v>
      </c>
      <c r="M12" s="564">
        <f>K12*2000/100000</f>
        <v>0</v>
      </c>
      <c r="N12" s="563">
        <f>SUM(L12:M12)</f>
        <v>0</v>
      </c>
      <c r="O12" s="571">
        <v>0</v>
      </c>
      <c r="P12" s="564">
        <f>O12*22500/100000</f>
        <v>0</v>
      </c>
      <c r="Q12" s="563">
        <f>O12*2500/100000</f>
        <v>0</v>
      </c>
      <c r="R12" s="563">
        <f>SUM(P12:Q12)</f>
        <v>0</v>
      </c>
      <c r="S12" s="570">
        <f>C12+G12+K12+O12</f>
        <v>0</v>
      </c>
      <c r="T12" s="563">
        <f>D12+H12+L12+P12</f>
        <v>0</v>
      </c>
      <c r="U12" s="563">
        <f>E12+I12+M12+Q12</f>
        <v>0</v>
      </c>
      <c r="V12" s="564">
        <f>SUM(T12:U12)</f>
        <v>0</v>
      </c>
    </row>
    <row r="13" spans="1:22" s="144" customFormat="1" ht="15.75" customHeight="1">
      <c r="A13" s="353" t="s">
        <v>259</v>
      </c>
      <c r="B13" s="354" t="s">
        <v>885</v>
      </c>
      <c r="C13" s="567">
        <v>0</v>
      </c>
      <c r="D13" s="564">
        <v>0</v>
      </c>
      <c r="E13" s="563">
        <v>0</v>
      </c>
      <c r="F13" s="563">
        <v>0</v>
      </c>
      <c r="G13" s="570">
        <v>0</v>
      </c>
      <c r="H13" s="563">
        <v>0</v>
      </c>
      <c r="I13" s="563">
        <v>0</v>
      </c>
      <c r="J13" s="564">
        <v>0</v>
      </c>
      <c r="K13" s="567">
        <v>0</v>
      </c>
      <c r="L13" s="563">
        <f aca="true" t="shared" si="0" ref="L13:L44">K13*18000/100000</f>
        <v>0</v>
      </c>
      <c r="M13" s="564">
        <f aca="true" t="shared" si="1" ref="M13:M44">K13*2000/100000</f>
        <v>0</v>
      </c>
      <c r="N13" s="563">
        <f aca="true" t="shared" si="2" ref="N13:N44">SUM(L13:M13)</f>
        <v>0</v>
      </c>
      <c r="O13" s="639">
        <v>5</v>
      </c>
      <c r="P13" s="638">
        <f aca="true" t="shared" si="3" ref="P13:P44">O13*22500/100000</f>
        <v>1.125</v>
      </c>
      <c r="Q13" s="637">
        <f aca="true" t="shared" si="4" ref="Q13:Q44">O13*2500/100000</f>
        <v>0.125</v>
      </c>
      <c r="R13" s="637">
        <f aca="true" t="shared" si="5" ref="R13:R44">SUM(P13:Q13)</f>
        <v>1.25</v>
      </c>
      <c r="S13" s="640">
        <f aca="true" t="shared" si="6" ref="S13:S44">C13+G13+K13+O13</f>
        <v>5</v>
      </c>
      <c r="T13" s="637">
        <f aca="true" t="shared" si="7" ref="T13:T44">D13+H13+L13+P13</f>
        <v>1.125</v>
      </c>
      <c r="U13" s="637">
        <f aca="true" t="shared" si="8" ref="U13:U44">E13+I13+M13+Q13</f>
        <v>0.125</v>
      </c>
      <c r="V13" s="638">
        <f aca="true" t="shared" si="9" ref="V13:V44">SUM(T13:U13)</f>
        <v>1.25</v>
      </c>
    </row>
    <row r="14" spans="1:22" s="144" customFormat="1" ht="15.75" customHeight="1">
      <c r="A14" s="353" t="s">
        <v>260</v>
      </c>
      <c r="B14" s="354" t="s">
        <v>886</v>
      </c>
      <c r="C14" s="567">
        <v>0</v>
      </c>
      <c r="D14" s="564">
        <v>0</v>
      </c>
      <c r="E14" s="563">
        <v>0</v>
      </c>
      <c r="F14" s="563">
        <v>0</v>
      </c>
      <c r="G14" s="570">
        <v>0</v>
      </c>
      <c r="H14" s="563">
        <v>0</v>
      </c>
      <c r="I14" s="563">
        <v>0</v>
      </c>
      <c r="J14" s="564">
        <v>0</v>
      </c>
      <c r="K14" s="567">
        <v>0</v>
      </c>
      <c r="L14" s="563">
        <f t="shared" si="0"/>
        <v>0</v>
      </c>
      <c r="M14" s="564">
        <f t="shared" si="1"/>
        <v>0</v>
      </c>
      <c r="N14" s="563">
        <f t="shared" si="2"/>
        <v>0</v>
      </c>
      <c r="O14" s="571">
        <v>0</v>
      </c>
      <c r="P14" s="564">
        <f t="shared" si="3"/>
        <v>0</v>
      </c>
      <c r="Q14" s="563">
        <f t="shared" si="4"/>
        <v>0</v>
      </c>
      <c r="R14" s="563">
        <f t="shared" si="5"/>
        <v>0</v>
      </c>
      <c r="S14" s="570">
        <f t="shared" si="6"/>
        <v>0</v>
      </c>
      <c r="T14" s="563">
        <f t="shared" si="7"/>
        <v>0</v>
      </c>
      <c r="U14" s="563">
        <f t="shared" si="8"/>
        <v>0</v>
      </c>
      <c r="V14" s="564">
        <f t="shared" si="9"/>
        <v>0</v>
      </c>
    </row>
    <row r="15" spans="1:22" s="144" customFormat="1" ht="15.75" customHeight="1">
      <c r="A15" s="353" t="s">
        <v>261</v>
      </c>
      <c r="B15" s="354" t="s">
        <v>887</v>
      </c>
      <c r="C15" s="567">
        <v>0</v>
      </c>
      <c r="D15" s="564">
        <v>0</v>
      </c>
      <c r="E15" s="563">
        <v>0</v>
      </c>
      <c r="F15" s="563">
        <v>0</v>
      </c>
      <c r="G15" s="570">
        <v>0</v>
      </c>
      <c r="H15" s="563">
        <v>0</v>
      </c>
      <c r="I15" s="563">
        <v>0</v>
      </c>
      <c r="J15" s="564">
        <v>0</v>
      </c>
      <c r="K15" s="567">
        <v>0</v>
      </c>
      <c r="L15" s="563">
        <f t="shared" si="0"/>
        <v>0</v>
      </c>
      <c r="M15" s="564">
        <f t="shared" si="1"/>
        <v>0</v>
      </c>
      <c r="N15" s="563">
        <f t="shared" si="2"/>
        <v>0</v>
      </c>
      <c r="O15" s="571">
        <v>0</v>
      </c>
      <c r="P15" s="564">
        <f t="shared" si="3"/>
        <v>0</v>
      </c>
      <c r="Q15" s="563">
        <f t="shared" si="4"/>
        <v>0</v>
      </c>
      <c r="R15" s="563">
        <f t="shared" si="5"/>
        <v>0</v>
      </c>
      <c r="S15" s="570">
        <f t="shared" si="6"/>
        <v>0</v>
      </c>
      <c r="T15" s="563">
        <f t="shared" si="7"/>
        <v>0</v>
      </c>
      <c r="U15" s="563">
        <f t="shared" si="8"/>
        <v>0</v>
      </c>
      <c r="V15" s="564">
        <f t="shared" si="9"/>
        <v>0</v>
      </c>
    </row>
    <row r="16" spans="1:22" s="144" customFormat="1" ht="15.75" customHeight="1">
      <c r="A16" s="353" t="s">
        <v>262</v>
      </c>
      <c r="B16" s="354" t="s">
        <v>888</v>
      </c>
      <c r="C16" s="567">
        <v>0</v>
      </c>
      <c r="D16" s="564">
        <v>0</v>
      </c>
      <c r="E16" s="563">
        <v>0</v>
      </c>
      <c r="F16" s="563">
        <v>0</v>
      </c>
      <c r="G16" s="570">
        <v>0</v>
      </c>
      <c r="H16" s="563">
        <v>0</v>
      </c>
      <c r="I16" s="563">
        <v>0</v>
      </c>
      <c r="J16" s="564">
        <v>0</v>
      </c>
      <c r="K16" s="567">
        <v>0</v>
      </c>
      <c r="L16" s="563">
        <f t="shared" si="0"/>
        <v>0</v>
      </c>
      <c r="M16" s="564">
        <f t="shared" si="1"/>
        <v>0</v>
      </c>
      <c r="N16" s="563">
        <f t="shared" si="2"/>
        <v>0</v>
      </c>
      <c r="O16" s="571">
        <v>0</v>
      </c>
      <c r="P16" s="564">
        <f t="shared" si="3"/>
        <v>0</v>
      </c>
      <c r="Q16" s="563">
        <f t="shared" si="4"/>
        <v>0</v>
      </c>
      <c r="R16" s="563">
        <f t="shared" si="5"/>
        <v>0</v>
      </c>
      <c r="S16" s="570">
        <f t="shared" si="6"/>
        <v>0</v>
      </c>
      <c r="T16" s="563">
        <f t="shared" si="7"/>
        <v>0</v>
      </c>
      <c r="U16" s="563">
        <f t="shared" si="8"/>
        <v>0</v>
      </c>
      <c r="V16" s="564">
        <f t="shared" si="9"/>
        <v>0</v>
      </c>
    </row>
    <row r="17" spans="1:22" s="144" customFormat="1" ht="15.75" customHeight="1">
      <c r="A17" s="353" t="s">
        <v>263</v>
      </c>
      <c r="B17" s="354" t="s">
        <v>889</v>
      </c>
      <c r="C17" s="567">
        <v>0</v>
      </c>
      <c r="D17" s="564">
        <v>0</v>
      </c>
      <c r="E17" s="563">
        <v>0</v>
      </c>
      <c r="F17" s="563">
        <v>0</v>
      </c>
      <c r="G17" s="570">
        <v>0</v>
      </c>
      <c r="H17" s="563">
        <v>0</v>
      </c>
      <c r="I17" s="563">
        <v>0</v>
      </c>
      <c r="J17" s="564">
        <v>0</v>
      </c>
      <c r="K17" s="636">
        <v>3</v>
      </c>
      <c r="L17" s="637">
        <f t="shared" si="0"/>
        <v>0.54</v>
      </c>
      <c r="M17" s="638">
        <f t="shared" si="1"/>
        <v>0.06</v>
      </c>
      <c r="N17" s="637">
        <f t="shared" si="2"/>
        <v>0.6000000000000001</v>
      </c>
      <c r="O17" s="571">
        <v>0</v>
      </c>
      <c r="P17" s="564">
        <f t="shared" si="3"/>
        <v>0</v>
      </c>
      <c r="Q17" s="563">
        <f t="shared" si="4"/>
        <v>0</v>
      </c>
      <c r="R17" s="563">
        <f t="shared" si="5"/>
        <v>0</v>
      </c>
      <c r="S17" s="640">
        <f t="shared" si="6"/>
        <v>3</v>
      </c>
      <c r="T17" s="637">
        <f t="shared" si="7"/>
        <v>0.54</v>
      </c>
      <c r="U17" s="637">
        <f t="shared" si="8"/>
        <v>0.06</v>
      </c>
      <c r="V17" s="638">
        <f t="shared" si="9"/>
        <v>0.6000000000000001</v>
      </c>
    </row>
    <row r="18" spans="1:22" s="144" customFormat="1" ht="15.75" customHeight="1">
      <c r="A18" s="353" t="s">
        <v>264</v>
      </c>
      <c r="B18" s="354" t="s">
        <v>890</v>
      </c>
      <c r="C18" s="567">
        <v>0</v>
      </c>
      <c r="D18" s="564">
        <v>0</v>
      </c>
      <c r="E18" s="563">
        <v>0</v>
      </c>
      <c r="F18" s="563">
        <v>0</v>
      </c>
      <c r="G18" s="570">
        <v>0</v>
      </c>
      <c r="H18" s="563">
        <v>0</v>
      </c>
      <c r="I18" s="563">
        <v>0</v>
      </c>
      <c r="J18" s="564">
        <v>0</v>
      </c>
      <c r="K18" s="567">
        <v>0</v>
      </c>
      <c r="L18" s="563">
        <f t="shared" si="0"/>
        <v>0</v>
      </c>
      <c r="M18" s="564">
        <f t="shared" si="1"/>
        <v>0</v>
      </c>
      <c r="N18" s="563">
        <f t="shared" si="2"/>
        <v>0</v>
      </c>
      <c r="O18" s="571">
        <v>0</v>
      </c>
      <c r="P18" s="564">
        <f t="shared" si="3"/>
        <v>0</v>
      </c>
      <c r="Q18" s="563">
        <f t="shared" si="4"/>
        <v>0</v>
      </c>
      <c r="R18" s="563">
        <f t="shared" si="5"/>
        <v>0</v>
      </c>
      <c r="S18" s="570">
        <f t="shared" si="6"/>
        <v>0</v>
      </c>
      <c r="T18" s="563">
        <f t="shared" si="7"/>
        <v>0</v>
      </c>
      <c r="U18" s="563">
        <f t="shared" si="8"/>
        <v>0</v>
      </c>
      <c r="V18" s="564">
        <f t="shared" si="9"/>
        <v>0</v>
      </c>
    </row>
    <row r="19" spans="1:22" s="144" customFormat="1" ht="15.75" customHeight="1">
      <c r="A19" s="353" t="s">
        <v>265</v>
      </c>
      <c r="B19" s="354" t="s">
        <v>891</v>
      </c>
      <c r="C19" s="567">
        <v>0</v>
      </c>
      <c r="D19" s="564">
        <v>0</v>
      </c>
      <c r="E19" s="563">
        <v>0</v>
      </c>
      <c r="F19" s="563">
        <v>0</v>
      </c>
      <c r="G19" s="570">
        <v>0</v>
      </c>
      <c r="H19" s="563">
        <v>0</v>
      </c>
      <c r="I19" s="563">
        <v>0</v>
      </c>
      <c r="J19" s="564">
        <v>0</v>
      </c>
      <c r="K19" s="567">
        <v>0</v>
      </c>
      <c r="L19" s="563">
        <f t="shared" si="0"/>
        <v>0</v>
      </c>
      <c r="M19" s="564">
        <f t="shared" si="1"/>
        <v>0</v>
      </c>
      <c r="N19" s="563">
        <f t="shared" si="2"/>
        <v>0</v>
      </c>
      <c r="O19" s="571">
        <v>0</v>
      </c>
      <c r="P19" s="564">
        <f t="shared" si="3"/>
        <v>0</v>
      </c>
      <c r="Q19" s="563">
        <f t="shared" si="4"/>
        <v>0</v>
      </c>
      <c r="R19" s="563">
        <f t="shared" si="5"/>
        <v>0</v>
      </c>
      <c r="S19" s="570">
        <f t="shared" si="6"/>
        <v>0</v>
      </c>
      <c r="T19" s="563">
        <f t="shared" si="7"/>
        <v>0</v>
      </c>
      <c r="U19" s="563">
        <f t="shared" si="8"/>
        <v>0</v>
      </c>
      <c r="V19" s="564">
        <f t="shared" si="9"/>
        <v>0</v>
      </c>
    </row>
    <row r="20" spans="1:22" s="144" customFormat="1" ht="15.75" customHeight="1">
      <c r="A20" s="353" t="s">
        <v>284</v>
      </c>
      <c r="B20" s="354" t="s">
        <v>892</v>
      </c>
      <c r="C20" s="567">
        <v>0</v>
      </c>
      <c r="D20" s="564">
        <v>0</v>
      </c>
      <c r="E20" s="563">
        <v>0</v>
      </c>
      <c r="F20" s="563">
        <v>0</v>
      </c>
      <c r="G20" s="570">
        <v>0</v>
      </c>
      <c r="H20" s="563">
        <v>0</v>
      </c>
      <c r="I20" s="563">
        <v>0</v>
      </c>
      <c r="J20" s="564">
        <v>0</v>
      </c>
      <c r="K20" s="567">
        <v>0</v>
      </c>
      <c r="L20" s="563">
        <f t="shared" si="0"/>
        <v>0</v>
      </c>
      <c r="M20" s="564">
        <f t="shared" si="1"/>
        <v>0</v>
      </c>
      <c r="N20" s="563">
        <f t="shared" si="2"/>
        <v>0</v>
      </c>
      <c r="O20" s="571">
        <v>0</v>
      </c>
      <c r="P20" s="564">
        <f t="shared" si="3"/>
        <v>0</v>
      </c>
      <c r="Q20" s="563">
        <f t="shared" si="4"/>
        <v>0</v>
      </c>
      <c r="R20" s="563">
        <f t="shared" si="5"/>
        <v>0</v>
      </c>
      <c r="S20" s="570">
        <f t="shared" si="6"/>
        <v>0</v>
      </c>
      <c r="T20" s="563">
        <f t="shared" si="7"/>
        <v>0</v>
      </c>
      <c r="U20" s="563">
        <f t="shared" si="8"/>
        <v>0</v>
      </c>
      <c r="V20" s="564">
        <f t="shared" si="9"/>
        <v>0</v>
      </c>
    </row>
    <row r="21" spans="1:22" s="144" customFormat="1" ht="15.75" customHeight="1">
      <c r="A21" s="353" t="s">
        <v>285</v>
      </c>
      <c r="B21" s="354" t="s">
        <v>893</v>
      </c>
      <c r="C21" s="567">
        <v>0</v>
      </c>
      <c r="D21" s="564">
        <v>0</v>
      </c>
      <c r="E21" s="563">
        <v>0</v>
      </c>
      <c r="F21" s="563">
        <v>0</v>
      </c>
      <c r="G21" s="570">
        <v>0</v>
      </c>
      <c r="H21" s="563">
        <v>0</v>
      </c>
      <c r="I21" s="563">
        <v>0</v>
      </c>
      <c r="J21" s="564">
        <v>0</v>
      </c>
      <c r="K21" s="567">
        <v>0</v>
      </c>
      <c r="L21" s="563">
        <f t="shared" si="0"/>
        <v>0</v>
      </c>
      <c r="M21" s="564">
        <f t="shared" si="1"/>
        <v>0</v>
      </c>
      <c r="N21" s="563">
        <f t="shared" si="2"/>
        <v>0</v>
      </c>
      <c r="O21" s="571">
        <v>0</v>
      </c>
      <c r="P21" s="564">
        <f t="shared" si="3"/>
        <v>0</v>
      </c>
      <c r="Q21" s="563">
        <f t="shared" si="4"/>
        <v>0</v>
      </c>
      <c r="R21" s="563">
        <f t="shared" si="5"/>
        <v>0</v>
      </c>
      <c r="S21" s="570">
        <f t="shared" si="6"/>
        <v>0</v>
      </c>
      <c r="T21" s="563">
        <f t="shared" si="7"/>
        <v>0</v>
      </c>
      <c r="U21" s="563">
        <f t="shared" si="8"/>
        <v>0</v>
      </c>
      <c r="V21" s="564">
        <f t="shared" si="9"/>
        <v>0</v>
      </c>
    </row>
    <row r="22" spans="1:22" s="144" customFormat="1" ht="15.75" customHeight="1">
      <c r="A22" s="353" t="s">
        <v>286</v>
      </c>
      <c r="B22" s="354" t="s">
        <v>894</v>
      </c>
      <c r="C22" s="567">
        <v>0</v>
      </c>
      <c r="D22" s="564">
        <v>0</v>
      </c>
      <c r="E22" s="563">
        <v>0</v>
      </c>
      <c r="F22" s="563">
        <v>0</v>
      </c>
      <c r="G22" s="570">
        <v>0</v>
      </c>
      <c r="H22" s="563">
        <v>0</v>
      </c>
      <c r="I22" s="563">
        <v>0</v>
      </c>
      <c r="J22" s="564">
        <v>0</v>
      </c>
      <c r="K22" s="567">
        <v>0</v>
      </c>
      <c r="L22" s="563">
        <f t="shared" si="0"/>
        <v>0</v>
      </c>
      <c r="M22" s="564">
        <f t="shared" si="1"/>
        <v>0</v>
      </c>
      <c r="N22" s="563">
        <f t="shared" si="2"/>
        <v>0</v>
      </c>
      <c r="O22" s="639">
        <v>1</v>
      </c>
      <c r="P22" s="638">
        <f t="shared" si="3"/>
        <v>0.225</v>
      </c>
      <c r="Q22" s="637">
        <f t="shared" si="4"/>
        <v>0.025</v>
      </c>
      <c r="R22" s="637">
        <f t="shared" si="5"/>
        <v>0.25</v>
      </c>
      <c r="S22" s="640">
        <f t="shared" si="6"/>
        <v>1</v>
      </c>
      <c r="T22" s="637">
        <f t="shared" si="7"/>
        <v>0.225</v>
      </c>
      <c r="U22" s="637">
        <f t="shared" si="8"/>
        <v>0.025</v>
      </c>
      <c r="V22" s="638">
        <f t="shared" si="9"/>
        <v>0.25</v>
      </c>
    </row>
    <row r="23" spans="1:22" s="144" customFormat="1" ht="15.75" customHeight="1">
      <c r="A23" s="353" t="s">
        <v>314</v>
      </c>
      <c r="B23" s="354" t="s">
        <v>895</v>
      </c>
      <c r="C23" s="567">
        <v>0</v>
      </c>
      <c r="D23" s="564">
        <v>0</v>
      </c>
      <c r="E23" s="563">
        <v>0</v>
      </c>
      <c r="F23" s="563">
        <v>0</v>
      </c>
      <c r="G23" s="570">
        <v>0</v>
      </c>
      <c r="H23" s="563">
        <v>0</v>
      </c>
      <c r="I23" s="563">
        <v>0</v>
      </c>
      <c r="J23" s="564">
        <v>0</v>
      </c>
      <c r="K23" s="567">
        <v>0</v>
      </c>
      <c r="L23" s="563">
        <f t="shared" si="0"/>
        <v>0</v>
      </c>
      <c r="M23" s="564">
        <f t="shared" si="1"/>
        <v>0</v>
      </c>
      <c r="N23" s="563">
        <f t="shared" si="2"/>
        <v>0</v>
      </c>
      <c r="O23" s="571">
        <v>0</v>
      </c>
      <c r="P23" s="564">
        <f t="shared" si="3"/>
        <v>0</v>
      </c>
      <c r="Q23" s="563">
        <f t="shared" si="4"/>
        <v>0</v>
      </c>
      <c r="R23" s="563">
        <f t="shared" si="5"/>
        <v>0</v>
      </c>
      <c r="S23" s="570">
        <f t="shared" si="6"/>
        <v>0</v>
      </c>
      <c r="T23" s="563">
        <f t="shared" si="7"/>
        <v>0</v>
      </c>
      <c r="U23" s="563">
        <f t="shared" si="8"/>
        <v>0</v>
      </c>
      <c r="V23" s="564">
        <f t="shared" si="9"/>
        <v>0</v>
      </c>
    </row>
    <row r="24" spans="1:22" s="144" customFormat="1" ht="15.75" customHeight="1">
      <c r="A24" s="353" t="s">
        <v>315</v>
      </c>
      <c r="B24" s="354" t="s">
        <v>896</v>
      </c>
      <c r="C24" s="567">
        <v>0</v>
      </c>
      <c r="D24" s="564">
        <v>0</v>
      </c>
      <c r="E24" s="563">
        <v>0</v>
      </c>
      <c r="F24" s="563">
        <v>0</v>
      </c>
      <c r="G24" s="570">
        <v>0</v>
      </c>
      <c r="H24" s="563">
        <v>0</v>
      </c>
      <c r="I24" s="563">
        <v>0</v>
      </c>
      <c r="J24" s="564">
        <v>0</v>
      </c>
      <c r="K24" s="567">
        <v>0</v>
      </c>
      <c r="L24" s="563">
        <f t="shared" si="0"/>
        <v>0</v>
      </c>
      <c r="M24" s="564">
        <f t="shared" si="1"/>
        <v>0</v>
      </c>
      <c r="N24" s="563">
        <f t="shared" si="2"/>
        <v>0</v>
      </c>
      <c r="O24" s="639">
        <v>1</v>
      </c>
      <c r="P24" s="638">
        <f t="shared" si="3"/>
        <v>0.225</v>
      </c>
      <c r="Q24" s="637">
        <f t="shared" si="4"/>
        <v>0.025</v>
      </c>
      <c r="R24" s="637">
        <f t="shared" si="5"/>
        <v>0.25</v>
      </c>
      <c r="S24" s="640">
        <f t="shared" si="6"/>
        <v>1</v>
      </c>
      <c r="T24" s="637">
        <f t="shared" si="7"/>
        <v>0.225</v>
      </c>
      <c r="U24" s="637">
        <f t="shared" si="8"/>
        <v>0.025</v>
      </c>
      <c r="V24" s="638">
        <f t="shared" si="9"/>
        <v>0.25</v>
      </c>
    </row>
    <row r="25" spans="1:22" s="144" customFormat="1" ht="15.75" customHeight="1">
      <c r="A25" s="353" t="s">
        <v>316</v>
      </c>
      <c r="B25" s="354" t="s">
        <v>897</v>
      </c>
      <c r="C25" s="567">
        <v>0</v>
      </c>
      <c r="D25" s="564">
        <v>0</v>
      </c>
      <c r="E25" s="563">
        <v>0</v>
      </c>
      <c r="F25" s="563">
        <v>0</v>
      </c>
      <c r="G25" s="570">
        <v>0</v>
      </c>
      <c r="H25" s="563">
        <v>0</v>
      </c>
      <c r="I25" s="563">
        <v>0</v>
      </c>
      <c r="J25" s="564">
        <v>0</v>
      </c>
      <c r="K25" s="567">
        <v>0</v>
      </c>
      <c r="L25" s="563">
        <f t="shared" si="0"/>
        <v>0</v>
      </c>
      <c r="M25" s="564">
        <f t="shared" si="1"/>
        <v>0</v>
      </c>
      <c r="N25" s="563">
        <f t="shared" si="2"/>
        <v>0</v>
      </c>
      <c r="O25" s="571">
        <v>0</v>
      </c>
      <c r="P25" s="564">
        <f t="shared" si="3"/>
        <v>0</v>
      </c>
      <c r="Q25" s="563">
        <f t="shared" si="4"/>
        <v>0</v>
      </c>
      <c r="R25" s="563">
        <f t="shared" si="5"/>
        <v>0</v>
      </c>
      <c r="S25" s="570">
        <f t="shared" si="6"/>
        <v>0</v>
      </c>
      <c r="T25" s="563">
        <f t="shared" si="7"/>
        <v>0</v>
      </c>
      <c r="U25" s="563">
        <f t="shared" si="8"/>
        <v>0</v>
      </c>
      <c r="V25" s="564">
        <f t="shared" si="9"/>
        <v>0</v>
      </c>
    </row>
    <row r="26" spans="1:22" s="144" customFormat="1" ht="15.75" customHeight="1">
      <c r="A26" s="353" t="s">
        <v>317</v>
      </c>
      <c r="B26" s="354" t="s">
        <v>898</v>
      </c>
      <c r="C26" s="567">
        <v>0</v>
      </c>
      <c r="D26" s="564">
        <v>0</v>
      </c>
      <c r="E26" s="563">
        <v>0</v>
      </c>
      <c r="F26" s="563">
        <v>0</v>
      </c>
      <c r="G26" s="570">
        <v>0</v>
      </c>
      <c r="H26" s="563">
        <v>0</v>
      </c>
      <c r="I26" s="563">
        <v>0</v>
      </c>
      <c r="J26" s="564">
        <v>0</v>
      </c>
      <c r="K26" s="567">
        <v>0</v>
      </c>
      <c r="L26" s="563">
        <f t="shared" si="0"/>
        <v>0</v>
      </c>
      <c r="M26" s="564">
        <f t="shared" si="1"/>
        <v>0</v>
      </c>
      <c r="N26" s="563">
        <f t="shared" si="2"/>
        <v>0</v>
      </c>
      <c r="O26" s="571">
        <v>0</v>
      </c>
      <c r="P26" s="564">
        <f t="shared" si="3"/>
        <v>0</v>
      </c>
      <c r="Q26" s="563">
        <f t="shared" si="4"/>
        <v>0</v>
      </c>
      <c r="R26" s="563">
        <f t="shared" si="5"/>
        <v>0</v>
      </c>
      <c r="S26" s="570">
        <f t="shared" si="6"/>
        <v>0</v>
      </c>
      <c r="T26" s="563">
        <f t="shared" si="7"/>
        <v>0</v>
      </c>
      <c r="U26" s="563">
        <f t="shared" si="8"/>
        <v>0</v>
      </c>
      <c r="V26" s="564">
        <f t="shared" si="9"/>
        <v>0</v>
      </c>
    </row>
    <row r="27" spans="1:22" s="144" customFormat="1" ht="15.75" customHeight="1">
      <c r="A27" s="353" t="s">
        <v>899</v>
      </c>
      <c r="B27" s="354" t="s">
        <v>900</v>
      </c>
      <c r="C27" s="567">
        <v>0</v>
      </c>
      <c r="D27" s="564">
        <v>0</v>
      </c>
      <c r="E27" s="563">
        <v>0</v>
      </c>
      <c r="F27" s="563">
        <v>0</v>
      </c>
      <c r="G27" s="570">
        <v>0</v>
      </c>
      <c r="H27" s="563">
        <v>0</v>
      </c>
      <c r="I27" s="563">
        <v>0</v>
      </c>
      <c r="J27" s="564">
        <v>0</v>
      </c>
      <c r="K27" s="567">
        <v>0</v>
      </c>
      <c r="L27" s="563">
        <f t="shared" si="0"/>
        <v>0</v>
      </c>
      <c r="M27" s="564">
        <f t="shared" si="1"/>
        <v>0</v>
      </c>
      <c r="N27" s="563">
        <f t="shared" si="2"/>
        <v>0</v>
      </c>
      <c r="O27" s="639">
        <v>1</v>
      </c>
      <c r="P27" s="638">
        <f t="shared" si="3"/>
        <v>0.225</v>
      </c>
      <c r="Q27" s="637">
        <f t="shared" si="4"/>
        <v>0.025</v>
      </c>
      <c r="R27" s="637">
        <f t="shared" si="5"/>
        <v>0.25</v>
      </c>
      <c r="S27" s="640">
        <f t="shared" si="6"/>
        <v>1</v>
      </c>
      <c r="T27" s="637">
        <f t="shared" si="7"/>
        <v>0.225</v>
      </c>
      <c r="U27" s="637">
        <f t="shared" si="8"/>
        <v>0.025</v>
      </c>
      <c r="V27" s="638">
        <f t="shared" si="9"/>
        <v>0.25</v>
      </c>
    </row>
    <row r="28" spans="1:22" s="144" customFormat="1" ht="15.75" customHeight="1">
      <c r="A28" s="353" t="s">
        <v>901</v>
      </c>
      <c r="B28" s="354" t="s">
        <v>902</v>
      </c>
      <c r="C28" s="567">
        <v>0</v>
      </c>
      <c r="D28" s="564">
        <v>0</v>
      </c>
      <c r="E28" s="563">
        <v>0</v>
      </c>
      <c r="F28" s="563">
        <v>0</v>
      </c>
      <c r="G28" s="570">
        <v>0</v>
      </c>
      <c r="H28" s="563">
        <v>0</v>
      </c>
      <c r="I28" s="563">
        <v>0</v>
      </c>
      <c r="J28" s="564">
        <v>0</v>
      </c>
      <c r="K28" s="636">
        <v>1</v>
      </c>
      <c r="L28" s="637">
        <f t="shared" si="0"/>
        <v>0.18</v>
      </c>
      <c r="M28" s="638">
        <f t="shared" si="1"/>
        <v>0.02</v>
      </c>
      <c r="N28" s="637">
        <f t="shared" si="2"/>
        <v>0.19999999999999998</v>
      </c>
      <c r="O28" s="571">
        <v>0</v>
      </c>
      <c r="P28" s="564">
        <f t="shared" si="3"/>
        <v>0</v>
      </c>
      <c r="Q28" s="563">
        <f t="shared" si="4"/>
        <v>0</v>
      </c>
      <c r="R28" s="563">
        <f t="shared" si="5"/>
        <v>0</v>
      </c>
      <c r="S28" s="640">
        <f t="shared" si="6"/>
        <v>1</v>
      </c>
      <c r="T28" s="637">
        <f t="shared" si="7"/>
        <v>0.18</v>
      </c>
      <c r="U28" s="637">
        <f t="shared" si="8"/>
        <v>0.02</v>
      </c>
      <c r="V28" s="638">
        <f t="shared" si="9"/>
        <v>0.19999999999999998</v>
      </c>
    </row>
    <row r="29" spans="1:22" ht="14.25">
      <c r="A29" s="353" t="s">
        <v>903</v>
      </c>
      <c r="B29" s="354" t="s">
        <v>904</v>
      </c>
      <c r="C29" s="568">
        <v>0</v>
      </c>
      <c r="D29" s="565">
        <v>0</v>
      </c>
      <c r="E29" s="565">
        <v>0</v>
      </c>
      <c r="F29" s="565">
        <v>0</v>
      </c>
      <c r="G29" s="568">
        <v>0</v>
      </c>
      <c r="H29" s="565">
        <v>0</v>
      </c>
      <c r="I29" s="565">
        <v>0</v>
      </c>
      <c r="J29" s="565">
        <v>0</v>
      </c>
      <c r="K29" s="568">
        <v>0</v>
      </c>
      <c r="L29" s="563">
        <f t="shared" si="0"/>
        <v>0</v>
      </c>
      <c r="M29" s="564">
        <f t="shared" si="1"/>
        <v>0</v>
      </c>
      <c r="N29" s="563">
        <f t="shared" si="2"/>
        <v>0</v>
      </c>
      <c r="O29" s="641">
        <v>1</v>
      </c>
      <c r="P29" s="638">
        <f t="shared" si="3"/>
        <v>0.225</v>
      </c>
      <c r="Q29" s="637">
        <f t="shared" si="4"/>
        <v>0.025</v>
      </c>
      <c r="R29" s="637">
        <f t="shared" si="5"/>
        <v>0.25</v>
      </c>
      <c r="S29" s="640">
        <f t="shared" si="6"/>
        <v>1</v>
      </c>
      <c r="T29" s="637">
        <f t="shared" si="7"/>
        <v>0.225</v>
      </c>
      <c r="U29" s="637">
        <f t="shared" si="8"/>
        <v>0.025</v>
      </c>
      <c r="V29" s="638">
        <f t="shared" si="9"/>
        <v>0.25</v>
      </c>
    </row>
    <row r="30" spans="1:22" ht="14.25">
      <c r="A30" s="353" t="s">
        <v>905</v>
      </c>
      <c r="B30" s="354" t="s">
        <v>906</v>
      </c>
      <c r="C30" s="568">
        <v>0</v>
      </c>
      <c r="D30" s="565">
        <v>0</v>
      </c>
      <c r="E30" s="565">
        <v>0</v>
      </c>
      <c r="F30" s="565">
        <v>0</v>
      </c>
      <c r="G30" s="568">
        <v>0</v>
      </c>
      <c r="H30" s="565">
        <v>0</v>
      </c>
      <c r="I30" s="565">
        <v>0</v>
      </c>
      <c r="J30" s="565">
        <v>0</v>
      </c>
      <c r="K30" s="569">
        <v>1</v>
      </c>
      <c r="L30" s="637">
        <f t="shared" si="0"/>
        <v>0.18</v>
      </c>
      <c r="M30" s="638">
        <f t="shared" si="1"/>
        <v>0.02</v>
      </c>
      <c r="N30" s="637">
        <f t="shared" si="2"/>
        <v>0.19999999999999998</v>
      </c>
      <c r="O30" s="572">
        <v>0</v>
      </c>
      <c r="P30" s="564">
        <f t="shared" si="3"/>
        <v>0</v>
      </c>
      <c r="Q30" s="563">
        <f t="shared" si="4"/>
        <v>0</v>
      </c>
      <c r="R30" s="563">
        <f t="shared" si="5"/>
        <v>0</v>
      </c>
      <c r="S30" s="640">
        <f t="shared" si="6"/>
        <v>1</v>
      </c>
      <c r="T30" s="637">
        <f t="shared" si="7"/>
        <v>0.18</v>
      </c>
      <c r="U30" s="637">
        <f t="shared" si="8"/>
        <v>0.02</v>
      </c>
      <c r="V30" s="638">
        <f t="shared" si="9"/>
        <v>0.19999999999999998</v>
      </c>
    </row>
    <row r="31" spans="1:22" ht="14.25">
      <c r="A31" s="353" t="s">
        <v>907</v>
      </c>
      <c r="B31" s="354" t="s">
        <v>908</v>
      </c>
      <c r="C31" s="568">
        <v>0</v>
      </c>
      <c r="D31" s="565">
        <v>0</v>
      </c>
      <c r="E31" s="565">
        <v>0</v>
      </c>
      <c r="F31" s="565">
        <v>0</v>
      </c>
      <c r="G31" s="568">
        <v>0</v>
      </c>
      <c r="H31" s="565">
        <v>0</v>
      </c>
      <c r="I31" s="565">
        <v>0</v>
      </c>
      <c r="J31" s="565">
        <v>0</v>
      </c>
      <c r="K31" s="568">
        <v>0</v>
      </c>
      <c r="L31" s="563">
        <f t="shared" si="0"/>
        <v>0</v>
      </c>
      <c r="M31" s="564">
        <f t="shared" si="1"/>
        <v>0</v>
      </c>
      <c r="N31" s="563">
        <f t="shared" si="2"/>
        <v>0</v>
      </c>
      <c r="O31" s="572">
        <v>0</v>
      </c>
      <c r="P31" s="564">
        <f t="shared" si="3"/>
        <v>0</v>
      </c>
      <c r="Q31" s="563">
        <f t="shared" si="4"/>
        <v>0</v>
      </c>
      <c r="R31" s="563">
        <f t="shared" si="5"/>
        <v>0</v>
      </c>
      <c r="S31" s="570">
        <f t="shared" si="6"/>
        <v>0</v>
      </c>
      <c r="T31" s="563">
        <f t="shared" si="7"/>
        <v>0</v>
      </c>
      <c r="U31" s="563">
        <f t="shared" si="8"/>
        <v>0</v>
      </c>
      <c r="V31" s="564">
        <f t="shared" si="9"/>
        <v>0</v>
      </c>
    </row>
    <row r="32" spans="1:22" ht="14.25">
      <c r="A32" s="353" t="s">
        <v>909</v>
      </c>
      <c r="B32" s="354" t="s">
        <v>910</v>
      </c>
      <c r="C32" s="568">
        <v>0</v>
      </c>
      <c r="D32" s="565">
        <v>0</v>
      </c>
      <c r="E32" s="565">
        <v>0</v>
      </c>
      <c r="F32" s="565">
        <v>0</v>
      </c>
      <c r="G32" s="568">
        <v>0</v>
      </c>
      <c r="H32" s="565">
        <v>0</v>
      </c>
      <c r="I32" s="565">
        <v>0</v>
      </c>
      <c r="J32" s="565">
        <v>0</v>
      </c>
      <c r="K32" s="568">
        <v>0</v>
      </c>
      <c r="L32" s="563">
        <f t="shared" si="0"/>
        <v>0</v>
      </c>
      <c r="M32" s="564">
        <f t="shared" si="1"/>
        <v>0</v>
      </c>
      <c r="N32" s="563">
        <f t="shared" si="2"/>
        <v>0</v>
      </c>
      <c r="O32" s="641">
        <v>1</v>
      </c>
      <c r="P32" s="638">
        <f t="shared" si="3"/>
        <v>0.225</v>
      </c>
      <c r="Q32" s="637">
        <f t="shared" si="4"/>
        <v>0.025</v>
      </c>
      <c r="R32" s="637">
        <f t="shared" si="5"/>
        <v>0.25</v>
      </c>
      <c r="S32" s="640">
        <f t="shared" si="6"/>
        <v>1</v>
      </c>
      <c r="T32" s="637">
        <f t="shared" si="7"/>
        <v>0.225</v>
      </c>
      <c r="U32" s="637">
        <f t="shared" si="8"/>
        <v>0.025</v>
      </c>
      <c r="V32" s="638">
        <f t="shared" si="9"/>
        <v>0.25</v>
      </c>
    </row>
    <row r="33" spans="1:22" ht="14.25">
      <c r="A33" s="353" t="s">
        <v>911</v>
      </c>
      <c r="B33" s="354" t="s">
        <v>912</v>
      </c>
      <c r="C33" s="568">
        <v>0</v>
      </c>
      <c r="D33" s="565">
        <v>0</v>
      </c>
      <c r="E33" s="565">
        <v>0</v>
      </c>
      <c r="F33" s="565">
        <v>0</v>
      </c>
      <c r="G33" s="568">
        <v>0</v>
      </c>
      <c r="H33" s="565">
        <v>0</v>
      </c>
      <c r="I33" s="565">
        <v>0</v>
      </c>
      <c r="J33" s="565">
        <v>0</v>
      </c>
      <c r="K33" s="569">
        <v>1</v>
      </c>
      <c r="L33" s="637">
        <f t="shared" si="0"/>
        <v>0.18</v>
      </c>
      <c r="M33" s="638">
        <f t="shared" si="1"/>
        <v>0.02</v>
      </c>
      <c r="N33" s="637">
        <f t="shared" si="2"/>
        <v>0.19999999999999998</v>
      </c>
      <c r="O33" s="641">
        <v>2</v>
      </c>
      <c r="P33" s="638">
        <f t="shared" si="3"/>
        <v>0.45</v>
      </c>
      <c r="Q33" s="637">
        <f t="shared" si="4"/>
        <v>0.05</v>
      </c>
      <c r="R33" s="637">
        <f t="shared" si="5"/>
        <v>0.5</v>
      </c>
      <c r="S33" s="640">
        <f t="shared" si="6"/>
        <v>3</v>
      </c>
      <c r="T33" s="637">
        <f t="shared" si="7"/>
        <v>0.63</v>
      </c>
      <c r="U33" s="637">
        <f t="shared" si="8"/>
        <v>0.07</v>
      </c>
      <c r="V33" s="638">
        <f t="shared" si="9"/>
        <v>0.7</v>
      </c>
    </row>
    <row r="34" spans="1:22" ht="14.25">
      <c r="A34" s="353" t="s">
        <v>913</v>
      </c>
      <c r="B34" s="354" t="s">
        <v>914</v>
      </c>
      <c r="C34" s="568">
        <v>0</v>
      </c>
      <c r="D34" s="565">
        <v>0</v>
      </c>
      <c r="E34" s="565">
        <v>0</v>
      </c>
      <c r="F34" s="565">
        <v>0</v>
      </c>
      <c r="G34" s="568">
        <v>0</v>
      </c>
      <c r="H34" s="565">
        <v>0</v>
      </c>
      <c r="I34" s="565">
        <v>0</v>
      </c>
      <c r="J34" s="565">
        <v>0</v>
      </c>
      <c r="K34" s="568">
        <v>0</v>
      </c>
      <c r="L34" s="563">
        <f t="shared" si="0"/>
        <v>0</v>
      </c>
      <c r="M34" s="564">
        <f t="shared" si="1"/>
        <v>0</v>
      </c>
      <c r="N34" s="563">
        <f t="shared" si="2"/>
        <v>0</v>
      </c>
      <c r="O34" s="641">
        <v>1</v>
      </c>
      <c r="P34" s="638">
        <f t="shared" si="3"/>
        <v>0.225</v>
      </c>
      <c r="Q34" s="637">
        <f t="shared" si="4"/>
        <v>0.025</v>
      </c>
      <c r="R34" s="637">
        <f t="shared" si="5"/>
        <v>0.25</v>
      </c>
      <c r="S34" s="640">
        <f t="shared" si="6"/>
        <v>1</v>
      </c>
      <c r="T34" s="637">
        <f t="shared" si="7"/>
        <v>0.225</v>
      </c>
      <c r="U34" s="637">
        <f t="shared" si="8"/>
        <v>0.025</v>
      </c>
      <c r="V34" s="638">
        <f t="shared" si="9"/>
        <v>0.25</v>
      </c>
    </row>
    <row r="35" spans="1:22" ht="14.25">
      <c r="A35" s="353" t="s">
        <v>915</v>
      </c>
      <c r="B35" s="354" t="s">
        <v>916</v>
      </c>
      <c r="C35" s="568">
        <v>0</v>
      </c>
      <c r="D35" s="565">
        <v>0</v>
      </c>
      <c r="E35" s="565">
        <v>0</v>
      </c>
      <c r="F35" s="565">
        <v>0</v>
      </c>
      <c r="G35" s="568">
        <v>0</v>
      </c>
      <c r="H35" s="565">
        <v>0</v>
      </c>
      <c r="I35" s="565">
        <v>0</v>
      </c>
      <c r="J35" s="565">
        <v>0</v>
      </c>
      <c r="K35" s="568">
        <v>0</v>
      </c>
      <c r="L35" s="563">
        <f t="shared" si="0"/>
        <v>0</v>
      </c>
      <c r="M35" s="564">
        <f t="shared" si="1"/>
        <v>0</v>
      </c>
      <c r="N35" s="563">
        <f t="shared" si="2"/>
        <v>0</v>
      </c>
      <c r="O35" s="572">
        <v>0</v>
      </c>
      <c r="P35" s="564">
        <f t="shared" si="3"/>
        <v>0</v>
      </c>
      <c r="Q35" s="563">
        <f t="shared" si="4"/>
        <v>0</v>
      </c>
      <c r="R35" s="563">
        <f t="shared" si="5"/>
        <v>0</v>
      </c>
      <c r="S35" s="570">
        <f t="shared" si="6"/>
        <v>0</v>
      </c>
      <c r="T35" s="563">
        <f t="shared" si="7"/>
        <v>0</v>
      </c>
      <c r="U35" s="563">
        <f t="shared" si="8"/>
        <v>0</v>
      </c>
      <c r="V35" s="564">
        <f t="shared" si="9"/>
        <v>0</v>
      </c>
    </row>
    <row r="36" spans="1:22" ht="14.25">
      <c r="A36" s="353" t="s">
        <v>917</v>
      </c>
      <c r="B36" s="354" t="s">
        <v>918</v>
      </c>
      <c r="C36" s="568">
        <v>0</v>
      </c>
      <c r="D36" s="565">
        <v>0</v>
      </c>
      <c r="E36" s="565">
        <v>0</v>
      </c>
      <c r="F36" s="565">
        <v>0</v>
      </c>
      <c r="G36" s="568">
        <v>0</v>
      </c>
      <c r="H36" s="565">
        <v>0</v>
      </c>
      <c r="I36" s="565">
        <v>0</v>
      </c>
      <c r="J36" s="565">
        <v>0</v>
      </c>
      <c r="K36" s="568">
        <v>0</v>
      </c>
      <c r="L36" s="563">
        <f t="shared" si="0"/>
        <v>0</v>
      </c>
      <c r="M36" s="564">
        <f t="shared" si="1"/>
        <v>0</v>
      </c>
      <c r="N36" s="563">
        <f t="shared" si="2"/>
        <v>0</v>
      </c>
      <c r="O36" s="572">
        <v>0</v>
      </c>
      <c r="P36" s="564">
        <f t="shared" si="3"/>
        <v>0</v>
      </c>
      <c r="Q36" s="563">
        <f t="shared" si="4"/>
        <v>0</v>
      </c>
      <c r="R36" s="563">
        <f t="shared" si="5"/>
        <v>0</v>
      </c>
      <c r="S36" s="570">
        <f t="shared" si="6"/>
        <v>0</v>
      </c>
      <c r="T36" s="563">
        <f t="shared" si="7"/>
        <v>0</v>
      </c>
      <c r="U36" s="563">
        <f t="shared" si="8"/>
        <v>0</v>
      </c>
      <c r="V36" s="564">
        <f t="shared" si="9"/>
        <v>0</v>
      </c>
    </row>
    <row r="37" spans="1:22" ht="14.25">
      <c r="A37" s="353" t="s">
        <v>919</v>
      </c>
      <c r="B37" s="354" t="s">
        <v>920</v>
      </c>
      <c r="C37" s="568">
        <v>0</v>
      </c>
      <c r="D37" s="565">
        <v>0</v>
      </c>
      <c r="E37" s="565">
        <v>0</v>
      </c>
      <c r="F37" s="565">
        <v>0</v>
      </c>
      <c r="G37" s="568">
        <v>0</v>
      </c>
      <c r="H37" s="565">
        <v>0</v>
      </c>
      <c r="I37" s="565">
        <v>0</v>
      </c>
      <c r="J37" s="565">
        <v>0</v>
      </c>
      <c r="K37" s="568">
        <v>0</v>
      </c>
      <c r="L37" s="563">
        <f t="shared" si="0"/>
        <v>0</v>
      </c>
      <c r="M37" s="564">
        <f t="shared" si="1"/>
        <v>0</v>
      </c>
      <c r="N37" s="563">
        <f t="shared" si="2"/>
        <v>0</v>
      </c>
      <c r="O37" s="572">
        <v>0</v>
      </c>
      <c r="P37" s="564">
        <f t="shared" si="3"/>
        <v>0</v>
      </c>
      <c r="Q37" s="563">
        <f t="shared" si="4"/>
        <v>0</v>
      </c>
      <c r="R37" s="563">
        <f t="shared" si="5"/>
        <v>0</v>
      </c>
      <c r="S37" s="570">
        <f t="shared" si="6"/>
        <v>0</v>
      </c>
      <c r="T37" s="563">
        <f t="shared" si="7"/>
        <v>0</v>
      </c>
      <c r="U37" s="563">
        <f t="shared" si="8"/>
        <v>0</v>
      </c>
      <c r="V37" s="564">
        <f t="shared" si="9"/>
        <v>0</v>
      </c>
    </row>
    <row r="38" spans="1:22" ht="14.25">
      <c r="A38" s="353" t="s">
        <v>921</v>
      </c>
      <c r="B38" s="354" t="s">
        <v>922</v>
      </c>
      <c r="C38" s="568">
        <v>0</v>
      </c>
      <c r="D38" s="565">
        <v>0</v>
      </c>
      <c r="E38" s="565">
        <v>0</v>
      </c>
      <c r="F38" s="565">
        <v>0</v>
      </c>
      <c r="G38" s="568">
        <v>0</v>
      </c>
      <c r="H38" s="565">
        <v>0</v>
      </c>
      <c r="I38" s="565">
        <v>0</v>
      </c>
      <c r="J38" s="565">
        <v>0</v>
      </c>
      <c r="K38" s="568">
        <v>0</v>
      </c>
      <c r="L38" s="563">
        <f t="shared" si="0"/>
        <v>0</v>
      </c>
      <c r="M38" s="564">
        <f t="shared" si="1"/>
        <v>0</v>
      </c>
      <c r="N38" s="563">
        <f t="shared" si="2"/>
        <v>0</v>
      </c>
      <c r="O38" s="572">
        <v>0</v>
      </c>
      <c r="P38" s="564">
        <f t="shared" si="3"/>
        <v>0</v>
      </c>
      <c r="Q38" s="563">
        <f t="shared" si="4"/>
        <v>0</v>
      </c>
      <c r="R38" s="563">
        <f t="shared" si="5"/>
        <v>0</v>
      </c>
      <c r="S38" s="570">
        <f t="shared" si="6"/>
        <v>0</v>
      </c>
      <c r="T38" s="563">
        <f t="shared" si="7"/>
        <v>0</v>
      </c>
      <c r="U38" s="563">
        <f t="shared" si="8"/>
        <v>0</v>
      </c>
      <c r="V38" s="564">
        <f t="shared" si="9"/>
        <v>0</v>
      </c>
    </row>
    <row r="39" spans="1:22" ht="14.25">
      <c r="A39" s="353" t="s">
        <v>923</v>
      </c>
      <c r="B39" s="360" t="s">
        <v>924</v>
      </c>
      <c r="C39" s="568">
        <v>0</v>
      </c>
      <c r="D39" s="565">
        <v>0</v>
      </c>
      <c r="E39" s="565">
        <v>0</v>
      </c>
      <c r="F39" s="565">
        <v>0</v>
      </c>
      <c r="G39" s="568">
        <v>0</v>
      </c>
      <c r="H39" s="565">
        <v>0</v>
      </c>
      <c r="I39" s="565">
        <v>0</v>
      </c>
      <c r="J39" s="565">
        <v>0</v>
      </c>
      <c r="K39" s="568">
        <v>0</v>
      </c>
      <c r="L39" s="563">
        <f t="shared" si="0"/>
        <v>0</v>
      </c>
      <c r="M39" s="564">
        <f t="shared" si="1"/>
        <v>0</v>
      </c>
      <c r="N39" s="563">
        <f t="shared" si="2"/>
        <v>0</v>
      </c>
      <c r="O39" s="572">
        <v>0</v>
      </c>
      <c r="P39" s="564">
        <f t="shared" si="3"/>
        <v>0</v>
      </c>
      <c r="Q39" s="563">
        <f t="shared" si="4"/>
        <v>0</v>
      </c>
      <c r="R39" s="563">
        <f t="shared" si="5"/>
        <v>0</v>
      </c>
      <c r="S39" s="570">
        <f t="shared" si="6"/>
        <v>0</v>
      </c>
      <c r="T39" s="563">
        <f t="shared" si="7"/>
        <v>0</v>
      </c>
      <c r="U39" s="563">
        <f t="shared" si="8"/>
        <v>0</v>
      </c>
      <c r="V39" s="564">
        <f t="shared" si="9"/>
        <v>0</v>
      </c>
    </row>
    <row r="40" spans="1:22" ht="14.25">
      <c r="A40" s="353" t="s">
        <v>925</v>
      </c>
      <c r="B40" s="360" t="s">
        <v>926</v>
      </c>
      <c r="C40" s="568">
        <v>0</v>
      </c>
      <c r="D40" s="565">
        <v>0</v>
      </c>
      <c r="E40" s="565">
        <v>0</v>
      </c>
      <c r="F40" s="565">
        <v>0</v>
      </c>
      <c r="G40" s="568">
        <v>0</v>
      </c>
      <c r="H40" s="565">
        <v>0</v>
      </c>
      <c r="I40" s="565">
        <v>0</v>
      </c>
      <c r="J40" s="565">
        <v>0</v>
      </c>
      <c r="K40" s="568">
        <v>0</v>
      </c>
      <c r="L40" s="563">
        <f t="shared" si="0"/>
        <v>0</v>
      </c>
      <c r="M40" s="564">
        <f t="shared" si="1"/>
        <v>0</v>
      </c>
      <c r="N40" s="563">
        <f t="shared" si="2"/>
        <v>0</v>
      </c>
      <c r="O40" s="641">
        <v>1</v>
      </c>
      <c r="P40" s="638">
        <f t="shared" si="3"/>
        <v>0.225</v>
      </c>
      <c r="Q40" s="637">
        <f t="shared" si="4"/>
        <v>0.025</v>
      </c>
      <c r="R40" s="637">
        <f t="shared" si="5"/>
        <v>0.25</v>
      </c>
      <c r="S40" s="640">
        <f t="shared" si="6"/>
        <v>1</v>
      </c>
      <c r="T40" s="637">
        <f t="shared" si="7"/>
        <v>0.225</v>
      </c>
      <c r="U40" s="637">
        <f t="shared" si="8"/>
        <v>0.025</v>
      </c>
      <c r="V40" s="638">
        <f t="shared" si="9"/>
        <v>0.25</v>
      </c>
    </row>
    <row r="41" spans="1:22" ht="14.25">
      <c r="A41" s="353" t="s">
        <v>927</v>
      </c>
      <c r="B41" s="360" t="s">
        <v>928</v>
      </c>
      <c r="C41" s="568">
        <v>0</v>
      </c>
      <c r="D41" s="565">
        <v>0</v>
      </c>
      <c r="E41" s="565">
        <v>0</v>
      </c>
      <c r="F41" s="565">
        <v>0</v>
      </c>
      <c r="G41" s="568">
        <v>0</v>
      </c>
      <c r="H41" s="565">
        <v>0</v>
      </c>
      <c r="I41" s="565">
        <v>0</v>
      </c>
      <c r="J41" s="565">
        <v>0</v>
      </c>
      <c r="K41" s="568">
        <v>0</v>
      </c>
      <c r="L41" s="563">
        <f t="shared" si="0"/>
        <v>0</v>
      </c>
      <c r="M41" s="564">
        <f t="shared" si="1"/>
        <v>0</v>
      </c>
      <c r="N41" s="563">
        <f t="shared" si="2"/>
        <v>0</v>
      </c>
      <c r="O41" s="572">
        <v>0</v>
      </c>
      <c r="P41" s="564">
        <f t="shared" si="3"/>
        <v>0</v>
      </c>
      <c r="Q41" s="563">
        <f t="shared" si="4"/>
        <v>0</v>
      </c>
      <c r="R41" s="563">
        <f t="shared" si="5"/>
        <v>0</v>
      </c>
      <c r="S41" s="570">
        <f t="shared" si="6"/>
        <v>0</v>
      </c>
      <c r="T41" s="563">
        <f t="shared" si="7"/>
        <v>0</v>
      </c>
      <c r="U41" s="563">
        <f t="shared" si="8"/>
        <v>0</v>
      </c>
      <c r="V41" s="564">
        <f t="shared" si="9"/>
        <v>0</v>
      </c>
    </row>
    <row r="42" spans="1:22" ht="14.25">
      <c r="A42" s="353" t="s">
        <v>929</v>
      </c>
      <c r="B42" s="360" t="s">
        <v>930</v>
      </c>
      <c r="C42" s="568">
        <v>0</v>
      </c>
      <c r="D42" s="565">
        <v>0</v>
      </c>
      <c r="E42" s="565">
        <v>0</v>
      </c>
      <c r="F42" s="565">
        <v>0</v>
      </c>
      <c r="G42" s="568">
        <v>0</v>
      </c>
      <c r="H42" s="565">
        <v>0</v>
      </c>
      <c r="I42" s="565">
        <v>0</v>
      </c>
      <c r="J42" s="565">
        <v>0</v>
      </c>
      <c r="K42" s="568">
        <v>0</v>
      </c>
      <c r="L42" s="563">
        <f t="shared" si="0"/>
        <v>0</v>
      </c>
      <c r="M42" s="564">
        <f t="shared" si="1"/>
        <v>0</v>
      </c>
      <c r="N42" s="563">
        <f t="shared" si="2"/>
        <v>0</v>
      </c>
      <c r="O42" s="572">
        <v>0</v>
      </c>
      <c r="P42" s="564">
        <f t="shared" si="3"/>
        <v>0</v>
      </c>
      <c r="Q42" s="563">
        <f t="shared" si="4"/>
        <v>0</v>
      </c>
      <c r="R42" s="563">
        <f t="shared" si="5"/>
        <v>0</v>
      </c>
      <c r="S42" s="570">
        <f t="shared" si="6"/>
        <v>0</v>
      </c>
      <c r="T42" s="563">
        <f t="shared" si="7"/>
        <v>0</v>
      </c>
      <c r="U42" s="563">
        <f t="shared" si="8"/>
        <v>0</v>
      </c>
      <c r="V42" s="564">
        <f t="shared" si="9"/>
        <v>0</v>
      </c>
    </row>
    <row r="43" spans="1:48" s="77" customFormat="1" ht="24.75">
      <c r="A43" s="353" t="s">
        <v>931</v>
      </c>
      <c r="B43" s="360" t="s">
        <v>932</v>
      </c>
      <c r="C43" s="568">
        <v>0</v>
      </c>
      <c r="D43" s="565">
        <v>0</v>
      </c>
      <c r="E43" s="565">
        <v>0</v>
      </c>
      <c r="F43" s="565">
        <v>0</v>
      </c>
      <c r="G43" s="568">
        <v>0</v>
      </c>
      <c r="H43" s="565">
        <v>0</v>
      </c>
      <c r="I43" s="565">
        <v>0</v>
      </c>
      <c r="J43" s="565">
        <v>0</v>
      </c>
      <c r="K43" s="568">
        <v>0</v>
      </c>
      <c r="L43" s="563">
        <f t="shared" si="0"/>
        <v>0</v>
      </c>
      <c r="M43" s="564">
        <f t="shared" si="1"/>
        <v>0</v>
      </c>
      <c r="N43" s="563">
        <f t="shared" si="2"/>
        <v>0</v>
      </c>
      <c r="O43" s="572">
        <v>0</v>
      </c>
      <c r="P43" s="564">
        <f t="shared" si="3"/>
        <v>0</v>
      </c>
      <c r="Q43" s="563">
        <f t="shared" si="4"/>
        <v>0</v>
      </c>
      <c r="R43" s="563">
        <f t="shared" si="5"/>
        <v>0</v>
      </c>
      <c r="S43" s="570">
        <f t="shared" si="6"/>
        <v>0</v>
      </c>
      <c r="T43" s="563">
        <f t="shared" si="7"/>
        <v>0</v>
      </c>
      <c r="U43" s="563">
        <f t="shared" si="8"/>
        <v>0</v>
      </c>
      <c r="V43" s="564">
        <f t="shared" si="9"/>
        <v>0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2" ht="24.75">
      <c r="A44" s="353" t="s">
        <v>933</v>
      </c>
      <c r="B44" s="360" t="s">
        <v>934</v>
      </c>
      <c r="C44" s="568">
        <v>0</v>
      </c>
      <c r="D44" s="565">
        <v>0</v>
      </c>
      <c r="E44" s="565">
        <v>0</v>
      </c>
      <c r="F44" s="565">
        <v>0</v>
      </c>
      <c r="G44" s="568">
        <v>0</v>
      </c>
      <c r="H44" s="565">
        <v>0</v>
      </c>
      <c r="I44" s="565">
        <v>0</v>
      </c>
      <c r="J44" s="565">
        <v>0</v>
      </c>
      <c r="K44" s="568">
        <v>0</v>
      </c>
      <c r="L44" s="563">
        <f t="shared" si="0"/>
        <v>0</v>
      </c>
      <c r="M44" s="564">
        <f t="shared" si="1"/>
        <v>0</v>
      </c>
      <c r="N44" s="563">
        <f t="shared" si="2"/>
        <v>0</v>
      </c>
      <c r="O44" s="572">
        <v>0</v>
      </c>
      <c r="P44" s="564">
        <f t="shared" si="3"/>
        <v>0</v>
      </c>
      <c r="Q44" s="563">
        <f t="shared" si="4"/>
        <v>0</v>
      </c>
      <c r="R44" s="563">
        <f t="shared" si="5"/>
        <v>0</v>
      </c>
      <c r="S44" s="570">
        <f t="shared" si="6"/>
        <v>0</v>
      </c>
      <c r="T44" s="563">
        <f t="shared" si="7"/>
        <v>0</v>
      </c>
      <c r="U44" s="563">
        <f t="shared" si="8"/>
        <v>0</v>
      </c>
      <c r="V44" s="564">
        <f t="shared" si="9"/>
        <v>0</v>
      </c>
    </row>
    <row r="45" spans="1:22" ht="14.25">
      <c r="A45" s="281" t="s">
        <v>18</v>
      </c>
      <c r="B45" s="77"/>
      <c r="C45" s="569">
        <f aca="true" t="shared" si="10" ref="C45:K45">SUM(C12:C44)</f>
        <v>0</v>
      </c>
      <c r="D45" s="566">
        <f t="shared" si="10"/>
        <v>0</v>
      </c>
      <c r="E45" s="566">
        <f t="shared" si="10"/>
        <v>0</v>
      </c>
      <c r="F45" s="566">
        <f t="shared" si="10"/>
        <v>0</v>
      </c>
      <c r="G45" s="569">
        <f t="shared" si="10"/>
        <v>0</v>
      </c>
      <c r="H45" s="566">
        <f t="shared" si="10"/>
        <v>0</v>
      </c>
      <c r="I45" s="566">
        <f t="shared" si="10"/>
        <v>0</v>
      </c>
      <c r="J45" s="566">
        <f t="shared" si="10"/>
        <v>0</v>
      </c>
      <c r="K45" s="569">
        <f t="shared" si="10"/>
        <v>6</v>
      </c>
      <c r="L45" s="566">
        <f>SUM(L12:L44)</f>
        <v>1.0799999999999998</v>
      </c>
      <c r="M45" s="566">
        <f aca="true" t="shared" si="11" ref="M45:V45">SUM(M12:M44)</f>
        <v>0.12000000000000001</v>
      </c>
      <c r="N45" s="566">
        <f t="shared" si="11"/>
        <v>1.2</v>
      </c>
      <c r="O45" s="569">
        <f t="shared" si="11"/>
        <v>14</v>
      </c>
      <c r="P45" s="566">
        <f t="shared" si="11"/>
        <v>3.150000000000001</v>
      </c>
      <c r="Q45" s="566">
        <f t="shared" si="11"/>
        <v>0.35000000000000003</v>
      </c>
      <c r="R45" s="566">
        <f t="shared" si="11"/>
        <v>3.5</v>
      </c>
      <c r="S45" s="569">
        <f t="shared" si="11"/>
        <v>20</v>
      </c>
      <c r="T45" s="566">
        <f t="shared" si="11"/>
        <v>4.23</v>
      </c>
      <c r="U45" s="566">
        <f t="shared" si="11"/>
        <v>0.47000000000000014</v>
      </c>
      <c r="V45" s="566">
        <f t="shared" si="11"/>
        <v>4.7</v>
      </c>
    </row>
    <row r="47" spans="1:15" s="15" customFormat="1" ht="15.75" customHeight="1">
      <c r="A47" s="303"/>
      <c r="B47" s="303"/>
      <c r="C47"/>
      <c r="D47"/>
      <c r="E47"/>
      <c r="F47"/>
      <c r="G47"/>
      <c r="H47" s="382"/>
      <c r="I47"/>
      <c r="J47" s="375" t="s">
        <v>13</v>
      </c>
      <c r="K47"/>
      <c r="L47" s="394"/>
      <c r="O47" s="359"/>
    </row>
    <row r="48" spans="1:19" s="15" customFormat="1" ht="12.75" customHeight="1">
      <c r="A48" s="303" t="s">
        <v>12</v>
      </c>
      <c r="B48"/>
      <c r="C48" s="1"/>
      <c r="D48" s="685" t="s">
        <v>13</v>
      </c>
      <c r="E48" s="685"/>
      <c r="F48" s="14"/>
      <c r="G48"/>
      <c r="H48" s="376"/>
      <c r="I48"/>
      <c r="J48" s="376" t="s">
        <v>14</v>
      </c>
      <c r="K48"/>
      <c r="L48" s="394"/>
      <c r="M48" s="80"/>
      <c r="N48" s="80"/>
      <c r="O48" s="393"/>
      <c r="P48" s="80"/>
      <c r="Q48" s="80"/>
      <c r="R48" s="80"/>
      <c r="S48" s="80"/>
    </row>
    <row r="49" spans="1:19" s="15" customFormat="1" ht="13.5">
      <c r="A49" s="303"/>
      <c r="B49" s="303"/>
      <c r="C49" s="686" t="s">
        <v>882</v>
      </c>
      <c r="D49" s="686"/>
      <c r="E49" s="686"/>
      <c r="F49" s="686"/>
      <c r="G49"/>
      <c r="H49" s="376"/>
      <c r="I49"/>
      <c r="J49" s="376" t="s">
        <v>883</v>
      </c>
      <c r="K49"/>
      <c r="L49" s="394"/>
      <c r="M49" s="80"/>
      <c r="N49" s="80"/>
      <c r="O49" s="393"/>
      <c r="P49" s="80"/>
      <c r="Q49" s="80"/>
      <c r="R49" s="80"/>
      <c r="S49" s="80"/>
    </row>
    <row r="50" spans="1:15" s="15" customFormat="1" ht="13.5">
      <c r="A50"/>
      <c r="B50"/>
      <c r="C50"/>
      <c r="D50"/>
      <c r="E50"/>
      <c r="F50"/>
      <c r="G50"/>
      <c r="H50" s="305"/>
      <c r="I50"/>
      <c r="J50" s="304" t="s">
        <v>83</v>
      </c>
      <c r="K50"/>
      <c r="L50" s="394"/>
      <c r="O50" s="359"/>
    </row>
  </sheetData>
  <sheetProtection/>
  <mergeCells count="23">
    <mergeCell ref="S9:S10"/>
    <mergeCell ref="T9:V9"/>
    <mergeCell ref="L9:N9"/>
    <mergeCell ref="U1:V1"/>
    <mergeCell ref="E2:P2"/>
    <mergeCell ref="C4:Q4"/>
    <mergeCell ref="S8:V8"/>
    <mergeCell ref="A6:B6"/>
    <mergeCell ref="C9:C10"/>
    <mergeCell ref="A8:A10"/>
    <mergeCell ref="B8:B10"/>
    <mergeCell ref="C8:F8"/>
    <mergeCell ref="G8:J8"/>
    <mergeCell ref="D48:E48"/>
    <mergeCell ref="C49:F49"/>
    <mergeCell ref="K8:N8"/>
    <mergeCell ref="O8:R8"/>
    <mergeCell ref="D9:F9"/>
    <mergeCell ref="G9:G10"/>
    <mergeCell ref="H9:J9"/>
    <mergeCell ref="K9:K10"/>
    <mergeCell ref="O9:O10"/>
    <mergeCell ref="P9:R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view="pageBreakPreview" zoomScale="90" zoomScaleNormal="90" zoomScaleSheetLayoutView="90" zoomScalePageLayoutView="0" workbookViewId="0" topLeftCell="A1">
      <selection activeCell="K49" sqref="K49"/>
    </sheetView>
  </sheetViews>
  <sheetFormatPr defaultColWidth="9.140625" defaultRowHeight="12.75"/>
  <cols>
    <col min="1" max="1" width="9.140625" style="71" customWidth="1"/>
    <col min="2" max="2" width="18.421875" style="71" customWidth="1"/>
    <col min="3" max="3" width="9.7109375" style="71" customWidth="1"/>
    <col min="4" max="4" width="8.140625" style="71" customWidth="1"/>
    <col min="5" max="5" width="7.421875" style="71" customWidth="1"/>
    <col min="6" max="6" width="9.140625" style="71" customWidth="1"/>
    <col min="7" max="7" width="9.57421875" style="71" customWidth="1"/>
    <col min="8" max="8" width="8.140625" style="71" customWidth="1"/>
    <col min="9" max="9" width="6.8515625" style="71" customWidth="1"/>
    <col min="10" max="10" width="9.28125" style="71" customWidth="1"/>
    <col min="11" max="11" width="10.57421875" style="71" customWidth="1"/>
    <col min="12" max="12" width="8.7109375" style="71" customWidth="1"/>
    <col min="13" max="13" width="7.421875" style="71" customWidth="1"/>
    <col min="14" max="14" width="8.57421875" style="71" customWidth="1"/>
    <col min="15" max="15" width="8.7109375" style="71" customWidth="1"/>
    <col min="16" max="16" width="8.57421875" style="71" customWidth="1"/>
    <col min="17" max="17" width="7.8515625" style="71" customWidth="1"/>
    <col min="18" max="18" width="8.57421875" style="71" customWidth="1"/>
    <col min="19" max="20" width="10.57421875" style="71" customWidth="1"/>
    <col min="21" max="21" width="11.140625" style="71" customWidth="1"/>
    <col min="22" max="22" width="10.7109375" style="71" bestFit="1" customWidth="1"/>
    <col min="23" max="16384" width="9.140625" style="71" customWidth="1"/>
  </cols>
  <sheetData>
    <row r="1" spans="3:24" s="15" customFormat="1" ht="15">
      <c r="C1" s="39"/>
      <c r="D1" s="39"/>
      <c r="E1" s="39"/>
      <c r="F1" s="39"/>
      <c r="G1" s="39"/>
      <c r="H1" s="39"/>
      <c r="I1" s="100" t="s">
        <v>0</v>
      </c>
      <c r="J1" s="100"/>
      <c r="S1" s="36"/>
      <c r="T1" s="36"/>
      <c r="U1" s="799" t="s">
        <v>826</v>
      </c>
      <c r="V1" s="799"/>
      <c r="W1" s="37"/>
      <c r="X1" s="37"/>
    </row>
    <row r="2" spans="5:16" s="15" customFormat="1" ht="19.5">
      <c r="E2" s="722" t="s">
        <v>700</v>
      </c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</row>
    <row r="3" spans="8:16" s="15" customFormat="1" ht="19.5">
      <c r="H3" s="38"/>
      <c r="I3" s="38"/>
      <c r="J3" s="38"/>
      <c r="K3" s="38"/>
      <c r="L3" s="38"/>
      <c r="M3" s="38"/>
      <c r="N3" s="38"/>
      <c r="O3" s="38"/>
      <c r="P3" s="38"/>
    </row>
    <row r="4" spans="3:23" ht="15">
      <c r="C4" s="723" t="s">
        <v>825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41"/>
      <c r="S4" s="106"/>
      <c r="T4" s="106"/>
      <c r="U4" s="106"/>
      <c r="V4" s="106"/>
      <c r="W4" s="100"/>
    </row>
    <row r="5" spans="3:23" ht="14.25">
      <c r="C5" s="72"/>
      <c r="D5" s="72"/>
      <c r="E5" s="72"/>
      <c r="F5" s="72"/>
      <c r="G5" s="72"/>
      <c r="H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" ht="14.25">
      <c r="A6" s="724" t="s">
        <v>936</v>
      </c>
      <c r="B6" s="724"/>
    </row>
    <row r="7" ht="14.25">
      <c r="B7" s="315"/>
    </row>
    <row r="8" spans="1:22" s="75" customFormat="1" ht="24.75" customHeight="1">
      <c r="A8" s="698" t="s">
        <v>2</v>
      </c>
      <c r="B8" s="1040" t="s">
        <v>3</v>
      </c>
      <c r="C8" s="1060" t="s">
        <v>818</v>
      </c>
      <c r="D8" s="1061"/>
      <c r="E8" s="1061"/>
      <c r="F8" s="1061"/>
      <c r="G8" s="1060" t="s">
        <v>822</v>
      </c>
      <c r="H8" s="1061"/>
      <c r="I8" s="1061"/>
      <c r="J8" s="1061"/>
      <c r="K8" s="1060" t="s">
        <v>823</v>
      </c>
      <c r="L8" s="1061"/>
      <c r="M8" s="1061"/>
      <c r="N8" s="1061"/>
      <c r="O8" s="1060" t="s">
        <v>824</v>
      </c>
      <c r="P8" s="1061"/>
      <c r="Q8" s="1061"/>
      <c r="R8" s="1061"/>
      <c r="S8" s="1062" t="s">
        <v>18</v>
      </c>
      <c r="T8" s="1063"/>
      <c r="U8" s="1063"/>
      <c r="V8" s="1063"/>
    </row>
    <row r="9" spans="1:22" s="76" customFormat="1" ht="29.25" customHeight="1">
      <c r="A9" s="698"/>
      <c r="B9" s="1040"/>
      <c r="C9" s="1054" t="s">
        <v>819</v>
      </c>
      <c r="D9" s="1051" t="s">
        <v>821</v>
      </c>
      <c r="E9" s="1052"/>
      <c r="F9" s="1053"/>
      <c r="G9" s="1054" t="s">
        <v>819</v>
      </c>
      <c r="H9" s="1051" t="s">
        <v>821</v>
      </c>
      <c r="I9" s="1052"/>
      <c r="J9" s="1053"/>
      <c r="K9" s="1054" t="s">
        <v>819</v>
      </c>
      <c r="L9" s="1051" t="s">
        <v>821</v>
      </c>
      <c r="M9" s="1052"/>
      <c r="N9" s="1053"/>
      <c r="O9" s="1054" t="s">
        <v>819</v>
      </c>
      <c r="P9" s="1051" t="s">
        <v>821</v>
      </c>
      <c r="Q9" s="1052"/>
      <c r="R9" s="1053"/>
      <c r="S9" s="1054" t="s">
        <v>819</v>
      </c>
      <c r="T9" s="1051" t="s">
        <v>821</v>
      </c>
      <c r="U9" s="1052"/>
      <c r="V9" s="1053"/>
    </row>
    <row r="10" spans="1:22" s="76" customFormat="1" ht="46.5" customHeight="1">
      <c r="A10" s="698"/>
      <c r="B10" s="1040"/>
      <c r="C10" s="1055"/>
      <c r="D10" s="70" t="s">
        <v>820</v>
      </c>
      <c r="E10" s="70" t="s">
        <v>201</v>
      </c>
      <c r="F10" s="70" t="s">
        <v>18</v>
      </c>
      <c r="G10" s="1055"/>
      <c r="H10" s="70" t="s">
        <v>820</v>
      </c>
      <c r="I10" s="70" t="s">
        <v>201</v>
      </c>
      <c r="J10" s="70" t="s">
        <v>18</v>
      </c>
      <c r="K10" s="1055"/>
      <c r="L10" s="70" t="s">
        <v>820</v>
      </c>
      <c r="M10" s="70" t="s">
        <v>201</v>
      </c>
      <c r="N10" s="70" t="s">
        <v>18</v>
      </c>
      <c r="O10" s="1055"/>
      <c r="P10" s="70" t="s">
        <v>820</v>
      </c>
      <c r="Q10" s="70" t="s">
        <v>201</v>
      </c>
      <c r="R10" s="70" t="s">
        <v>18</v>
      </c>
      <c r="S10" s="1055"/>
      <c r="T10" s="70" t="s">
        <v>820</v>
      </c>
      <c r="U10" s="70" t="s">
        <v>201</v>
      </c>
      <c r="V10" s="70" t="s">
        <v>18</v>
      </c>
    </row>
    <row r="11" spans="1:22" s="144" customFormat="1" ht="15.75" customHeight="1">
      <c r="A11" s="316">
        <v>1</v>
      </c>
      <c r="B11" s="143">
        <v>2</v>
      </c>
      <c r="C11" s="143">
        <v>3</v>
      </c>
      <c r="D11" s="316">
        <v>4</v>
      </c>
      <c r="E11" s="143">
        <v>5</v>
      </c>
      <c r="F11" s="143">
        <v>6</v>
      </c>
      <c r="G11" s="316">
        <v>7</v>
      </c>
      <c r="H11" s="143">
        <v>8</v>
      </c>
      <c r="I11" s="143">
        <v>9</v>
      </c>
      <c r="J11" s="316">
        <v>10</v>
      </c>
      <c r="K11" s="143">
        <v>11</v>
      </c>
      <c r="L11" s="143">
        <v>12</v>
      </c>
      <c r="M11" s="316">
        <v>13</v>
      </c>
      <c r="N11" s="143">
        <v>14</v>
      </c>
      <c r="O11" s="143">
        <v>15</v>
      </c>
      <c r="P11" s="316">
        <v>16</v>
      </c>
      <c r="Q11" s="143">
        <v>17</v>
      </c>
      <c r="R11" s="143">
        <v>18</v>
      </c>
      <c r="S11" s="316">
        <v>19</v>
      </c>
      <c r="T11" s="143">
        <v>20</v>
      </c>
      <c r="U11" s="143">
        <v>21</v>
      </c>
      <c r="V11" s="316">
        <v>22</v>
      </c>
    </row>
    <row r="12" spans="1:22" s="144" customFormat="1" ht="15.75" customHeight="1">
      <c r="A12" s="353" t="s">
        <v>258</v>
      </c>
      <c r="B12" s="354" t="s">
        <v>884</v>
      </c>
      <c r="C12" s="445" t="s">
        <v>7</v>
      </c>
      <c r="D12" s="445" t="s">
        <v>7</v>
      </c>
      <c r="E12" s="445" t="s">
        <v>7</v>
      </c>
      <c r="F12" s="445" t="s">
        <v>7</v>
      </c>
      <c r="G12" s="445" t="s">
        <v>7</v>
      </c>
      <c r="H12" s="445" t="s">
        <v>7</v>
      </c>
      <c r="I12" s="445" t="s">
        <v>7</v>
      </c>
      <c r="J12" s="445" t="s">
        <v>7</v>
      </c>
      <c r="K12" s="445" t="s">
        <v>7</v>
      </c>
      <c r="L12" s="445" t="s">
        <v>7</v>
      </c>
      <c r="M12" s="445" t="s">
        <v>7</v>
      </c>
      <c r="N12" s="445" t="s">
        <v>7</v>
      </c>
      <c r="O12" s="445" t="s">
        <v>7</v>
      </c>
      <c r="P12" s="445" t="s">
        <v>7</v>
      </c>
      <c r="Q12" s="445" t="s">
        <v>7</v>
      </c>
      <c r="R12" s="445" t="s">
        <v>7</v>
      </c>
      <c r="S12" s="445" t="s">
        <v>7</v>
      </c>
      <c r="T12" s="445" t="s">
        <v>7</v>
      </c>
      <c r="U12" s="445" t="s">
        <v>7</v>
      </c>
      <c r="V12" s="445" t="s">
        <v>7</v>
      </c>
    </row>
    <row r="13" spans="1:22" s="144" customFormat="1" ht="15.75" customHeight="1">
      <c r="A13" s="353" t="s">
        <v>259</v>
      </c>
      <c r="B13" s="354" t="s">
        <v>885</v>
      </c>
      <c r="C13" s="445" t="s">
        <v>7</v>
      </c>
      <c r="D13" s="445" t="s">
        <v>7</v>
      </c>
      <c r="E13" s="445" t="s">
        <v>7</v>
      </c>
      <c r="F13" s="445" t="s">
        <v>7</v>
      </c>
      <c r="G13" s="445" t="s">
        <v>7</v>
      </c>
      <c r="H13" s="445" t="s">
        <v>7</v>
      </c>
      <c r="I13" s="445" t="s">
        <v>7</v>
      </c>
      <c r="J13" s="445" t="s">
        <v>7</v>
      </c>
      <c r="K13" s="445" t="s">
        <v>7</v>
      </c>
      <c r="L13" s="445" t="s">
        <v>7</v>
      </c>
      <c r="M13" s="445" t="s">
        <v>7</v>
      </c>
      <c r="N13" s="445" t="s">
        <v>7</v>
      </c>
      <c r="O13" s="445" t="s">
        <v>7</v>
      </c>
      <c r="P13" s="445" t="s">
        <v>7</v>
      </c>
      <c r="Q13" s="445" t="s">
        <v>7</v>
      </c>
      <c r="R13" s="445" t="s">
        <v>7</v>
      </c>
      <c r="S13" s="445" t="s">
        <v>7</v>
      </c>
      <c r="T13" s="445" t="s">
        <v>7</v>
      </c>
      <c r="U13" s="445" t="s">
        <v>7</v>
      </c>
      <c r="V13" s="445" t="s">
        <v>7</v>
      </c>
    </row>
    <row r="14" spans="1:22" s="144" customFormat="1" ht="15.75" customHeight="1">
      <c r="A14" s="353" t="s">
        <v>260</v>
      </c>
      <c r="B14" s="354" t="s">
        <v>886</v>
      </c>
      <c r="C14" s="445" t="s">
        <v>7</v>
      </c>
      <c r="D14" s="445" t="s">
        <v>7</v>
      </c>
      <c r="E14" s="445" t="s">
        <v>7</v>
      </c>
      <c r="F14" s="445" t="s">
        <v>7</v>
      </c>
      <c r="G14" s="445" t="s">
        <v>7</v>
      </c>
      <c r="H14" s="445" t="s">
        <v>7</v>
      </c>
      <c r="I14" s="445" t="s">
        <v>7</v>
      </c>
      <c r="J14" s="445" t="s">
        <v>7</v>
      </c>
      <c r="K14" s="445" t="s">
        <v>7</v>
      </c>
      <c r="L14" s="445" t="s">
        <v>7</v>
      </c>
      <c r="M14" s="445" t="s">
        <v>7</v>
      </c>
      <c r="N14" s="445" t="s">
        <v>7</v>
      </c>
      <c r="O14" s="445" t="s">
        <v>7</v>
      </c>
      <c r="P14" s="445" t="s">
        <v>7</v>
      </c>
      <c r="Q14" s="445" t="s">
        <v>7</v>
      </c>
      <c r="R14" s="445" t="s">
        <v>7</v>
      </c>
      <c r="S14" s="445" t="s">
        <v>7</v>
      </c>
      <c r="T14" s="445" t="s">
        <v>7</v>
      </c>
      <c r="U14" s="445" t="s">
        <v>7</v>
      </c>
      <c r="V14" s="445" t="s">
        <v>7</v>
      </c>
    </row>
    <row r="15" spans="1:22" s="144" customFormat="1" ht="15.75" customHeight="1">
      <c r="A15" s="353" t="s">
        <v>261</v>
      </c>
      <c r="B15" s="354" t="s">
        <v>887</v>
      </c>
      <c r="C15" s="445" t="s">
        <v>7</v>
      </c>
      <c r="D15" s="445" t="s">
        <v>7</v>
      </c>
      <c r="E15" s="445" t="s">
        <v>7</v>
      </c>
      <c r="F15" s="445" t="s">
        <v>7</v>
      </c>
      <c r="G15" s="445" t="s">
        <v>7</v>
      </c>
      <c r="H15" s="445" t="s">
        <v>7</v>
      </c>
      <c r="I15" s="445" t="s">
        <v>7</v>
      </c>
      <c r="J15" s="445" t="s">
        <v>7</v>
      </c>
      <c r="K15" s="445" t="s">
        <v>7</v>
      </c>
      <c r="L15" s="445" t="s">
        <v>7</v>
      </c>
      <c r="M15" s="445" t="s">
        <v>7</v>
      </c>
      <c r="N15" s="445" t="s">
        <v>7</v>
      </c>
      <c r="O15" s="445" t="s">
        <v>7</v>
      </c>
      <c r="P15" s="445" t="s">
        <v>7</v>
      </c>
      <c r="Q15" s="445" t="s">
        <v>7</v>
      </c>
      <c r="R15" s="445" t="s">
        <v>7</v>
      </c>
      <c r="S15" s="445" t="s">
        <v>7</v>
      </c>
      <c r="T15" s="445" t="s">
        <v>7</v>
      </c>
      <c r="U15" s="445" t="s">
        <v>7</v>
      </c>
      <c r="V15" s="445" t="s">
        <v>7</v>
      </c>
    </row>
    <row r="16" spans="1:22" s="144" customFormat="1" ht="15.75" customHeight="1">
      <c r="A16" s="353" t="s">
        <v>262</v>
      </c>
      <c r="B16" s="354" t="s">
        <v>888</v>
      </c>
      <c r="C16" s="445" t="s">
        <v>7</v>
      </c>
      <c r="D16" s="445" t="s">
        <v>7</v>
      </c>
      <c r="E16" s="445" t="s">
        <v>7</v>
      </c>
      <c r="F16" s="445" t="s">
        <v>7</v>
      </c>
      <c r="G16" s="445" t="s">
        <v>7</v>
      </c>
      <c r="H16" s="445" t="s">
        <v>7</v>
      </c>
      <c r="I16" s="445" t="s">
        <v>7</v>
      </c>
      <c r="J16" s="445" t="s">
        <v>7</v>
      </c>
      <c r="K16" s="445" t="s">
        <v>7</v>
      </c>
      <c r="L16" s="445" t="s">
        <v>7</v>
      </c>
      <c r="M16" s="445" t="s">
        <v>7</v>
      </c>
      <c r="N16" s="445" t="s">
        <v>7</v>
      </c>
      <c r="O16" s="445" t="s">
        <v>7</v>
      </c>
      <c r="P16" s="445" t="s">
        <v>7</v>
      </c>
      <c r="Q16" s="445" t="s">
        <v>7</v>
      </c>
      <c r="R16" s="445" t="s">
        <v>7</v>
      </c>
      <c r="S16" s="445" t="s">
        <v>7</v>
      </c>
      <c r="T16" s="445" t="s">
        <v>7</v>
      </c>
      <c r="U16" s="445" t="s">
        <v>7</v>
      </c>
      <c r="V16" s="445" t="s">
        <v>7</v>
      </c>
    </row>
    <row r="17" spans="1:22" s="144" customFormat="1" ht="15.75" customHeight="1">
      <c r="A17" s="353" t="s">
        <v>263</v>
      </c>
      <c r="B17" s="354" t="s">
        <v>889</v>
      </c>
      <c r="C17" s="445" t="s">
        <v>7</v>
      </c>
      <c r="D17" s="445" t="s">
        <v>7</v>
      </c>
      <c r="E17" s="445" t="s">
        <v>7</v>
      </c>
      <c r="F17" s="445" t="s">
        <v>7</v>
      </c>
      <c r="G17" s="445" t="s">
        <v>7</v>
      </c>
      <c r="H17" s="445" t="s">
        <v>7</v>
      </c>
      <c r="I17" s="445" t="s">
        <v>7</v>
      </c>
      <c r="J17" s="445" t="s">
        <v>7</v>
      </c>
      <c r="K17" s="445" t="s">
        <v>7</v>
      </c>
      <c r="L17" s="445" t="s">
        <v>7</v>
      </c>
      <c r="M17" s="445" t="s">
        <v>7</v>
      </c>
      <c r="N17" s="445" t="s">
        <v>7</v>
      </c>
      <c r="O17" s="445" t="s">
        <v>7</v>
      </c>
      <c r="P17" s="445" t="s">
        <v>7</v>
      </c>
      <c r="Q17" s="445" t="s">
        <v>7</v>
      </c>
      <c r="R17" s="445" t="s">
        <v>7</v>
      </c>
      <c r="S17" s="445" t="s">
        <v>7</v>
      </c>
      <c r="T17" s="445" t="s">
        <v>7</v>
      </c>
      <c r="U17" s="445" t="s">
        <v>7</v>
      </c>
      <c r="V17" s="445" t="s">
        <v>7</v>
      </c>
    </row>
    <row r="18" spans="1:22" s="144" customFormat="1" ht="15.75" customHeight="1">
      <c r="A18" s="353" t="s">
        <v>264</v>
      </c>
      <c r="B18" s="354" t="s">
        <v>890</v>
      </c>
      <c r="C18" s="445" t="s">
        <v>7</v>
      </c>
      <c r="D18" s="445" t="s">
        <v>7</v>
      </c>
      <c r="E18" s="445" t="s">
        <v>7</v>
      </c>
      <c r="F18" s="445" t="s">
        <v>7</v>
      </c>
      <c r="G18" s="445" t="s">
        <v>7</v>
      </c>
      <c r="H18" s="445" t="s">
        <v>7</v>
      </c>
      <c r="I18" s="445" t="s">
        <v>7</v>
      </c>
      <c r="J18" s="445" t="s">
        <v>7</v>
      </c>
      <c r="K18" s="445" t="s">
        <v>7</v>
      </c>
      <c r="L18" s="445" t="s">
        <v>7</v>
      </c>
      <c r="M18" s="445" t="s">
        <v>7</v>
      </c>
      <c r="N18" s="445" t="s">
        <v>7</v>
      </c>
      <c r="O18" s="445" t="s">
        <v>7</v>
      </c>
      <c r="P18" s="445" t="s">
        <v>7</v>
      </c>
      <c r="Q18" s="445" t="s">
        <v>7</v>
      </c>
      <c r="R18" s="445" t="s">
        <v>7</v>
      </c>
      <c r="S18" s="445" t="s">
        <v>7</v>
      </c>
      <c r="T18" s="445" t="s">
        <v>7</v>
      </c>
      <c r="U18" s="445" t="s">
        <v>7</v>
      </c>
      <c r="V18" s="445" t="s">
        <v>7</v>
      </c>
    </row>
    <row r="19" spans="1:22" s="144" customFormat="1" ht="15.75" customHeight="1">
      <c r="A19" s="353" t="s">
        <v>265</v>
      </c>
      <c r="B19" s="354" t="s">
        <v>891</v>
      </c>
      <c r="C19" s="445" t="s">
        <v>7</v>
      </c>
      <c r="D19" s="445" t="s">
        <v>7</v>
      </c>
      <c r="E19" s="445" t="s">
        <v>7</v>
      </c>
      <c r="F19" s="445" t="s">
        <v>7</v>
      </c>
      <c r="G19" s="445" t="s">
        <v>7</v>
      </c>
      <c r="H19" s="445" t="s">
        <v>7</v>
      </c>
      <c r="I19" s="445" t="s">
        <v>7</v>
      </c>
      <c r="J19" s="445" t="s">
        <v>7</v>
      </c>
      <c r="K19" s="445" t="s">
        <v>7</v>
      </c>
      <c r="L19" s="445" t="s">
        <v>7</v>
      </c>
      <c r="M19" s="445" t="s">
        <v>7</v>
      </c>
      <c r="N19" s="445" t="s">
        <v>7</v>
      </c>
      <c r="O19" s="445" t="s">
        <v>7</v>
      </c>
      <c r="P19" s="445" t="s">
        <v>7</v>
      </c>
      <c r="Q19" s="445" t="s">
        <v>7</v>
      </c>
      <c r="R19" s="445" t="s">
        <v>7</v>
      </c>
      <c r="S19" s="445" t="s">
        <v>7</v>
      </c>
      <c r="T19" s="445" t="s">
        <v>7</v>
      </c>
      <c r="U19" s="445" t="s">
        <v>7</v>
      </c>
      <c r="V19" s="445" t="s">
        <v>7</v>
      </c>
    </row>
    <row r="20" spans="1:22" s="144" customFormat="1" ht="15.75" customHeight="1">
      <c r="A20" s="353" t="s">
        <v>284</v>
      </c>
      <c r="B20" s="354" t="s">
        <v>892</v>
      </c>
      <c r="C20" s="445" t="s">
        <v>7</v>
      </c>
      <c r="D20" s="445" t="s">
        <v>7</v>
      </c>
      <c r="E20" s="445" t="s">
        <v>7</v>
      </c>
      <c r="F20" s="445" t="s">
        <v>7</v>
      </c>
      <c r="G20" s="445" t="s">
        <v>7</v>
      </c>
      <c r="H20" s="445" t="s">
        <v>7</v>
      </c>
      <c r="I20" s="445" t="s">
        <v>7</v>
      </c>
      <c r="J20" s="445" t="s">
        <v>7</v>
      </c>
      <c r="K20" s="445" t="s">
        <v>7</v>
      </c>
      <c r="L20" s="445" t="s">
        <v>7</v>
      </c>
      <c r="M20" s="445" t="s">
        <v>7</v>
      </c>
      <c r="N20" s="445" t="s">
        <v>7</v>
      </c>
      <c r="O20" s="445" t="s">
        <v>7</v>
      </c>
      <c r="P20" s="445" t="s">
        <v>7</v>
      </c>
      <c r="Q20" s="445" t="s">
        <v>7</v>
      </c>
      <c r="R20" s="445" t="s">
        <v>7</v>
      </c>
      <c r="S20" s="445" t="s">
        <v>7</v>
      </c>
      <c r="T20" s="445" t="s">
        <v>7</v>
      </c>
      <c r="U20" s="445" t="s">
        <v>7</v>
      </c>
      <c r="V20" s="445" t="s">
        <v>7</v>
      </c>
    </row>
    <row r="21" spans="1:22" s="144" customFormat="1" ht="15.75" customHeight="1">
      <c r="A21" s="353" t="s">
        <v>285</v>
      </c>
      <c r="B21" s="354" t="s">
        <v>893</v>
      </c>
      <c r="C21" s="445" t="s">
        <v>7</v>
      </c>
      <c r="D21" s="445" t="s">
        <v>7</v>
      </c>
      <c r="E21" s="445" t="s">
        <v>7</v>
      </c>
      <c r="F21" s="445" t="s">
        <v>7</v>
      </c>
      <c r="G21" s="445" t="s">
        <v>7</v>
      </c>
      <c r="H21" s="445" t="s">
        <v>7</v>
      </c>
      <c r="I21" s="445" t="s">
        <v>7</v>
      </c>
      <c r="J21" s="445" t="s">
        <v>7</v>
      </c>
      <c r="K21" s="445" t="s">
        <v>7</v>
      </c>
      <c r="L21" s="445" t="s">
        <v>7</v>
      </c>
      <c r="M21" s="445" t="s">
        <v>7</v>
      </c>
      <c r="N21" s="445" t="s">
        <v>7</v>
      </c>
      <c r="O21" s="445" t="s">
        <v>7</v>
      </c>
      <c r="P21" s="445" t="s">
        <v>7</v>
      </c>
      <c r="Q21" s="445" t="s">
        <v>7</v>
      </c>
      <c r="R21" s="445" t="s">
        <v>7</v>
      </c>
      <c r="S21" s="445" t="s">
        <v>7</v>
      </c>
      <c r="T21" s="445" t="s">
        <v>7</v>
      </c>
      <c r="U21" s="445" t="s">
        <v>7</v>
      </c>
      <c r="V21" s="445" t="s">
        <v>7</v>
      </c>
    </row>
    <row r="22" spans="1:22" s="144" customFormat="1" ht="15.75" customHeight="1">
      <c r="A22" s="353" t="s">
        <v>286</v>
      </c>
      <c r="B22" s="354" t="s">
        <v>894</v>
      </c>
      <c r="C22" s="445" t="s">
        <v>7</v>
      </c>
      <c r="D22" s="445" t="s">
        <v>7</v>
      </c>
      <c r="E22" s="445" t="s">
        <v>7</v>
      </c>
      <c r="F22" s="445" t="s">
        <v>7</v>
      </c>
      <c r="G22" s="445" t="s">
        <v>7</v>
      </c>
      <c r="H22" s="445" t="s">
        <v>7</v>
      </c>
      <c r="I22" s="445" t="s">
        <v>7</v>
      </c>
      <c r="J22" s="445" t="s">
        <v>7</v>
      </c>
      <c r="K22" s="445" t="s">
        <v>7</v>
      </c>
      <c r="L22" s="445" t="s">
        <v>7</v>
      </c>
      <c r="M22" s="445" t="s">
        <v>7</v>
      </c>
      <c r="N22" s="445" t="s">
        <v>7</v>
      </c>
      <c r="O22" s="445" t="s">
        <v>7</v>
      </c>
      <c r="P22" s="445" t="s">
        <v>7</v>
      </c>
      <c r="Q22" s="445" t="s">
        <v>7</v>
      </c>
      <c r="R22" s="445" t="s">
        <v>7</v>
      </c>
      <c r="S22" s="445" t="s">
        <v>7</v>
      </c>
      <c r="T22" s="445" t="s">
        <v>7</v>
      </c>
      <c r="U22" s="445" t="s">
        <v>7</v>
      </c>
      <c r="V22" s="445" t="s">
        <v>7</v>
      </c>
    </row>
    <row r="23" spans="1:22" s="144" customFormat="1" ht="15.75" customHeight="1">
      <c r="A23" s="353" t="s">
        <v>314</v>
      </c>
      <c r="B23" s="354" t="s">
        <v>895</v>
      </c>
      <c r="C23" s="445" t="s">
        <v>7</v>
      </c>
      <c r="D23" s="445" t="s">
        <v>7</v>
      </c>
      <c r="E23" s="445" t="s">
        <v>7</v>
      </c>
      <c r="F23" s="445" t="s">
        <v>7</v>
      </c>
      <c r="G23" s="445" t="s">
        <v>7</v>
      </c>
      <c r="H23" s="445" t="s">
        <v>7</v>
      </c>
      <c r="I23" s="445" t="s">
        <v>7</v>
      </c>
      <c r="J23" s="445" t="s">
        <v>7</v>
      </c>
      <c r="K23" s="445" t="s">
        <v>7</v>
      </c>
      <c r="L23" s="445" t="s">
        <v>7</v>
      </c>
      <c r="M23" s="445" t="s">
        <v>7</v>
      </c>
      <c r="N23" s="445" t="s">
        <v>7</v>
      </c>
      <c r="O23" s="445" t="s">
        <v>7</v>
      </c>
      <c r="P23" s="445" t="s">
        <v>7</v>
      </c>
      <c r="Q23" s="445" t="s">
        <v>7</v>
      </c>
      <c r="R23" s="445" t="s">
        <v>7</v>
      </c>
      <c r="S23" s="445" t="s">
        <v>7</v>
      </c>
      <c r="T23" s="445" t="s">
        <v>7</v>
      </c>
      <c r="U23" s="445" t="s">
        <v>7</v>
      </c>
      <c r="V23" s="445" t="s">
        <v>7</v>
      </c>
    </row>
    <row r="24" spans="1:22" s="144" customFormat="1" ht="15.75" customHeight="1">
      <c r="A24" s="353" t="s">
        <v>315</v>
      </c>
      <c r="B24" s="354" t="s">
        <v>896</v>
      </c>
      <c r="C24" s="445" t="s">
        <v>7</v>
      </c>
      <c r="D24" s="445" t="s">
        <v>7</v>
      </c>
      <c r="E24" s="445" t="s">
        <v>7</v>
      </c>
      <c r="F24" s="445" t="s">
        <v>7</v>
      </c>
      <c r="G24" s="445" t="s">
        <v>7</v>
      </c>
      <c r="H24" s="445" t="s">
        <v>7</v>
      </c>
      <c r="I24" s="445" t="s">
        <v>7</v>
      </c>
      <c r="J24" s="445" t="s">
        <v>7</v>
      </c>
      <c r="K24" s="445" t="s">
        <v>7</v>
      </c>
      <c r="L24" s="445" t="s">
        <v>7</v>
      </c>
      <c r="M24" s="445" t="s">
        <v>7</v>
      </c>
      <c r="N24" s="445" t="s">
        <v>7</v>
      </c>
      <c r="O24" s="445" t="s">
        <v>7</v>
      </c>
      <c r="P24" s="445" t="s">
        <v>7</v>
      </c>
      <c r="Q24" s="445" t="s">
        <v>7</v>
      </c>
      <c r="R24" s="445" t="s">
        <v>7</v>
      </c>
      <c r="S24" s="445" t="s">
        <v>7</v>
      </c>
      <c r="T24" s="445" t="s">
        <v>7</v>
      </c>
      <c r="U24" s="445" t="s">
        <v>7</v>
      </c>
      <c r="V24" s="445" t="s">
        <v>7</v>
      </c>
    </row>
    <row r="25" spans="1:22" s="144" customFormat="1" ht="15.75" customHeight="1">
      <c r="A25" s="353" t="s">
        <v>316</v>
      </c>
      <c r="B25" s="354" t="s">
        <v>897</v>
      </c>
      <c r="C25" s="445" t="s">
        <v>7</v>
      </c>
      <c r="D25" s="445" t="s">
        <v>7</v>
      </c>
      <c r="E25" s="445" t="s">
        <v>7</v>
      </c>
      <c r="F25" s="445" t="s">
        <v>7</v>
      </c>
      <c r="G25" s="445" t="s">
        <v>7</v>
      </c>
      <c r="H25" s="445" t="s">
        <v>7</v>
      </c>
      <c r="I25" s="445" t="s">
        <v>7</v>
      </c>
      <c r="J25" s="445" t="s">
        <v>7</v>
      </c>
      <c r="K25" s="445" t="s">
        <v>7</v>
      </c>
      <c r="L25" s="445" t="s">
        <v>7</v>
      </c>
      <c r="M25" s="445" t="s">
        <v>7</v>
      </c>
      <c r="N25" s="445" t="s">
        <v>7</v>
      </c>
      <c r="O25" s="445" t="s">
        <v>7</v>
      </c>
      <c r="P25" s="445" t="s">
        <v>7</v>
      </c>
      <c r="Q25" s="445" t="s">
        <v>7</v>
      </c>
      <c r="R25" s="445" t="s">
        <v>7</v>
      </c>
      <c r="S25" s="445" t="s">
        <v>7</v>
      </c>
      <c r="T25" s="445" t="s">
        <v>7</v>
      </c>
      <c r="U25" s="445" t="s">
        <v>7</v>
      </c>
      <c r="V25" s="445" t="s">
        <v>7</v>
      </c>
    </row>
    <row r="26" spans="1:22" s="144" customFormat="1" ht="15.75" customHeight="1">
      <c r="A26" s="353" t="s">
        <v>317</v>
      </c>
      <c r="B26" s="354" t="s">
        <v>898</v>
      </c>
      <c r="C26" s="445" t="s">
        <v>7</v>
      </c>
      <c r="D26" s="445" t="s">
        <v>7</v>
      </c>
      <c r="E26" s="445" t="s">
        <v>7</v>
      </c>
      <c r="F26" s="445" t="s">
        <v>7</v>
      </c>
      <c r="G26" s="445" t="s">
        <v>7</v>
      </c>
      <c r="H26" s="445" t="s">
        <v>7</v>
      </c>
      <c r="I26" s="445" t="s">
        <v>7</v>
      </c>
      <c r="J26" s="445" t="s">
        <v>7</v>
      </c>
      <c r="K26" s="445" t="s">
        <v>7</v>
      </c>
      <c r="L26" s="445" t="s">
        <v>7</v>
      </c>
      <c r="M26" s="445" t="s">
        <v>7</v>
      </c>
      <c r="N26" s="445" t="s">
        <v>7</v>
      </c>
      <c r="O26" s="445" t="s">
        <v>7</v>
      </c>
      <c r="P26" s="445" t="s">
        <v>7</v>
      </c>
      <c r="Q26" s="445" t="s">
        <v>7</v>
      </c>
      <c r="R26" s="445" t="s">
        <v>7</v>
      </c>
      <c r="S26" s="445" t="s">
        <v>7</v>
      </c>
      <c r="T26" s="445" t="s">
        <v>7</v>
      </c>
      <c r="U26" s="445" t="s">
        <v>7</v>
      </c>
      <c r="V26" s="445" t="s">
        <v>7</v>
      </c>
    </row>
    <row r="27" spans="1:22" s="144" customFormat="1" ht="15.75" customHeight="1">
      <c r="A27" s="353" t="s">
        <v>899</v>
      </c>
      <c r="B27" s="354" t="s">
        <v>900</v>
      </c>
      <c r="C27" s="445" t="s">
        <v>7</v>
      </c>
      <c r="D27" s="445" t="s">
        <v>7</v>
      </c>
      <c r="E27" s="445" t="s">
        <v>7</v>
      </c>
      <c r="F27" s="445" t="s">
        <v>7</v>
      </c>
      <c r="G27" s="445" t="s">
        <v>7</v>
      </c>
      <c r="H27" s="445" t="s">
        <v>7</v>
      </c>
      <c r="I27" s="445" t="s">
        <v>7</v>
      </c>
      <c r="J27" s="445" t="s">
        <v>7</v>
      </c>
      <c r="K27" s="445" t="s">
        <v>7</v>
      </c>
      <c r="L27" s="445" t="s">
        <v>7</v>
      </c>
      <c r="M27" s="445" t="s">
        <v>7</v>
      </c>
      <c r="N27" s="445" t="s">
        <v>7</v>
      </c>
      <c r="O27" s="445" t="s">
        <v>7</v>
      </c>
      <c r="P27" s="445" t="s">
        <v>7</v>
      </c>
      <c r="Q27" s="445" t="s">
        <v>7</v>
      </c>
      <c r="R27" s="445" t="s">
        <v>7</v>
      </c>
      <c r="S27" s="445" t="s">
        <v>7</v>
      </c>
      <c r="T27" s="445" t="s">
        <v>7</v>
      </c>
      <c r="U27" s="445" t="s">
        <v>7</v>
      </c>
      <c r="V27" s="445" t="s">
        <v>7</v>
      </c>
    </row>
    <row r="28" spans="1:22" s="144" customFormat="1" ht="15.75" customHeight="1">
      <c r="A28" s="353" t="s">
        <v>901</v>
      </c>
      <c r="B28" s="354" t="s">
        <v>902</v>
      </c>
      <c r="C28" s="445" t="s">
        <v>7</v>
      </c>
      <c r="D28" s="445" t="s">
        <v>7</v>
      </c>
      <c r="E28" s="445" t="s">
        <v>7</v>
      </c>
      <c r="F28" s="445" t="s">
        <v>7</v>
      </c>
      <c r="G28" s="445" t="s">
        <v>7</v>
      </c>
      <c r="H28" s="445" t="s">
        <v>7</v>
      </c>
      <c r="I28" s="445" t="s">
        <v>7</v>
      </c>
      <c r="J28" s="445" t="s">
        <v>7</v>
      </c>
      <c r="K28" s="445" t="s">
        <v>7</v>
      </c>
      <c r="L28" s="445" t="s">
        <v>7</v>
      </c>
      <c r="M28" s="445" t="s">
        <v>7</v>
      </c>
      <c r="N28" s="445" t="s">
        <v>7</v>
      </c>
      <c r="O28" s="445" t="s">
        <v>7</v>
      </c>
      <c r="P28" s="445" t="s">
        <v>7</v>
      </c>
      <c r="Q28" s="445" t="s">
        <v>7</v>
      </c>
      <c r="R28" s="445" t="s">
        <v>7</v>
      </c>
      <c r="S28" s="445" t="s">
        <v>7</v>
      </c>
      <c r="T28" s="445" t="s">
        <v>7</v>
      </c>
      <c r="U28" s="445" t="s">
        <v>7</v>
      </c>
      <c r="V28" s="445" t="s">
        <v>7</v>
      </c>
    </row>
    <row r="29" spans="1:22" ht="14.25">
      <c r="A29" s="353" t="s">
        <v>903</v>
      </c>
      <c r="B29" s="354" t="s">
        <v>904</v>
      </c>
      <c r="C29" s="445" t="s">
        <v>7</v>
      </c>
      <c r="D29" s="445" t="s">
        <v>7</v>
      </c>
      <c r="E29" s="445" t="s">
        <v>7</v>
      </c>
      <c r="F29" s="445" t="s">
        <v>7</v>
      </c>
      <c r="G29" s="445" t="s">
        <v>7</v>
      </c>
      <c r="H29" s="445" t="s">
        <v>7</v>
      </c>
      <c r="I29" s="445" t="s">
        <v>7</v>
      </c>
      <c r="J29" s="445" t="s">
        <v>7</v>
      </c>
      <c r="K29" s="445" t="s">
        <v>7</v>
      </c>
      <c r="L29" s="445" t="s">
        <v>7</v>
      </c>
      <c r="M29" s="445" t="s">
        <v>7</v>
      </c>
      <c r="N29" s="445" t="s">
        <v>7</v>
      </c>
      <c r="O29" s="445" t="s">
        <v>7</v>
      </c>
      <c r="P29" s="445" t="s">
        <v>7</v>
      </c>
      <c r="Q29" s="445" t="s">
        <v>7</v>
      </c>
      <c r="R29" s="445" t="s">
        <v>7</v>
      </c>
      <c r="S29" s="445" t="s">
        <v>7</v>
      </c>
      <c r="T29" s="445" t="s">
        <v>7</v>
      </c>
      <c r="U29" s="445" t="s">
        <v>7</v>
      </c>
      <c r="V29" s="445" t="s">
        <v>7</v>
      </c>
    </row>
    <row r="30" spans="1:22" ht="14.25">
      <c r="A30" s="353" t="s">
        <v>905</v>
      </c>
      <c r="B30" s="354" t="s">
        <v>906</v>
      </c>
      <c r="C30" s="445" t="s">
        <v>7</v>
      </c>
      <c r="D30" s="445" t="s">
        <v>7</v>
      </c>
      <c r="E30" s="445" t="s">
        <v>7</v>
      </c>
      <c r="F30" s="445" t="s">
        <v>7</v>
      </c>
      <c r="G30" s="445" t="s">
        <v>7</v>
      </c>
      <c r="H30" s="445" t="s">
        <v>7</v>
      </c>
      <c r="I30" s="445" t="s">
        <v>7</v>
      </c>
      <c r="J30" s="445" t="s">
        <v>7</v>
      </c>
      <c r="K30" s="445" t="s">
        <v>7</v>
      </c>
      <c r="L30" s="445" t="s">
        <v>7</v>
      </c>
      <c r="M30" s="445" t="s">
        <v>7</v>
      </c>
      <c r="N30" s="445" t="s">
        <v>7</v>
      </c>
      <c r="O30" s="445" t="s">
        <v>7</v>
      </c>
      <c r="P30" s="445" t="s">
        <v>7</v>
      </c>
      <c r="Q30" s="445" t="s">
        <v>7</v>
      </c>
      <c r="R30" s="445" t="s">
        <v>7</v>
      </c>
      <c r="S30" s="445" t="s">
        <v>7</v>
      </c>
      <c r="T30" s="445" t="s">
        <v>7</v>
      </c>
      <c r="U30" s="445" t="s">
        <v>7</v>
      </c>
      <c r="V30" s="445" t="s">
        <v>7</v>
      </c>
    </row>
    <row r="31" spans="1:22" ht="14.25">
      <c r="A31" s="353" t="s">
        <v>907</v>
      </c>
      <c r="B31" s="354" t="s">
        <v>908</v>
      </c>
      <c r="C31" s="445" t="s">
        <v>7</v>
      </c>
      <c r="D31" s="445" t="s">
        <v>7</v>
      </c>
      <c r="E31" s="445" t="s">
        <v>7</v>
      </c>
      <c r="F31" s="445" t="s">
        <v>7</v>
      </c>
      <c r="G31" s="445" t="s">
        <v>7</v>
      </c>
      <c r="H31" s="445" t="s">
        <v>7</v>
      </c>
      <c r="I31" s="445" t="s">
        <v>7</v>
      </c>
      <c r="J31" s="445" t="s">
        <v>7</v>
      </c>
      <c r="K31" s="445" t="s">
        <v>7</v>
      </c>
      <c r="L31" s="445" t="s">
        <v>7</v>
      </c>
      <c r="M31" s="445" t="s">
        <v>7</v>
      </c>
      <c r="N31" s="445" t="s">
        <v>7</v>
      </c>
      <c r="O31" s="445" t="s">
        <v>7</v>
      </c>
      <c r="P31" s="445" t="s">
        <v>7</v>
      </c>
      <c r="Q31" s="445" t="s">
        <v>7</v>
      </c>
      <c r="R31" s="445" t="s">
        <v>7</v>
      </c>
      <c r="S31" s="445" t="s">
        <v>7</v>
      </c>
      <c r="T31" s="445" t="s">
        <v>7</v>
      </c>
      <c r="U31" s="445" t="s">
        <v>7</v>
      </c>
      <c r="V31" s="445" t="s">
        <v>7</v>
      </c>
    </row>
    <row r="32" spans="1:22" ht="14.25">
      <c r="A32" s="353" t="s">
        <v>909</v>
      </c>
      <c r="B32" s="354" t="s">
        <v>910</v>
      </c>
      <c r="C32" s="445" t="s">
        <v>7</v>
      </c>
      <c r="D32" s="445" t="s">
        <v>7</v>
      </c>
      <c r="E32" s="445" t="s">
        <v>7</v>
      </c>
      <c r="F32" s="445" t="s">
        <v>7</v>
      </c>
      <c r="G32" s="445" t="s">
        <v>7</v>
      </c>
      <c r="H32" s="445" t="s">
        <v>7</v>
      </c>
      <c r="I32" s="445" t="s">
        <v>7</v>
      </c>
      <c r="J32" s="445" t="s">
        <v>7</v>
      </c>
      <c r="K32" s="445" t="s">
        <v>7</v>
      </c>
      <c r="L32" s="445" t="s">
        <v>7</v>
      </c>
      <c r="M32" s="445" t="s">
        <v>7</v>
      </c>
      <c r="N32" s="445" t="s">
        <v>7</v>
      </c>
      <c r="O32" s="445" t="s">
        <v>7</v>
      </c>
      <c r="P32" s="445" t="s">
        <v>7</v>
      </c>
      <c r="Q32" s="445" t="s">
        <v>7</v>
      </c>
      <c r="R32" s="445" t="s">
        <v>7</v>
      </c>
      <c r="S32" s="445" t="s">
        <v>7</v>
      </c>
      <c r="T32" s="445" t="s">
        <v>7</v>
      </c>
      <c r="U32" s="445" t="s">
        <v>7</v>
      </c>
      <c r="V32" s="445" t="s">
        <v>7</v>
      </c>
    </row>
    <row r="33" spans="1:22" ht="14.25">
      <c r="A33" s="353" t="s">
        <v>911</v>
      </c>
      <c r="B33" s="354" t="s">
        <v>912</v>
      </c>
      <c r="C33" s="445" t="s">
        <v>7</v>
      </c>
      <c r="D33" s="445" t="s">
        <v>7</v>
      </c>
      <c r="E33" s="445" t="s">
        <v>7</v>
      </c>
      <c r="F33" s="445" t="s">
        <v>7</v>
      </c>
      <c r="G33" s="445" t="s">
        <v>7</v>
      </c>
      <c r="H33" s="445" t="s">
        <v>7</v>
      </c>
      <c r="I33" s="445" t="s">
        <v>7</v>
      </c>
      <c r="J33" s="445" t="s">
        <v>7</v>
      </c>
      <c r="K33" s="445" t="s">
        <v>7</v>
      </c>
      <c r="L33" s="445" t="s">
        <v>7</v>
      </c>
      <c r="M33" s="445" t="s">
        <v>7</v>
      </c>
      <c r="N33" s="445" t="s">
        <v>7</v>
      </c>
      <c r="O33" s="445" t="s">
        <v>7</v>
      </c>
      <c r="P33" s="445" t="s">
        <v>7</v>
      </c>
      <c r="Q33" s="445" t="s">
        <v>7</v>
      </c>
      <c r="R33" s="445" t="s">
        <v>7</v>
      </c>
      <c r="S33" s="445" t="s">
        <v>7</v>
      </c>
      <c r="T33" s="445" t="s">
        <v>7</v>
      </c>
      <c r="U33" s="445" t="s">
        <v>7</v>
      </c>
      <c r="V33" s="445" t="s">
        <v>7</v>
      </c>
    </row>
    <row r="34" spans="1:22" ht="14.25">
      <c r="A34" s="353" t="s">
        <v>913</v>
      </c>
      <c r="B34" s="354" t="s">
        <v>914</v>
      </c>
      <c r="C34" s="445" t="s">
        <v>7</v>
      </c>
      <c r="D34" s="445" t="s">
        <v>7</v>
      </c>
      <c r="E34" s="445" t="s">
        <v>7</v>
      </c>
      <c r="F34" s="445" t="s">
        <v>7</v>
      </c>
      <c r="G34" s="445" t="s">
        <v>7</v>
      </c>
      <c r="H34" s="445" t="s">
        <v>7</v>
      </c>
      <c r="I34" s="445" t="s">
        <v>7</v>
      </c>
      <c r="J34" s="445" t="s">
        <v>7</v>
      </c>
      <c r="K34" s="445" t="s">
        <v>7</v>
      </c>
      <c r="L34" s="445" t="s">
        <v>7</v>
      </c>
      <c r="M34" s="445" t="s">
        <v>7</v>
      </c>
      <c r="N34" s="445" t="s">
        <v>7</v>
      </c>
      <c r="O34" s="445" t="s">
        <v>7</v>
      </c>
      <c r="P34" s="445" t="s">
        <v>7</v>
      </c>
      <c r="Q34" s="445" t="s">
        <v>7</v>
      </c>
      <c r="R34" s="445" t="s">
        <v>7</v>
      </c>
      <c r="S34" s="445" t="s">
        <v>7</v>
      </c>
      <c r="T34" s="445" t="s">
        <v>7</v>
      </c>
      <c r="U34" s="445" t="s">
        <v>7</v>
      </c>
      <c r="V34" s="445" t="s">
        <v>7</v>
      </c>
    </row>
    <row r="35" spans="1:22" ht="14.25">
      <c r="A35" s="353" t="s">
        <v>915</v>
      </c>
      <c r="B35" s="354" t="s">
        <v>916</v>
      </c>
      <c r="C35" s="445" t="s">
        <v>7</v>
      </c>
      <c r="D35" s="445" t="s">
        <v>7</v>
      </c>
      <c r="E35" s="445" t="s">
        <v>7</v>
      </c>
      <c r="F35" s="445" t="s">
        <v>7</v>
      </c>
      <c r="G35" s="445" t="s">
        <v>7</v>
      </c>
      <c r="H35" s="445" t="s">
        <v>7</v>
      </c>
      <c r="I35" s="445" t="s">
        <v>7</v>
      </c>
      <c r="J35" s="445" t="s">
        <v>7</v>
      </c>
      <c r="K35" s="445" t="s">
        <v>7</v>
      </c>
      <c r="L35" s="445" t="s">
        <v>7</v>
      </c>
      <c r="M35" s="445" t="s">
        <v>7</v>
      </c>
      <c r="N35" s="445" t="s">
        <v>7</v>
      </c>
      <c r="O35" s="445" t="s">
        <v>7</v>
      </c>
      <c r="P35" s="445" t="s">
        <v>7</v>
      </c>
      <c r="Q35" s="445" t="s">
        <v>7</v>
      </c>
      <c r="R35" s="445" t="s">
        <v>7</v>
      </c>
      <c r="S35" s="445" t="s">
        <v>7</v>
      </c>
      <c r="T35" s="445" t="s">
        <v>7</v>
      </c>
      <c r="U35" s="445" t="s">
        <v>7</v>
      </c>
      <c r="V35" s="445" t="s">
        <v>7</v>
      </c>
    </row>
    <row r="36" spans="1:22" ht="14.25">
      <c r="A36" s="353" t="s">
        <v>917</v>
      </c>
      <c r="B36" s="354" t="s">
        <v>918</v>
      </c>
      <c r="C36" s="445" t="s">
        <v>7</v>
      </c>
      <c r="D36" s="445" t="s">
        <v>7</v>
      </c>
      <c r="E36" s="445" t="s">
        <v>7</v>
      </c>
      <c r="F36" s="445" t="s">
        <v>7</v>
      </c>
      <c r="G36" s="445" t="s">
        <v>7</v>
      </c>
      <c r="H36" s="445" t="s">
        <v>7</v>
      </c>
      <c r="I36" s="445" t="s">
        <v>7</v>
      </c>
      <c r="J36" s="445" t="s">
        <v>7</v>
      </c>
      <c r="K36" s="445" t="s">
        <v>7</v>
      </c>
      <c r="L36" s="445" t="s">
        <v>7</v>
      </c>
      <c r="M36" s="445" t="s">
        <v>7</v>
      </c>
      <c r="N36" s="445" t="s">
        <v>7</v>
      </c>
      <c r="O36" s="445" t="s">
        <v>7</v>
      </c>
      <c r="P36" s="445" t="s">
        <v>7</v>
      </c>
      <c r="Q36" s="445" t="s">
        <v>7</v>
      </c>
      <c r="R36" s="445" t="s">
        <v>7</v>
      </c>
      <c r="S36" s="445" t="s">
        <v>7</v>
      </c>
      <c r="T36" s="445" t="s">
        <v>7</v>
      </c>
      <c r="U36" s="445" t="s">
        <v>7</v>
      </c>
      <c r="V36" s="445" t="s">
        <v>7</v>
      </c>
    </row>
    <row r="37" spans="1:22" ht="14.25">
      <c r="A37" s="353" t="s">
        <v>919</v>
      </c>
      <c r="B37" s="354" t="s">
        <v>920</v>
      </c>
      <c r="C37" s="445" t="s">
        <v>7</v>
      </c>
      <c r="D37" s="445" t="s">
        <v>7</v>
      </c>
      <c r="E37" s="445" t="s">
        <v>7</v>
      </c>
      <c r="F37" s="445" t="s">
        <v>7</v>
      </c>
      <c r="G37" s="445" t="s">
        <v>7</v>
      </c>
      <c r="H37" s="445" t="s">
        <v>7</v>
      </c>
      <c r="I37" s="445" t="s">
        <v>7</v>
      </c>
      <c r="J37" s="445" t="s">
        <v>7</v>
      </c>
      <c r="K37" s="445" t="s">
        <v>7</v>
      </c>
      <c r="L37" s="445" t="s">
        <v>7</v>
      </c>
      <c r="M37" s="445" t="s">
        <v>7</v>
      </c>
      <c r="N37" s="445" t="s">
        <v>7</v>
      </c>
      <c r="O37" s="445" t="s">
        <v>7</v>
      </c>
      <c r="P37" s="445" t="s">
        <v>7</v>
      </c>
      <c r="Q37" s="445" t="s">
        <v>7</v>
      </c>
      <c r="R37" s="445" t="s">
        <v>7</v>
      </c>
      <c r="S37" s="445" t="s">
        <v>7</v>
      </c>
      <c r="T37" s="445" t="s">
        <v>7</v>
      </c>
      <c r="U37" s="445" t="s">
        <v>7</v>
      </c>
      <c r="V37" s="445" t="s">
        <v>7</v>
      </c>
    </row>
    <row r="38" spans="1:22" ht="14.25">
      <c r="A38" s="353" t="s">
        <v>921</v>
      </c>
      <c r="B38" s="354" t="s">
        <v>922</v>
      </c>
      <c r="C38" s="445" t="s">
        <v>7</v>
      </c>
      <c r="D38" s="445" t="s">
        <v>7</v>
      </c>
      <c r="E38" s="445" t="s">
        <v>7</v>
      </c>
      <c r="F38" s="445" t="s">
        <v>7</v>
      </c>
      <c r="G38" s="445" t="s">
        <v>7</v>
      </c>
      <c r="H38" s="445" t="s">
        <v>7</v>
      </c>
      <c r="I38" s="445" t="s">
        <v>7</v>
      </c>
      <c r="J38" s="445" t="s">
        <v>7</v>
      </c>
      <c r="K38" s="445" t="s">
        <v>7</v>
      </c>
      <c r="L38" s="445" t="s">
        <v>7</v>
      </c>
      <c r="M38" s="445" t="s">
        <v>7</v>
      </c>
      <c r="N38" s="445" t="s">
        <v>7</v>
      </c>
      <c r="O38" s="445" t="s">
        <v>7</v>
      </c>
      <c r="P38" s="445" t="s">
        <v>7</v>
      </c>
      <c r="Q38" s="445" t="s">
        <v>7</v>
      </c>
      <c r="R38" s="445" t="s">
        <v>7</v>
      </c>
      <c r="S38" s="445" t="s">
        <v>7</v>
      </c>
      <c r="T38" s="445" t="s">
        <v>7</v>
      </c>
      <c r="U38" s="445" t="s">
        <v>7</v>
      </c>
      <c r="V38" s="445" t="s">
        <v>7</v>
      </c>
    </row>
    <row r="39" spans="1:22" ht="14.25">
      <c r="A39" s="353" t="s">
        <v>923</v>
      </c>
      <c r="B39" s="360" t="s">
        <v>924</v>
      </c>
      <c r="C39" s="445" t="s">
        <v>7</v>
      </c>
      <c r="D39" s="445" t="s">
        <v>7</v>
      </c>
      <c r="E39" s="445" t="s">
        <v>7</v>
      </c>
      <c r="F39" s="445" t="s">
        <v>7</v>
      </c>
      <c r="G39" s="445" t="s">
        <v>7</v>
      </c>
      <c r="H39" s="445" t="s">
        <v>7</v>
      </c>
      <c r="I39" s="445" t="s">
        <v>7</v>
      </c>
      <c r="J39" s="445" t="s">
        <v>7</v>
      </c>
      <c r="K39" s="445" t="s">
        <v>7</v>
      </c>
      <c r="L39" s="445" t="s">
        <v>7</v>
      </c>
      <c r="M39" s="445" t="s">
        <v>7</v>
      </c>
      <c r="N39" s="445" t="s">
        <v>7</v>
      </c>
      <c r="O39" s="445" t="s">
        <v>7</v>
      </c>
      <c r="P39" s="445" t="s">
        <v>7</v>
      </c>
      <c r="Q39" s="445" t="s">
        <v>7</v>
      </c>
      <c r="R39" s="445" t="s">
        <v>7</v>
      </c>
      <c r="S39" s="445" t="s">
        <v>7</v>
      </c>
      <c r="T39" s="445" t="s">
        <v>7</v>
      </c>
      <c r="U39" s="445" t="s">
        <v>7</v>
      </c>
      <c r="V39" s="445" t="s">
        <v>7</v>
      </c>
    </row>
    <row r="40" spans="1:22" ht="14.25">
      <c r="A40" s="353" t="s">
        <v>925</v>
      </c>
      <c r="B40" s="360" t="s">
        <v>926</v>
      </c>
      <c r="C40" s="445" t="s">
        <v>7</v>
      </c>
      <c r="D40" s="445" t="s">
        <v>7</v>
      </c>
      <c r="E40" s="445" t="s">
        <v>7</v>
      </c>
      <c r="F40" s="445" t="s">
        <v>7</v>
      </c>
      <c r="G40" s="445" t="s">
        <v>7</v>
      </c>
      <c r="H40" s="445" t="s">
        <v>7</v>
      </c>
      <c r="I40" s="445" t="s">
        <v>7</v>
      </c>
      <c r="J40" s="445" t="s">
        <v>7</v>
      </c>
      <c r="K40" s="445" t="s">
        <v>7</v>
      </c>
      <c r="L40" s="445" t="s">
        <v>7</v>
      </c>
      <c r="M40" s="445" t="s">
        <v>7</v>
      </c>
      <c r="N40" s="445" t="s">
        <v>7</v>
      </c>
      <c r="O40" s="445" t="s">
        <v>7</v>
      </c>
      <c r="P40" s="445" t="s">
        <v>7</v>
      </c>
      <c r="Q40" s="445" t="s">
        <v>7</v>
      </c>
      <c r="R40" s="445" t="s">
        <v>7</v>
      </c>
      <c r="S40" s="445" t="s">
        <v>7</v>
      </c>
      <c r="T40" s="445" t="s">
        <v>7</v>
      </c>
      <c r="U40" s="445" t="s">
        <v>7</v>
      </c>
      <c r="V40" s="445" t="s">
        <v>7</v>
      </c>
    </row>
    <row r="41" spans="1:22" ht="14.25">
      <c r="A41" s="353" t="s">
        <v>927</v>
      </c>
      <c r="B41" s="360" t="s">
        <v>928</v>
      </c>
      <c r="C41" s="445" t="s">
        <v>7</v>
      </c>
      <c r="D41" s="445" t="s">
        <v>7</v>
      </c>
      <c r="E41" s="445" t="s">
        <v>7</v>
      </c>
      <c r="F41" s="445" t="s">
        <v>7</v>
      </c>
      <c r="G41" s="445" t="s">
        <v>7</v>
      </c>
      <c r="H41" s="445" t="s">
        <v>7</v>
      </c>
      <c r="I41" s="445" t="s">
        <v>7</v>
      </c>
      <c r="J41" s="445" t="s">
        <v>7</v>
      </c>
      <c r="K41" s="445" t="s">
        <v>7</v>
      </c>
      <c r="L41" s="445" t="s">
        <v>7</v>
      </c>
      <c r="M41" s="445" t="s">
        <v>7</v>
      </c>
      <c r="N41" s="445" t="s">
        <v>7</v>
      </c>
      <c r="O41" s="445" t="s">
        <v>7</v>
      </c>
      <c r="P41" s="445" t="s">
        <v>7</v>
      </c>
      <c r="Q41" s="445" t="s">
        <v>7</v>
      </c>
      <c r="R41" s="445" t="s">
        <v>7</v>
      </c>
      <c r="S41" s="445" t="s">
        <v>7</v>
      </c>
      <c r="T41" s="445" t="s">
        <v>7</v>
      </c>
      <c r="U41" s="445" t="s">
        <v>7</v>
      </c>
      <c r="V41" s="445" t="s">
        <v>7</v>
      </c>
    </row>
    <row r="42" spans="1:22" ht="14.25">
      <c r="A42" s="353" t="s">
        <v>929</v>
      </c>
      <c r="B42" s="360" t="s">
        <v>930</v>
      </c>
      <c r="C42" s="445" t="s">
        <v>7</v>
      </c>
      <c r="D42" s="445" t="s">
        <v>7</v>
      </c>
      <c r="E42" s="445" t="s">
        <v>7</v>
      </c>
      <c r="F42" s="445" t="s">
        <v>7</v>
      </c>
      <c r="G42" s="445" t="s">
        <v>7</v>
      </c>
      <c r="H42" s="445" t="s">
        <v>7</v>
      </c>
      <c r="I42" s="445" t="s">
        <v>7</v>
      </c>
      <c r="J42" s="445" t="s">
        <v>7</v>
      </c>
      <c r="K42" s="445" t="s">
        <v>7</v>
      </c>
      <c r="L42" s="445" t="s">
        <v>7</v>
      </c>
      <c r="M42" s="445" t="s">
        <v>7</v>
      </c>
      <c r="N42" s="445" t="s">
        <v>7</v>
      </c>
      <c r="O42" s="445" t="s">
        <v>7</v>
      </c>
      <c r="P42" s="445" t="s">
        <v>7</v>
      </c>
      <c r="Q42" s="445" t="s">
        <v>7</v>
      </c>
      <c r="R42" s="445" t="s">
        <v>7</v>
      </c>
      <c r="S42" s="445" t="s">
        <v>7</v>
      </c>
      <c r="T42" s="445" t="s">
        <v>7</v>
      </c>
      <c r="U42" s="445" t="s">
        <v>7</v>
      </c>
      <c r="V42" s="445" t="s">
        <v>7</v>
      </c>
    </row>
    <row r="43" spans="1:48" s="77" customFormat="1" ht="24.75">
      <c r="A43" s="353" t="s">
        <v>931</v>
      </c>
      <c r="B43" s="360" t="s">
        <v>932</v>
      </c>
      <c r="C43" s="445" t="s">
        <v>7</v>
      </c>
      <c r="D43" s="445" t="s">
        <v>7</v>
      </c>
      <c r="E43" s="445" t="s">
        <v>7</v>
      </c>
      <c r="F43" s="445" t="s">
        <v>7</v>
      </c>
      <c r="G43" s="445" t="s">
        <v>7</v>
      </c>
      <c r="H43" s="445" t="s">
        <v>7</v>
      </c>
      <c r="I43" s="445" t="s">
        <v>7</v>
      </c>
      <c r="J43" s="445" t="s">
        <v>7</v>
      </c>
      <c r="K43" s="445" t="s">
        <v>7</v>
      </c>
      <c r="L43" s="445" t="s">
        <v>7</v>
      </c>
      <c r="M43" s="445" t="s">
        <v>7</v>
      </c>
      <c r="N43" s="445" t="s">
        <v>7</v>
      </c>
      <c r="O43" s="445" t="s">
        <v>7</v>
      </c>
      <c r="P43" s="445" t="s">
        <v>7</v>
      </c>
      <c r="Q43" s="445" t="s">
        <v>7</v>
      </c>
      <c r="R43" s="445" t="s">
        <v>7</v>
      </c>
      <c r="S43" s="445" t="s">
        <v>7</v>
      </c>
      <c r="T43" s="445" t="s">
        <v>7</v>
      </c>
      <c r="U43" s="445" t="s">
        <v>7</v>
      </c>
      <c r="V43" s="445" t="s">
        <v>7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2" ht="14.25">
      <c r="A44" s="353" t="s">
        <v>933</v>
      </c>
      <c r="B44" s="360" t="s">
        <v>934</v>
      </c>
      <c r="C44" s="445" t="s">
        <v>7</v>
      </c>
      <c r="D44" s="445" t="s">
        <v>7</v>
      </c>
      <c r="E44" s="445" t="s">
        <v>7</v>
      </c>
      <c r="F44" s="445" t="s">
        <v>7</v>
      </c>
      <c r="G44" s="445" t="s">
        <v>7</v>
      </c>
      <c r="H44" s="445" t="s">
        <v>7</v>
      </c>
      <c r="I44" s="445" t="s">
        <v>7</v>
      </c>
      <c r="J44" s="445" t="s">
        <v>7</v>
      </c>
      <c r="K44" s="445" t="s">
        <v>7</v>
      </c>
      <c r="L44" s="445" t="s">
        <v>7</v>
      </c>
      <c r="M44" s="445" t="s">
        <v>7</v>
      </c>
      <c r="N44" s="445" t="s">
        <v>7</v>
      </c>
      <c r="O44" s="445" t="s">
        <v>7</v>
      </c>
      <c r="P44" s="445" t="s">
        <v>7</v>
      </c>
      <c r="Q44" s="445" t="s">
        <v>7</v>
      </c>
      <c r="R44" s="445" t="s">
        <v>7</v>
      </c>
      <c r="S44" s="445" t="s">
        <v>7</v>
      </c>
      <c r="T44" s="445" t="s">
        <v>7</v>
      </c>
      <c r="U44" s="445" t="s">
        <v>7</v>
      </c>
      <c r="V44" s="445" t="s">
        <v>7</v>
      </c>
    </row>
    <row r="45" spans="1:22" ht="14.25">
      <c r="A45" s="281" t="s">
        <v>18</v>
      </c>
      <c r="B45" s="77"/>
      <c r="C45" s="445" t="s">
        <v>7</v>
      </c>
      <c r="D45" s="445" t="s">
        <v>7</v>
      </c>
      <c r="E45" s="445" t="s">
        <v>7</v>
      </c>
      <c r="F45" s="445" t="s">
        <v>7</v>
      </c>
      <c r="G45" s="445" t="s">
        <v>7</v>
      </c>
      <c r="H45" s="445" t="s">
        <v>7</v>
      </c>
      <c r="I45" s="445" t="s">
        <v>7</v>
      </c>
      <c r="J45" s="445" t="s">
        <v>7</v>
      </c>
      <c r="K45" s="445" t="s">
        <v>7</v>
      </c>
      <c r="L45" s="445" t="s">
        <v>7</v>
      </c>
      <c r="M45" s="445" t="s">
        <v>7</v>
      </c>
      <c r="N45" s="445" t="s">
        <v>7</v>
      </c>
      <c r="O45" s="445" t="s">
        <v>7</v>
      </c>
      <c r="P45" s="445" t="s">
        <v>7</v>
      </c>
      <c r="Q45" s="445" t="s">
        <v>7</v>
      </c>
      <c r="R45" s="445" t="s">
        <v>7</v>
      </c>
      <c r="S45" s="445" t="s">
        <v>7</v>
      </c>
      <c r="T45" s="445" t="s">
        <v>7</v>
      </c>
      <c r="U45" s="445" t="s">
        <v>7</v>
      </c>
      <c r="V45" s="445" t="s">
        <v>7</v>
      </c>
    </row>
    <row r="47" spans="1:22" s="15" customFormat="1" ht="12.75">
      <c r="A47" s="14" t="s">
        <v>12</v>
      </c>
      <c r="G47" s="14"/>
      <c r="H47" s="14"/>
      <c r="K47" s="14"/>
      <c r="L47" s="14"/>
      <c r="M47" s="14"/>
      <c r="N47" s="14"/>
      <c r="O47" s="14"/>
      <c r="P47" s="14"/>
      <c r="Q47" s="14"/>
      <c r="R47" s="14"/>
      <c r="S47" s="685"/>
      <c r="T47" s="685"/>
      <c r="U47" s="685"/>
      <c r="V47" s="685"/>
    </row>
    <row r="48" spans="11:22" s="15" customFormat="1" ht="12.75" customHeight="1">
      <c r="K48" s="32"/>
      <c r="L48" s="32"/>
      <c r="M48" s="32"/>
      <c r="N48" s="32"/>
      <c r="O48" s="32"/>
      <c r="P48" s="32"/>
      <c r="Q48" s="32"/>
      <c r="R48" s="71"/>
      <c r="S48" s="685" t="s">
        <v>13</v>
      </c>
      <c r="T48" s="685"/>
      <c r="U48" s="32"/>
      <c r="V48" s="32"/>
    </row>
    <row r="49" spans="5:22" s="15" customFormat="1" ht="12.75" customHeight="1">
      <c r="E49" s="1"/>
      <c r="F49" s="685" t="s">
        <v>13</v>
      </c>
      <c r="G49" s="685"/>
      <c r="H49" s="14"/>
      <c r="K49" s="32"/>
      <c r="L49" s="32"/>
      <c r="M49" s="32"/>
      <c r="N49" s="32"/>
      <c r="O49" s="32"/>
      <c r="P49" s="32"/>
      <c r="Q49" s="32"/>
      <c r="R49" s="32" t="s">
        <v>14</v>
      </c>
      <c r="S49" s="32"/>
      <c r="T49" s="32"/>
      <c r="U49" s="32"/>
      <c r="V49" s="32"/>
    </row>
    <row r="50" spans="1:22" s="15" customFormat="1" ht="12.75">
      <c r="A50" s="14"/>
      <c r="B50" s="14"/>
      <c r="E50" s="686" t="s">
        <v>882</v>
      </c>
      <c r="F50" s="686"/>
      <c r="G50" s="686"/>
      <c r="H50" s="686"/>
      <c r="K50" s="14"/>
      <c r="L50" s="14"/>
      <c r="M50" s="14"/>
      <c r="N50" s="14"/>
      <c r="O50" s="14"/>
      <c r="P50" s="14"/>
      <c r="Q50" s="32"/>
      <c r="R50" s="32" t="s">
        <v>86</v>
      </c>
      <c r="S50" s="32"/>
      <c r="T50" s="32"/>
      <c r="U50" s="32"/>
      <c r="V50" s="32"/>
    </row>
    <row r="51" spans="18:20" ht="14.25">
      <c r="R51" s="724" t="s">
        <v>83</v>
      </c>
      <c r="S51" s="724"/>
      <c r="T51" s="724"/>
    </row>
  </sheetData>
  <sheetProtection/>
  <mergeCells count="26">
    <mergeCell ref="U1:V1"/>
    <mergeCell ref="A6:B6"/>
    <mergeCell ref="B8:B10"/>
    <mergeCell ref="A8:A10"/>
    <mergeCell ref="H9:J9"/>
    <mergeCell ref="K9:K10"/>
    <mergeCell ref="O8:R8"/>
    <mergeCell ref="K8:N8"/>
    <mergeCell ref="G8:J8"/>
    <mergeCell ref="L9:N9"/>
    <mergeCell ref="S8:V8"/>
    <mergeCell ref="E2:P2"/>
    <mergeCell ref="C4:Q4"/>
    <mergeCell ref="O9:O10"/>
    <mergeCell ref="R51:T51"/>
    <mergeCell ref="P9:R9"/>
    <mergeCell ref="S9:S10"/>
    <mergeCell ref="T9:V9"/>
    <mergeCell ref="S47:V47"/>
    <mergeCell ref="S48:T48"/>
    <mergeCell ref="F49:G49"/>
    <mergeCell ref="E50:H50"/>
    <mergeCell ref="C8:F8"/>
    <mergeCell ref="D9:F9"/>
    <mergeCell ref="C9:C10"/>
    <mergeCell ref="G9:G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view="pageBreakPreview" zoomScaleNormal="85" zoomScaleSheetLayoutView="100" zoomScalePageLayoutView="0" workbookViewId="0" topLeftCell="C1">
      <selection activeCell="E48" sqref="D48:G49"/>
    </sheetView>
  </sheetViews>
  <sheetFormatPr defaultColWidth="8.8515625" defaultRowHeight="12.75"/>
  <cols>
    <col min="1" max="1" width="8.140625" style="69" customWidth="1"/>
    <col min="2" max="2" width="20.57421875" style="69" customWidth="1"/>
    <col min="3" max="3" width="12.140625" style="69" customWidth="1"/>
    <col min="4" max="4" width="11.7109375" style="69" customWidth="1"/>
    <col min="5" max="5" width="11.28125" style="69" customWidth="1"/>
    <col min="6" max="6" width="17.140625" style="69" customWidth="1"/>
    <col min="7" max="7" width="15.140625" style="69" customWidth="1"/>
    <col min="8" max="8" width="14.421875" style="69" customWidth="1"/>
    <col min="9" max="9" width="14.8515625" style="69" customWidth="1"/>
    <col min="10" max="10" width="18.421875" style="69" customWidth="1"/>
    <col min="11" max="11" width="17.28125" style="69" customWidth="1"/>
    <col min="12" max="12" width="16.28125" style="69" customWidth="1"/>
    <col min="13" max="16384" width="8.8515625" style="69" customWidth="1"/>
  </cols>
  <sheetData>
    <row r="1" spans="2:12" ht="15">
      <c r="B1" s="15"/>
      <c r="C1" s="15"/>
      <c r="D1" s="15"/>
      <c r="E1" s="15"/>
      <c r="F1" s="1"/>
      <c r="G1" s="1"/>
      <c r="H1" s="15"/>
      <c r="J1" s="36"/>
      <c r="K1" s="959" t="s">
        <v>539</v>
      </c>
      <c r="L1" s="959"/>
    </row>
    <row r="2" spans="2:10" ht="15">
      <c r="B2" s="721" t="s">
        <v>0</v>
      </c>
      <c r="C2" s="721"/>
      <c r="D2" s="721"/>
      <c r="E2" s="721"/>
      <c r="F2" s="721"/>
      <c r="G2" s="721"/>
      <c r="H2" s="721"/>
      <c r="I2" s="721"/>
      <c r="J2" s="721"/>
    </row>
    <row r="3" spans="2:10" ht="19.5">
      <c r="B3" s="722" t="s">
        <v>700</v>
      </c>
      <c r="C3" s="722"/>
      <c r="D3" s="722"/>
      <c r="E3" s="722"/>
      <c r="F3" s="722"/>
      <c r="G3" s="722"/>
      <c r="H3" s="722"/>
      <c r="I3" s="722"/>
      <c r="J3" s="722"/>
    </row>
    <row r="4" spans="2:10" ht="19.5">
      <c r="B4" s="118"/>
      <c r="C4" s="118"/>
      <c r="D4" s="118"/>
      <c r="E4" s="118"/>
      <c r="F4" s="118"/>
      <c r="G4" s="118"/>
      <c r="H4" s="118"/>
      <c r="I4" s="118"/>
      <c r="J4" s="118"/>
    </row>
    <row r="5" spans="2:12" ht="15" customHeight="1">
      <c r="B5" s="1075" t="s">
        <v>834</v>
      </c>
      <c r="C5" s="1075"/>
      <c r="D5" s="1075"/>
      <c r="E5" s="1075"/>
      <c r="F5" s="1075"/>
      <c r="G5" s="1075"/>
      <c r="H5" s="1075"/>
      <c r="I5" s="1075"/>
      <c r="J5" s="1075"/>
      <c r="K5" s="1075"/>
      <c r="L5" s="1075"/>
    </row>
    <row r="6" spans="1:3" ht="13.5">
      <c r="A6" s="724" t="s">
        <v>936</v>
      </c>
      <c r="B6" s="724"/>
      <c r="C6" s="29"/>
    </row>
    <row r="7" spans="1:12" ht="15" customHeight="1">
      <c r="A7" s="1067" t="s">
        <v>108</v>
      </c>
      <c r="B7" s="1038" t="s">
        <v>3</v>
      </c>
      <c r="C7" s="1074" t="s">
        <v>24</v>
      </c>
      <c r="D7" s="1074"/>
      <c r="E7" s="1074"/>
      <c r="F7" s="1074"/>
      <c r="G7" s="1071" t="s">
        <v>25</v>
      </c>
      <c r="H7" s="1072"/>
      <c r="I7" s="1072"/>
      <c r="J7" s="1073"/>
      <c r="K7" s="1038" t="s">
        <v>380</v>
      </c>
      <c r="L7" s="1040" t="s">
        <v>671</v>
      </c>
    </row>
    <row r="8" spans="1:12" ht="30.75" customHeight="1">
      <c r="A8" s="1068"/>
      <c r="B8" s="1070"/>
      <c r="C8" s="1040" t="s">
        <v>239</v>
      </c>
      <c r="D8" s="1038" t="s">
        <v>437</v>
      </c>
      <c r="E8" s="1078" t="s">
        <v>96</v>
      </c>
      <c r="F8" s="1079"/>
      <c r="G8" s="1039" t="s">
        <v>239</v>
      </c>
      <c r="H8" s="1040" t="s">
        <v>437</v>
      </c>
      <c r="I8" s="1076" t="s">
        <v>96</v>
      </c>
      <c r="J8" s="1077"/>
      <c r="K8" s="1070"/>
      <c r="L8" s="1040"/>
    </row>
    <row r="9" spans="1:15" ht="69.75" customHeight="1">
      <c r="A9" s="1069"/>
      <c r="B9" s="1039"/>
      <c r="C9" s="1040"/>
      <c r="D9" s="1039"/>
      <c r="E9" s="82" t="s">
        <v>773</v>
      </c>
      <c r="F9" s="82" t="s">
        <v>438</v>
      </c>
      <c r="G9" s="1040"/>
      <c r="H9" s="1040"/>
      <c r="I9" s="82" t="s">
        <v>773</v>
      </c>
      <c r="J9" s="82" t="s">
        <v>438</v>
      </c>
      <c r="K9" s="1039"/>
      <c r="L9" s="1040"/>
      <c r="M9" s="103"/>
      <c r="N9" s="103"/>
      <c r="O9" s="103"/>
    </row>
    <row r="10" spans="1:15" ht="13.5">
      <c r="A10" s="146">
        <v>1</v>
      </c>
      <c r="B10" s="145">
        <v>2</v>
      </c>
      <c r="C10" s="146">
        <v>3</v>
      </c>
      <c r="D10" s="145">
        <v>4</v>
      </c>
      <c r="E10" s="146">
        <v>5</v>
      </c>
      <c r="F10" s="562">
        <v>6</v>
      </c>
      <c r="G10" s="146">
        <v>7</v>
      </c>
      <c r="H10" s="145">
        <v>8</v>
      </c>
      <c r="I10" s="146">
        <v>9</v>
      </c>
      <c r="J10" s="562">
        <v>10</v>
      </c>
      <c r="K10" s="146" t="s">
        <v>547</v>
      </c>
      <c r="L10" s="145">
        <v>12</v>
      </c>
      <c r="M10" s="103"/>
      <c r="N10" s="103"/>
      <c r="O10" s="103"/>
    </row>
    <row r="11" spans="1:15" ht="13.5">
      <c r="A11" s="353" t="s">
        <v>258</v>
      </c>
      <c r="B11" s="354" t="s">
        <v>884</v>
      </c>
      <c r="C11" s="577">
        <v>73527</v>
      </c>
      <c r="D11" s="496">
        <v>3314</v>
      </c>
      <c r="E11" s="497">
        <v>3314</v>
      </c>
      <c r="F11" s="496">
        <v>0</v>
      </c>
      <c r="G11" s="577">
        <v>44297</v>
      </c>
      <c r="H11" s="496">
        <v>1296</v>
      </c>
      <c r="I11" s="497">
        <v>1296</v>
      </c>
      <c r="J11" s="496">
        <v>0</v>
      </c>
      <c r="K11" s="577">
        <f>E11+F11+I11+J11</f>
        <v>4610</v>
      </c>
      <c r="L11" s="562"/>
      <c r="M11" s="103"/>
      <c r="N11" s="103"/>
      <c r="O11" s="103"/>
    </row>
    <row r="12" spans="1:15" ht="13.5">
      <c r="A12" s="353" t="s">
        <v>259</v>
      </c>
      <c r="B12" s="354" t="s">
        <v>885</v>
      </c>
      <c r="C12" s="577">
        <v>159461</v>
      </c>
      <c r="D12" s="496">
        <v>4324</v>
      </c>
      <c r="E12" s="497">
        <v>4324</v>
      </c>
      <c r="F12" s="496">
        <v>0</v>
      </c>
      <c r="G12" s="577">
        <v>91647</v>
      </c>
      <c r="H12" s="496">
        <v>1943</v>
      </c>
      <c r="I12" s="497">
        <v>1943</v>
      </c>
      <c r="J12" s="496">
        <v>0</v>
      </c>
      <c r="K12" s="577">
        <f aca="true" t="shared" si="0" ref="K12:K43">E12+F12+I12+J12</f>
        <v>6267</v>
      </c>
      <c r="L12" s="562"/>
      <c r="M12" s="103"/>
      <c r="N12" s="103"/>
      <c r="O12" s="103"/>
    </row>
    <row r="13" spans="1:15" ht="13.5">
      <c r="A13" s="353" t="s">
        <v>260</v>
      </c>
      <c r="B13" s="354" t="s">
        <v>886</v>
      </c>
      <c r="C13" s="577">
        <v>76250</v>
      </c>
      <c r="D13" s="496">
        <v>2007</v>
      </c>
      <c r="E13" s="497">
        <v>2007</v>
      </c>
      <c r="F13" s="496">
        <v>0</v>
      </c>
      <c r="G13" s="577">
        <v>42043</v>
      </c>
      <c r="H13" s="496">
        <v>1053</v>
      </c>
      <c r="I13" s="497">
        <v>1053</v>
      </c>
      <c r="J13" s="496">
        <v>0</v>
      </c>
      <c r="K13" s="577">
        <f t="shared" si="0"/>
        <v>3060</v>
      </c>
      <c r="L13" s="562"/>
      <c r="M13" s="103"/>
      <c r="N13" s="103"/>
      <c r="O13" s="103"/>
    </row>
    <row r="14" spans="1:15" ht="13.5">
      <c r="A14" s="353" t="s">
        <v>261</v>
      </c>
      <c r="B14" s="354" t="s">
        <v>887</v>
      </c>
      <c r="C14" s="577">
        <v>156182</v>
      </c>
      <c r="D14" s="496">
        <v>4051</v>
      </c>
      <c r="E14" s="497">
        <v>4051</v>
      </c>
      <c r="F14" s="496">
        <v>0</v>
      </c>
      <c r="G14" s="577">
        <v>79262</v>
      </c>
      <c r="H14" s="496">
        <v>1434</v>
      </c>
      <c r="I14" s="497">
        <v>1434</v>
      </c>
      <c r="J14" s="496">
        <v>0</v>
      </c>
      <c r="K14" s="577">
        <f t="shared" si="0"/>
        <v>5485</v>
      </c>
      <c r="L14" s="562"/>
      <c r="M14" s="103"/>
      <c r="N14" s="103"/>
      <c r="O14" s="103"/>
    </row>
    <row r="15" spans="1:15" ht="13.5">
      <c r="A15" s="353" t="s">
        <v>262</v>
      </c>
      <c r="B15" s="354" t="s">
        <v>888</v>
      </c>
      <c r="C15" s="577">
        <v>51531</v>
      </c>
      <c r="D15" s="496">
        <v>2137</v>
      </c>
      <c r="E15" s="497">
        <v>2137</v>
      </c>
      <c r="F15" s="496">
        <v>0</v>
      </c>
      <c r="G15" s="577">
        <v>26660</v>
      </c>
      <c r="H15" s="496">
        <v>513</v>
      </c>
      <c r="I15" s="497">
        <v>513</v>
      </c>
      <c r="J15" s="496">
        <v>0</v>
      </c>
      <c r="K15" s="577">
        <f t="shared" si="0"/>
        <v>2650</v>
      </c>
      <c r="L15" s="562"/>
      <c r="M15" s="103"/>
      <c r="N15" s="103"/>
      <c r="O15" s="103"/>
    </row>
    <row r="16" spans="1:15" ht="13.5">
      <c r="A16" s="353" t="s">
        <v>263</v>
      </c>
      <c r="B16" s="354" t="s">
        <v>889</v>
      </c>
      <c r="C16" s="577">
        <v>96015</v>
      </c>
      <c r="D16" s="496">
        <v>2275</v>
      </c>
      <c r="E16" s="497">
        <v>2275</v>
      </c>
      <c r="F16" s="496">
        <v>0</v>
      </c>
      <c r="G16" s="577">
        <v>38937</v>
      </c>
      <c r="H16" s="496">
        <v>733</v>
      </c>
      <c r="I16" s="497">
        <v>733</v>
      </c>
      <c r="J16" s="496">
        <v>0</v>
      </c>
      <c r="K16" s="577">
        <f t="shared" si="0"/>
        <v>3008</v>
      </c>
      <c r="L16" s="562"/>
      <c r="M16" s="103"/>
      <c r="N16" s="103"/>
      <c r="O16" s="103"/>
    </row>
    <row r="17" spans="1:15" ht="13.5">
      <c r="A17" s="353" t="s">
        <v>264</v>
      </c>
      <c r="B17" s="354" t="s">
        <v>890</v>
      </c>
      <c r="C17" s="577">
        <v>64891</v>
      </c>
      <c r="D17" s="496">
        <v>2480</v>
      </c>
      <c r="E17" s="497">
        <v>2480</v>
      </c>
      <c r="F17" s="496">
        <v>0</v>
      </c>
      <c r="G17" s="577">
        <v>42018</v>
      </c>
      <c r="H17" s="496">
        <v>1137</v>
      </c>
      <c r="I17" s="497">
        <v>1137</v>
      </c>
      <c r="J17" s="496">
        <v>0</v>
      </c>
      <c r="K17" s="577">
        <f t="shared" si="0"/>
        <v>3617</v>
      </c>
      <c r="L17" s="562"/>
      <c r="M17" s="103"/>
      <c r="N17" s="103"/>
      <c r="O17" s="103"/>
    </row>
    <row r="18" spans="1:15" ht="13.5">
      <c r="A18" s="353" t="s">
        <v>265</v>
      </c>
      <c r="B18" s="354" t="s">
        <v>891</v>
      </c>
      <c r="C18" s="577">
        <v>191942</v>
      </c>
      <c r="D18" s="496">
        <v>4692</v>
      </c>
      <c r="E18" s="497">
        <v>4692</v>
      </c>
      <c r="F18" s="496">
        <v>0</v>
      </c>
      <c r="G18" s="577">
        <v>98890</v>
      </c>
      <c r="H18" s="496">
        <v>1825</v>
      </c>
      <c r="I18" s="497">
        <v>1825</v>
      </c>
      <c r="J18" s="496">
        <v>0</v>
      </c>
      <c r="K18" s="577">
        <f t="shared" si="0"/>
        <v>6517</v>
      </c>
      <c r="L18" s="562"/>
      <c r="M18" s="103"/>
      <c r="N18" s="103"/>
      <c r="O18" s="103"/>
    </row>
    <row r="19" spans="1:15" ht="13.5">
      <c r="A19" s="353" t="s">
        <v>284</v>
      </c>
      <c r="B19" s="354" t="s">
        <v>892</v>
      </c>
      <c r="C19" s="577">
        <v>96211</v>
      </c>
      <c r="D19" s="496">
        <v>2790</v>
      </c>
      <c r="E19" s="497">
        <v>2790</v>
      </c>
      <c r="F19" s="496">
        <v>0</v>
      </c>
      <c r="G19" s="577">
        <v>47809</v>
      </c>
      <c r="H19" s="496">
        <v>1121</v>
      </c>
      <c r="I19" s="497">
        <v>1121</v>
      </c>
      <c r="J19" s="496">
        <v>0</v>
      </c>
      <c r="K19" s="577">
        <f t="shared" si="0"/>
        <v>3911</v>
      </c>
      <c r="L19" s="562"/>
      <c r="M19" s="103"/>
      <c r="N19" s="103"/>
      <c r="O19" s="103"/>
    </row>
    <row r="20" spans="1:15" ht="13.5">
      <c r="A20" s="353" t="s">
        <v>285</v>
      </c>
      <c r="B20" s="354" t="s">
        <v>893</v>
      </c>
      <c r="C20" s="577">
        <v>14804</v>
      </c>
      <c r="D20" s="496">
        <v>940</v>
      </c>
      <c r="E20" s="497">
        <v>940</v>
      </c>
      <c r="F20" s="496">
        <v>0</v>
      </c>
      <c r="G20" s="577">
        <v>8412</v>
      </c>
      <c r="H20" s="496">
        <v>312</v>
      </c>
      <c r="I20" s="497">
        <v>312</v>
      </c>
      <c r="J20" s="496">
        <v>0</v>
      </c>
      <c r="K20" s="577">
        <f t="shared" si="0"/>
        <v>1252</v>
      </c>
      <c r="L20" s="562"/>
      <c r="M20" s="103"/>
      <c r="N20" s="103"/>
      <c r="O20" s="103"/>
    </row>
    <row r="21" spans="1:15" ht="13.5">
      <c r="A21" s="353" t="s">
        <v>286</v>
      </c>
      <c r="B21" s="354" t="s">
        <v>894</v>
      </c>
      <c r="C21" s="577">
        <v>112497</v>
      </c>
      <c r="D21" s="496">
        <v>3244</v>
      </c>
      <c r="E21" s="497">
        <v>3244</v>
      </c>
      <c r="F21" s="496">
        <v>0</v>
      </c>
      <c r="G21" s="577">
        <v>55048</v>
      </c>
      <c r="H21" s="496">
        <v>1443</v>
      </c>
      <c r="I21" s="497">
        <v>1443</v>
      </c>
      <c r="J21" s="496">
        <v>0</v>
      </c>
      <c r="K21" s="577">
        <f t="shared" si="0"/>
        <v>4687</v>
      </c>
      <c r="L21" s="562"/>
      <c r="M21" s="103"/>
      <c r="N21" s="103"/>
      <c r="O21" s="103"/>
    </row>
    <row r="22" spans="1:15" ht="13.5">
      <c r="A22" s="353" t="s">
        <v>314</v>
      </c>
      <c r="B22" s="354" t="s">
        <v>895</v>
      </c>
      <c r="C22" s="577">
        <v>74997</v>
      </c>
      <c r="D22" s="496">
        <v>2574</v>
      </c>
      <c r="E22" s="497">
        <v>2574</v>
      </c>
      <c r="F22" s="496">
        <v>0</v>
      </c>
      <c r="G22" s="577">
        <v>43287</v>
      </c>
      <c r="H22" s="496">
        <v>1132</v>
      </c>
      <c r="I22" s="497">
        <v>1132</v>
      </c>
      <c r="J22" s="496">
        <v>0</v>
      </c>
      <c r="K22" s="577">
        <f t="shared" si="0"/>
        <v>3706</v>
      </c>
      <c r="L22" s="562"/>
      <c r="M22" s="103"/>
      <c r="N22" s="103"/>
      <c r="O22" s="103"/>
    </row>
    <row r="23" spans="1:15" ht="13.5">
      <c r="A23" s="353" t="s">
        <v>315</v>
      </c>
      <c r="B23" s="354" t="s">
        <v>896</v>
      </c>
      <c r="C23" s="577">
        <v>70397</v>
      </c>
      <c r="D23" s="496">
        <v>2381</v>
      </c>
      <c r="E23" s="497">
        <v>2381</v>
      </c>
      <c r="F23" s="496">
        <v>0</v>
      </c>
      <c r="G23" s="577">
        <v>34671</v>
      </c>
      <c r="H23" s="496">
        <v>1029</v>
      </c>
      <c r="I23" s="497">
        <v>1029</v>
      </c>
      <c r="J23" s="496">
        <v>0</v>
      </c>
      <c r="K23" s="577">
        <f t="shared" si="0"/>
        <v>3410</v>
      </c>
      <c r="L23" s="562"/>
      <c r="M23" s="103"/>
      <c r="N23" s="103"/>
      <c r="O23" s="103"/>
    </row>
    <row r="24" spans="1:15" ht="13.5">
      <c r="A24" s="353" t="s">
        <v>316</v>
      </c>
      <c r="B24" s="354" t="s">
        <v>897</v>
      </c>
      <c r="C24" s="577">
        <v>53452</v>
      </c>
      <c r="D24" s="496">
        <v>2039</v>
      </c>
      <c r="E24" s="497">
        <v>2039</v>
      </c>
      <c r="F24" s="496">
        <v>0</v>
      </c>
      <c r="G24" s="577">
        <v>33130</v>
      </c>
      <c r="H24" s="496">
        <v>995</v>
      </c>
      <c r="I24" s="497">
        <v>995</v>
      </c>
      <c r="J24" s="496">
        <v>0</v>
      </c>
      <c r="K24" s="577">
        <f t="shared" si="0"/>
        <v>3034</v>
      </c>
      <c r="L24" s="562"/>
      <c r="M24" s="103"/>
      <c r="N24" s="103"/>
      <c r="O24" s="103"/>
    </row>
    <row r="25" spans="1:15" ht="13.5">
      <c r="A25" s="353" t="s">
        <v>317</v>
      </c>
      <c r="B25" s="354" t="s">
        <v>898</v>
      </c>
      <c r="C25" s="577">
        <v>53703</v>
      </c>
      <c r="D25" s="496">
        <v>1153</v>
      </c>
      <c r="E25" s="497">
        <v>1153</v>
      </c>
      <c r="F25" s="496">
        <v>0</v>
      </c>
      <c r="G25" s="577">
        <v>28992</v>
      </c>
      <c r="H25" s="496">
        <v>434</v>
      </c>
      <c r="I25" s="497">
        <v>434</v>
      </c>
      <c r="J25" s="496">
        <v>0</v>
      </c>
      <c r="K25" s="577">
        <f t="shared" si="0"/>
        <v>1587</v>
      </c>
      <c r="L25" s="562"/>
      <c r="M25" s="103"/>
      <c r="N25" s="103"/>
      <c r="O25" s="103"/>
    </row>
    <row r="26" spans="1:15" ht="13.5">
      <c r="A26" s="353" t="s">
        <v>899</v>
      </c>
      <c r="B26" s="354" t="s">
        <v>900</v>
      </c>
      <c r="C26" s="577">
        <v>116189</v>
      </c>
      <c r="D26" s="496">
        <v>3464</v>
      </c>
      <c r="E26" s="497">
        <v>3464</v>
      </c>
      <c r="F26" s="496">
        <v>0</v>
      </c>
      <c r="G26" s="577">
        <v>69572</v>
      </c>
      <c r="H26" s="496">
        <v>1637</v>
      </c>
      <c r="I26" s="497">
        <v>1637</v>
      </c>
      <c r="J26" s="496">
        <v>0</v>
      </c>
      <c r="K26" s="577">
        <f t="shared" si="0"/>
        <v>5101</v>
      </c>
      <c r="L26" s="562"/>
      <c r="M26" s="103"/>
      <c r="N26" s="103"/>
      <c r="O26" s="103"/>
    </row>
    <row r="27" spans="1:15" ht="13.5">
      <c r="A27" s="353" t="s">
        <v>901</v>
      </c>
      <c r="B27" s="354" t="s">
        <v>902</v>
      </c>
      <c r="C27" s="577">
        <v>51129</v>
      </c>
      <c r="D27" s="496">
        <v>2177</v>
      </c>
      <c r="E27" s="497">
        <v>2177</v>
      </c>
      <c r="F27" s="496">
        <v>0</v>
      </c>
      <c r="G27" s="577">
        <v>29204</v>
      </c>
      <c r="H27" s="496">
        <v>691</v>
      </c>
      <c r="I27" s="497">
        <v>691</v>
      </c>
      <c r="J27" s="496">
        <v>0</v>
      </c>
      <c r="K27" s="577">
        <f t="shared" si="0"/>
        <v>2868</v>
      </c>
      <c r="L27" s="562"/>
      <c r="M27" s="103"/>
      <c r="N27" s="103"/>
      <c r="O27" s="103"/>
    </row>
    <row r="28" spans="1:19" s="101" customFormat="1" ht="13.5">
      <c r="A28" s="353" t="s">
        <v>903</v>
      </c>
      <c r="B28" s="354" t="s">
        <v>904</v>
      </c>
      <c r="C28" s="496">
        <v>134389</v>
      </c>
      <c r="D28" s="496">
        <v>3887</v>
      </c>
      <c r="E28" s="496">
        <v>3887</v>
      </c>
      <c r="F28" s="496">
        <v>0</v>
      </c>
      <c r="G28" s="496">
        <v>59291</v>
      </c>
      <c r="H28" s="496">
        <v>1173</v>
      </c>
      <c r="I28" s="496">
        <v>1173</v>
      </c>
      <c r="J28" s="496">
        <v>0</v>
      </c>
      <c r="K28" s="577">
        <f t="shared" si="0"/>
        <v>5060</v>
      </c>
      <c r="L28" s="102"/>
      <c r="M28" s="103"/>
      <c r="N28" s="103"/>
      <c r="O28" s="103"/>
      <c r="P28" s="103"/>
      <c r="Q28" s="103"/>
      <c r="R28" s="103"/>
      <c r="S28" s="103"/>
    </row>
    <row r="29" spans="1:15" ht="13.5">
      <c r="A29" s="353" t="s">
        <v>905</v>
      </c>
      <c r="B29" s="354" t="s">
        <v>906</v>
      </c>
      <c r="C29" s="496">
        <v>93261</v>
      </c>
      <c r="D29" s="496">
        <v>3969</v>
      </c>
      <c r="E29" s="496">
        <v>3969</v>
      </c>
      <c r="F29" s="496">
        <v>0</v>
      </c>
      <c r="G29" s="496">
        <v>47365</v>
      </c>
      <c r="H29" s="496">
        <v>1090</v>
      </c>
      <c r="I29" s="496">
        <v>1090</v>
      </c>
      <c r="J29" s="496">
        <v>0</v>
      </c>
      <c r="K29" s="577">
        <f t="shared" si="0"/>
        <v>5059</v>
      </c>
      <c r="L29" s="102"/>
      <c r="M29" s="103"/>
      <c r="N29" s="103"/>
      <c r="O29" s="103"/>
    </row>
    <row r="30" spans="1:15" ht="13.5">
      <c r="A30" s="353" t="s">
        <v>907</v>
      </c>
      <c r="B30" s="354" t="s">
        <v>908</v>
      </c>
      <c r="C30" s="497">
        <v>102630</v>
      </c>
      <c r="D30" s="497">
        <v>3782</v>
      </c>
      <c r="E30" s="497">
        <v>3782</v>
      </c>
      <c r="F30" s="496">
        <v>0</v>
      </c>
      <c r="G30" s="497">
        <v>63854</v>
      </c>
      <c r="H30" s="497">
        <v>2260</v>
      </c>
      <c r="I30" s="497">
        <v>2260</v>
      </c>
      <c r="J30" s="497">
        <v>0</v>
      </c>
      <c r="K30" s="577">
        <f t="shared" si="0"/>
        <v>6042</v>
      </c>
      <c r="L30" s="102"/>
      <c r="M30" s="103"/>
      <c r="N30" s="103"/>
      <c r="O30" s="103"/>
    </row>
    <row r="31" spans="1:12" ht="13.5">
      <c r="A31" s="353" t="s">
        <v>909</v>
      </c>
      <c r="B31" s="354" t="s">
        <v>910</v>
      </c>
      <c r="C31" s="497">
        <v>101593</v>
      </c>
      <c r="D31" s="497">
        <v>2813</v>
      </c>
      <c r="E31" s="497">
        <v>2813</v>
      </c>
      <c r="F31" s="496">
        <v>0</v>
      </c>
      <c r="G31" s="497">
        <v>51824</v>
      </c>
      <c r="H31" s="497">
        <v>1172</v>
      </c>
      <c r="I31" s="497">
        <v>1172</v>
      </c>
      <c r="J31" s="497">
        <v>0</v>
      </c>
      <c r="K31" s="577">
        <f t="shared" si="0"/>
        <v>3985</v>
      </c>
      <c r="L31" s="102"/>
    </row>
    <row r="32" spans="1:14" ht="13.5">
      <c r="A32" s="353" t="s">
        <v>911</v>
      </c>
      <c r="B32" s="354" t="s">
        <v>912</v>
      </c>
      <c r="C32" s="497">
        <v>196799</v>
      </c>
      <c r="D32" s="497">
        <v>4746</v>
      </c>
      <c r="E32" s="497">
        <v>4746</v>
      </c>
      <c r="F32" s="496">
        <v>0</v>
      </c>
      <c r="G32" s="497">
        <v>96181</v>
      </c>
      <c r="H32" s="497">
        <v>2233</v>
      </c>
      <c r="I32" s="497">
        <v>2233</v>
      </c>
      <c r="J32" s="497">
        <v>0</v>
      </c>
      <c r="K32" s="577">
        <f t="shared" si="0"/>
        <v>6979</v>
      </c>
      <c r="L32" s="102"/>
      <c r="N32" s="69" t="s">
        <v>11</v>
      </c>
    </row>
    <row r="33" spans="1:12" ht="13.5">
      <c r="A33" s="353" t="s">
        <v>913</v>
      </c>
      <c r="B33" s="354" t="s">
        <v>914</v>
      </c>
      <c r="C33" s="497">
        <v>57966</v>
      </c>
      <c r="D33" s="497">
        <v>2032</v>
      </c>
      <c r="E33" s="497">
        <v>2032</v>
      </c>
      <c r="F33" s="496">
        <v>0</v>
      </c>
      <c r="G33" s="497">
        <v>33566</v>
      </c>
      <c r="H33" s="497">
        <v>857</v>
      </c>
      <c r="I33" s="497">
        <v>857</v>
      </c>
      <c r="J33" s="497">
        <v>0</v>
      </c>
      <c r="K33" s="577">
        <f t="shared" si="0"/>
        <v>2889</v>
      </c>
      <c r="L33" s="102"/>
    </row>
    <row r="34" spans="1:12" ht="13.5">
      <c r="A34" s="353" t="s">
        <v>915</v>
      </c>
      <c r="B34" s="354" t="s">
        <v>916</v>
      </c>
      <c r="C34" s="497">
        <v>43275</v>
      </c>
      <c r="D34" s="497">
        <v>2013</v>
      </c>
      <c r="E34" s="497">
        <v>2013</v>
      </c>
      <c r="F34" s="496">
        <v>0</v>
      </c>
      <c r="G34" s="497">
        <v>25714</v>
      </c>
      <c r="H34" s="497">
        <v>793</v>
      </c>
      <c r="I34" s="497">
        <v>793</v>
      </c>
      <c r="J34" s="497">
        <v>0</v>
      </c>
      <c r="K34" s="577">
        <f t="shared" si="0"/>
        <v>2806</v>
      </c>
      <c r="L34" s="102"/>
    </row>
    <row r="35" spans="1:12" ht="13.5">
      <c r="A35" s="353" t="s">
        <v>917</v>
      </c>
      <c r="B35" s="354" t="s">
        <v>918</v>
      </c>
      <c r="C35" s="497">
        <v>102373</v>
      </c>
      <c r="D35" s="497">
        <v>2588</v>
      </c>
      <c r="E35" s="497">
        <v>2588</v>
      </c>
      <c r="F35" s="496">
        <v>0</v>
      </c>
      <c r="G35" s="497">
        <v>47578</v>
      </c>
      <c r="H35" s="497">
        <v>723</v>
      </c>
      <c r="I35" s="497">
        <v>723</v>
      </c>
      <c r="J35" s="497">
        <v>0</v>
      </c>
      <c r="K35" s="577">
        <f t="shared" si="0"/>
        <v>3311</v>
      </c>
      <c r="L35" s="102"/>
    </row>
    <row r="36" spans="1:12" ht="13.5">
      <c r="A36" s="353" t="s">
        <v>919</v>
      </c>
      <c r="B36" s="354" t="s">
        <v>920</v>
      </c>
      <c r="C36" s="497">
        <v>102352</v>
      </c>
      <c r="D36" s="497">
        <v>2603</v>
      </c>
      <c r="E36" s="497">
        <v>2603</v>
      </c>
      <c r="F36" s="496">
        <v>0</v>
      </c>
      <c r="G36" s="497">
        <v>46519</v>
      </c>
      <c r="H36" s="497">
        <v>895</v>
      </c>
      <c r="I36" s="497">
        <v>895</v>
      </c>
      <c r="J36" s="497">
        <v>0</v>
      </c>
      <c r="K36" s="577">
        <f t="shared" si="0"/>
        <v>3498</v>
      </c>
      <c r="L36" s="102"/>
    </row>
    <row r="37" spans="1:12" ht="13.5">
      <c r="A37" s="353" t="s">
        <v>921</v>
      </c>
      <c r="B37" s="354" t="s">
        <v>922</v>
      </c>
      <c r="C37" s="497">
        <v>69185</v>
      </c>
      <c r="D37" s="497">
        <v>2651</v>
      </c>
      <c r="E37" s="497">
        <v>2651</v>
      </c>
      <c r="F37" s="496">
        <v>0</v>
      </c>
      <c r="G37" s="497">
        <v>35530</v>
      </c>
      <c r="H37" s="497">
        <v>626</v>
      </c>
      <c r="I37" s="497">
        <v>626</v>
      </c>
      <c r="J37" s="497">
        <v>0</v>
      </c>
      <c r="K37" s="577">
        <f t="shared" si="0"/>
        <v>3277</v>
      </c>
      <c r="L37" s="102"/>
    </row>
    <row r="38" spans="1:12" ht="13.5">
      <c r="A38" s="353" t="s">
        <v>923</v>
      </c>
      <c r="B38" s="360" t="s">
        <v>924</v>
      </c>
      <c r="C38" s="497">
        <v>70103</v>
      </c>
      <c r="D38" s="497">
        <v>2230</v>
      </c>
      <c r="E38" s="497">
        <v>2230</v>
      </c>
      <c r="F38" s="496">
        <v>0</v>
      </c>
      <c r="G38" s="497">
        <v>34904</v>
      </c>
      <c r="H38" s="497">
        <v>666</v>
      </c>
      <c r="I38" s="497">
        <v>666</v>
      </c>
      <c r="J38" s="497">
        <v>0</v>
      </c>
      <c r="K38" s="577">
        <f t="shared" si="0"/>
        <v>2896</v>
      </c>
      <c r="L38" s="102"/>
    </row>
    <row r="39" spans="1:12" ht="13.5">
      <c r="A39" s="353" t="s">
        <v>925</v>
      </c>
      <c r="B39" s="360" t="s">
        <v>926</v>
      </c>
      <c r="C39" s="497">
        <v>37342</v>
      </c>
      <c r="D39" s="497">
        <v>1331</v>
      </c>
      <c r="E39" s="497">
        <v>1331</v>
      </c>
      <c r="F39" s="496">
        <v>0</v>
      </c>
      <c r="G39" s="497">
        <v>18718</v>
      </c>
      <c r="H39" s="497">
        <v>394</v>
      </c>
      <c r="I39" s="497">
        <v>394</v>
      </c>
      <c r="J39" s="497">
        <v>0</v>
      </c>
      <c r="K39" s="577">
        <f t="shared" si="0"/>
        <v>1725</v>
      </c>
      <c r="L39" s="102"/>
    </row>
    <row r="40" spans="1:12" ht="13.5">
      <c r="A40" s="353" t="s">
        <v>927</v>
      </c>
      <c r="B40" s="360" t="s">
        <v>928</v>
      </c>
      <c r="C40" s="497">
        <v>88331</v>
      </c>
      <c r="D40" s="497">
        <v>1794</v>
      </c>
      <c r="E40" s="497">
        <v>1794</v>
      </c>
      <c r="F40" s="496">
        <v>0</v>
      </c>
      <c r="G40" s="497">
        <v>42670</v>
      </c>
      <c r="H40" s="497">
        <v>784</v>
      </c>
      <c r="I40" s="497">
        <v>784</v>
      </c>
      <c r="J40" s="497">
        <v>0</v>
      </c>
      <c r="K40" s="577">
        <f t="shared" si="0"/>
        <v>2578</v>
      </c>
      <c r="L40" s="102"/>
    </row>
    <row r="41" spans="1:12" ht="13.5">
      <c r="A41" s="353" t="s">
        <v>929</v>
      </c>
      <c r="B41" s="360" t="s">
        <v>930</v>
      </c>
      <c r="C41" s="497">
        <v>14030</v>
      </c>
      <c r="D41" s="497">
        <v>811</v>
      </c>
      <c r="E41" s="497">
        <v>811</v>
      </c>
      <c r="F41" s="496">
        <v>0</v>
      </c>
      <c r="G41" s="497">
        <v>10087</v>
      </c>
      <c r="H41" s="497">
        <v>350</v>
      </c>
      <c r="I41" s="497">
        <v>350</v>
      </c>
      <c r="J41" s="497">
        <v>0</v>
      </c>
      <c r="K41" s="577">
        <f t="shared" si="0"/>
        <v>1161</v>
      </c>
      <c r="L41" s="102"/>
    </row>
    <row r="42" spans="1:12" ht="24.75">
      <c r="A42" s="353" t="s">
        <v>931</v>
      </c>
      <c r="B42" s="360" t="s">
        <v>932</v>
      </c>
      <c r="C42" s="497">
        <v>43856</v>
      </c>
      <c r="D42" s="497">
        <v>962</v>
      </c>
      <c r="E42" s="497">
        <v>962</v>
      </c>
      <c r="F42" s="496">
        <v>0</v>
      </c>
      <c r="G42" s="497">
        <v>22791</v>
      </c>
      <c r="H42" s="497">
        <v>366</v>
      </c>
      <c r="I42" s="497">
        <v>366</v>
      </c>
      <c r="J42" s="497">
        <v>0</v>
      </c>
      <c r="K42" s="577">
        <f t="shared" si="0"/>
        <v>1328</v>
      </c>
      <c r="L42" s="102"/>
    </row>
    <row r="43" spans="1:12" ht="13.5">
      <c r="A43" s="353" t="s">
        <v>933</v>
      </c>
      <c r="B43" s="360" t="s">
        <v>934</v>
      </c>
      <c r="C43" s="497">
        <v>27759</v>
      </c>
      <c r="D43" s="497">
        <v>1245</v>
      </c>
      <c r="E43" s="497">
        <v>1245</v>
      </c>
      <c r="F43" s="496">
        <v>0</v>
      </c>
      <c r="G43" s="497">
        <v>14859</v>
      </c>
      <c r="H43" s="497">
        <v>389</v>
      </c>
      <c r="I43" s="497">
        <v>389</v>
      </c>
      <c r="J43" s="497">
        <v>0</v>
      </c>
      <c r="K43" s="577">
        <f t="shared" si="0"/>
        <v>1634</v>
      </c>
      <c r="L43" s="102"/>
    </row>
    <row r="44" spans="1:12" ht="13.5">
      <c r="A44" s="282" t="s">
        <v>18</v>
      </c>
      <c r="B44" s="101"/>
      <c r="C44" s="578">
        <f>SUM(C11:C43)</f>
        <v>2798422</v>
      </c>
      <c r="D44" s="578">
        <f>SUM(D11:D43)</f>
        <v>85499</v>
      </c>
      <c r="E44" s="578">
        <f>SUM(E11:E43)</f>
        <v>85499</v>
      </c>
      <c r="F44" s="578">
        <f aca="true" t="shared" si="1" ref="F44:L44">SUM(F11:F43)</f>
        <v>0</v>
      </c>
      <c r="G44" s="578">
        <f t="shared" si="1"/>
        <v>1465330</v>
      </c>
      <c r="H44" s="578">
        <f t="shared" si="1"/>
        <v>33499</v>
      </c>
      <c r="I44" s="578">
        <f t="shared" si="1"/>
        <v>33499</v>
      </c>
      <c r="J44" s="578">
        <f t="shared" si="1"/>
        <v>0</v>
      </c>
      <c r="K44" s="578">
        <f t="shared" si="1"/>
        <v>118998</v>
      </c>
      <c r="L44" s="578">
        <f t="shared" si="1"/>
        <v>0</v>
      </c>
    </row>
    <row r="45" spans="1:12" ht="17.25" customHeight="1">
      <c r="A45" s="1064" t="s">
        <v>114</v>
      </c>
      <c r="B45" s="1065"/>
      <c r="C45" s="1065"/>
      <c r="D45" s="1065"/>
      <c r="E45" s="1065"/>
      <c r="F45" s="1065"/>
      <c r="G45" s="1065"/>
      <c r="H45" s="1065"/>
      <c r="I45" s="1065"/>
      <c r="J45" s="1065"/>
      <c r="K45" s="1066"/>
      <c r="L45" s="1066"/>
    </row>
    <row r="47" spans="1:13" s="15" customFormat="1" ht="15.75" customHeight="1">
      <c r="A47" s="717" t="s">
        <v>12</v>
      </c>
      <c r="B47" s="717"/>
      <c r="C47" s="1"/>
      <c r="D47" s="14"/>
      <c r="E47" s="14"/>
      <c r="H47" s="79"/>
      <c r="I47" s="79"/>
      <c r="J47" s="71"/>
      <c r="K47" s="685" t="s">
        <v>13</v>
      </c>
      <c r="L47" s="685"/>
      <c r="M47" s="32"/>
    </row>
    <row r="48" spans="4:19" s="15" customFormat="1" ht="12.75" customHeight="1">
      <c r="D48" s="341"/>
      <c r="E48" s="789" t="s">
        <v>13</v>
      </c>
      <c r="F48" s="789"/>
      <c r="G48" s="342"/>
      <c r="J48" s="32" t="s">
        <v>14</v>
      </c>
      <c r="K48" s="32"/>
      <c r="L48" s="32"/>
      <c r="M48" s="32"/>
      <c r="N48" s="80"/>
      <c r="O48" s="80"/>
      <c r="P48" s="80"/>
      <c r="Q48" s="80"/>
      <c r="R48" s="80"/>
      <c r="S48" s="80"/>
    </row>
    <row r="49" spans="4:19" s="15" customFormat="1" ht="12.75">
      <c r="D49" s="790" t="s">
        <v>882</v>
      </c>
      <c r="E49" s="790"/>
      <c r="F49" s="790"/>
      <c r="G49" s="790"/>
      <c r="J49" s="32" t="s">
        <v>86</v>
      </c>
      <c r="K49" s="32"/>
      <c r="L49" s="32"/>
      <c r="M49" s="32"/>
      <c r="N49" s="80"/>
      <c r="O49" s="80"/>
      <c r="P49" s="80"/>
      <c r="Q49" s="80"/>
      <c r="R49" s="80"/>
      <c r="S49" s="80"/>
    </row>
    <row r="50" spans="2:13" s="15" customFormat="1" ht="14.25">
      <c r="B50" s="14"/>
      <c r="C50" s="14"/>
      <c r="D50" s="14"/>
      <c r="E50" s="14"/>
      <c r="J50" s="724" t="s">
        <v>83</v>
      </c>
      <c r="K50" s="724"/>
      <c r="L50" s="724"/>
      <c r="M50" s="71"/>
    </row>
  </sheetData>
  <sheetProtection/>
  <mergeCells count="23">
    <mergeCell ref="A47:B47"/>
    <mergeCell ref="K47:L47"/>
    <mergeCell ref="D8:D9"/>
    <mergeCell ref="K1:L1"/>
    <mergeCell ref="B2:J2"/>
    <mergeCell ref="B3:J3"/>
    <mergeCell ref="G7:J7"/>
    <mergeCell ref="A6:B6"/>
    <mergeCell ref="C7:F7"/>
    <mergeCell ref="K7:K9"/>
    <mergeCell ref="C8:C9"/>
    <mergeCell ref="G8:G9"/>
    <mergeCell ref="B5:L5"/>
    <mergeCell ref="J50:L50"/>
    <mergeCell ref="L7:L9"/>
    <mergeCell ref="A45:L45"/>
    <mergeCell ref="A7:A9"/>
    <mergeCell ref="B7:B9"/>
    <mergeCell ref="E48:F48"/>
    <mergeCell ref="D49:G49"/>
    <mergeCell ref="H8:H9"/>
    <mergeCell ref="I8:J8"/>
    <mergeCell ref="E8:F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zoomScaleSheetLayoutView="100" zoomScalePageLayoutView="0" workbookViewId="0" topLeftCell="D10">
      <selection activeCell="P32" sqref="P32"/>
    </sheetView>
  </sheetViews>
  <sheetFormatPr defaultColWidth="9.140625" defaultRowHeight="12.75"/>
  <cols>
    <col min="1" max="1" width="4.7109375" style="160" customWidth="1"/>
    <col min="2" max="2" width="36.140625" style="160" bestFit="1" customWidth="1"/>
    <col min="3" max="8" width="7.8515625" style="160" customWidth="1"/>
    <col min="9" max="9" width="8.57421875" style="160" bestFit="1" customWidth="1"/>
    <col min="10" max="11" width="7.8515625" style="160" customWidth="1"/>
    <col min="12" max="12" width="8.57421875" style="160" bestFit="1" customWidth="1"/>
    <col min="13" max="23" width="8.00390625" style="160" customWidth="1"/>
    <col min="24" max="16384" width="9.140625" style="160" customWidth="1"/>
  </cols>
  <sheetData>
    <row r="1" spans="15:21" ht="15">
      <c r="O1" s="1099" t="s">
        <v>552</v>
      </c>
      <c r="P1" s="1099"/>
      <c r="Q1" s="1099"/>
      <c r="R1" s="1099"/>
      <c r="S1" s="1099"/>
      <c r="T1" s="1099"/>
      <c r="U1" s="1099"/>
    </row>
    <row r="2" spans="7:21" ht="15">
      <c r="G2" s="161"/>
      <c r="H2" s="161"/>
      <c r="I2" s="162"/>
      <c r="J2" s="161" t="s">
        <v>0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6:21" ht="15">
      <c r="F3" s="161"/>
      <c r="G3" s="161"/>
      <c r="H3" s="16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2:21" ht="18">
      <c r="B4" s="1100" t="s">
        <v>700</v>
      </c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1100"/>
    </row>
    <row r="6" spans="2:21" ht="15">
      <c r="B6" s="1101" t="s">
        <v>714</v>
      </c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</row>
    <row r="8" spans="1:2" ht="12.75">
      <c r="A8" s="724" t="s">
        <v>936</v>
      </c>
      <c r="B8" s="724"/>
    </row>
    <row r="9" spans="1:23" ht="18">
      <c r="A9" s="163"/>
      <c r="B9" s="163"/>
      <c r="V9" s="1087" t="s">
        <v>247</v>
      </c>
      <c r="W9" s="1087"/>
    </row>
    <row r="10" spans="1:249" ht="12.75" customHeight="1">
      <c r="A10" s="1088" t="s">
        <v>2</v>
      </c>
      <c r="B10" s="1088" t="s">
        <v>109</v>
      </c>
      <c r="C10" s="1090" t="s">
        <v>24</v>
      </c>
      <c r="D10" s="1091"/>
      <c r="E10" s="1091"/>
      <c r="F10" s="1091"/>
      <c r="G10" s="1091"/>
      <c r="H10" s="1091"/>
      <c r="I10" s="1091"/>
      <c r="J10" s="1091"/>
      <c r="K10" s="1092"/>
      <c r="L10" s="1090" t="s">
        <v>25</v>
      </c>
      <c r="M10" s="1091"/>
      <c r="N10" s="1091"/>
      <c r="O10" s="1091"/>
      <c r="P10" s="1091"/>
      <c r="Q10" s="1091"/>
      <c r="R10" s="1091"/>
      <c r="S10" s="1091"/>
      <c r="T10" s="1092"/>
      <c r="U10" s="1093" t="s">
        <v>139</v>
      </c>
      <c r="V10" s="1094"/>
      <c r="W10" s="1095"/>
      <c r="X10" s="165"/>
      <c r="Y10" s="165"/>
      <c r="Z10" s="165"/>
      <c r="AA10" s="165"/>
      <c r="AB10" s="165"/>
      <c r="AC10" s="166"/>
      <c r="AD10" s="167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</row>
    <row r="11" spans="1:249" ht="12.75" customHeight="1">
      <c r="A11" s="1089"/>
      <c r="B11" s="1089"/>
      <c r="C11" s="1084" t="s">
        <v>173</v>
      </c>
      <c r="D11" s="1085"/>
      <c r="E11" s="1086"/>
      <c r="F11" s="1084" t="s">
        <v>174</v>
      </c>
      <c r="G11" s="1085"/>
      <c r="H11" s="1086"/>
      <c r="I11" s="1084" t="s">
        <v>18</v>
      </c>
      <c r="J11" s="1085"/>
      <c r="K11" s="1086"/>
      <c r="L11" s="1084" t="s">
        <v>173</v>
      </c>
      <c r="M11" s="1085"/>
      <c r="N11" s="1086"/>
      <c r="O11" s="1084" t="s">
        <v>174</v>
      </c>
      <c r="P11" s="1085"/>
      <c r="Q11" s="1086"/>
      <c r="R11" s="1084" t="s">
        <v>18</v>
      </c>
      <c r="S11" s="1085"/>
      <c r="T11" s="1086"/>
      <c r="U11" s="1096"/>
      <c r="V11" s="1097"/>
      <c r="W11" s="1098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</row>
    <row r="12" spans="1:249" ht="12.75">
      <c r="A12" s="164"/>
      <c r="B12" s="164"/>
      <c r="C12" s="168" t="s">
        <v>248</v>
      </c>
      <c r="D12" s="169" t="s">
        <v>42</v>
      </c>
      <c r="E12" s="170" t="s">
        <v>43</v>
      </c>
      <c r="F12" s="168" t="s">
        <v>248</v>
      </c>
      <c r="G12" s="169" t="s">
        <v>42</v>
      </c>
      <c r="H12" s="170" t="s">
        <v>43</v>
      </c>
      <c r="I12" s="168" t="s">
        <v>248</v>
      </c>
      <c r="J12" s="169" t="s">
        <v>42</v>
      </c>
      <c r="K12" s="170" t="s">
        <v>43</v>
      </c>
      <c r="L12" s="168" t="s">
        <v>248</v>
      </c>
      <c r="M12" s="169" t="s">
        <v>42</v>
      </c>
      <c r="N12" s="170" t="s">
        <v>43</v>
      </c>
      <c r="O12" s="168" t="s">
        <v>248</v>
      </c>
      <c r="P12" s="169" t="s">
        <v>42</v>
      </c>
      <c r="Q12" s="170" t="s">
        <v>43</v>
      </c>
      <c r="R12" s="168" t="s">
        <v>248</v>
      </c>
      <c r="S12" s="169" t="s">
        <v>42</v>
      </c>
      <c r="T12" s="170" t="s">
        <v>43</v>
      </c>
      <c r="U12" s="164" t="s">
        <v>248</v>
      </c>
      <c r="V12" s="164" t="s">
        <v>42</v>
      </c>
      <c r="W12" s="164" t="s">
        <v>43</v>
      </c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</row>
    <row r="13" spans="1:249" ht="12.75">
      <c r="A13" s="164">
        <v>1</v>
      </c>
      <c r="B13" s="164">
        <v>2</v>
      </c>
      <c r="C13" s="164">
        <v>3</v>
      </c>
      <c r="D13" s="164">
        <v>4</v>
      </c>
      <c r="E13" s="164">
        <v>5</v>
      </c>
      <c r="F13" s="164">
        <v>7</v>
      </c>
      <c r="G13" s="164">
        <v>8</v>
      </c>
      <c r="H13" s="164">
        <v>9</v>
      </c>
      <c r="I13" s="164">
        <v>11</v>
      </c>
      <c r="J13" s="164">
        <v>12</v>
      </c>
      <c r="K13" s="164">
        <v>13</v>
      </c>
      <c r="L13" s="164">
        <v>15</v>
      </c>
      <c r="M13" s="164">
        <v>16</v>
      </c>
      <c r="N13" s="164">
        <v>17</v>
      </c>
      <c r="O13" s="164">
        <v>19</v>
      </c>
      <c r="P13" s="164">
        <v>20</v>
      </c>
      <c r="Q13" s="164">
        <v>21</v>
      </c>
      <c r="R13" s="164">
        <v>23</v>
      </c>
      <c r="S13" s="164">
        <v>24</v>
      </c>
      <c r="T13" s="164">
        <v>25</v>
      </c>
      <c r="U13" s="164">
        <v>27</v>
      </c>
      <c r="V13" s="164">
        <v>28</v>
      </c>
      <c r="W13" s="164">
        <v>29</v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</row>
    <row r="14" spans="1:249" ht="12.75" customHeight="1">
      <c r="A14" s="1082" t="s">
        <v>240</v>
      </c>
      <c r="B14" s="108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72"/>
      <c r="V14" s="173"/>
      <c r="W14" s="173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</row>
    <row r="15" spans="1:23" ht="12.75">
      <c r="A15" s="174">
        <v>1</v>
      </c>
      <c r="B15" s="175" t="s">
        <v>124</v>
      </c>
      <c r="C15" s="176">
        <v>1378.23</v>
      </c>
      <c r="D15" s="176">
        <v>128.41</v>
      </c>
      <c r="E15" s="176">
        <v>205.4499999999999</v>
      </c>
      <c r="F15" s="580">
        <v>0</v>
      </c>
      <c r="G15" s="580">
        <v>0</v>
      </c>
      <c r="H15" s="580">
        <v>0</v>
      </c>
      <c r="I15" s="581">
        <f>C15+F15</f>
        <v>1378.23</v>
      </c>
      <c r="J15" s="581">
        <f aca="true" t="shared" si="0" ref="J15:K19">D15+G15</f>
        <v>128.41</v>
      </c>
      <c r="K15" s="581">
        <f t="shared" si="0"/>
        <v>205.4499999999999</v>
      </c>
      <c r="L15" s="581">
        <v>1063.53</v>
      </c>
      <c r="M15" s="581">
        <v>99.09</v>
      </c>
      <c r="N15" s="581">
        <v>158.53999999999988</v>
      </c>
      <c r="O15" s="581">
        <v>0</v>
      </c>
      <c r="P15" s="581">
        <v>0</v>
      </c>
      <c r="Q15" s="581">
        <v>0</v>
      </c>
      <c r="R15" s="176">
        <f>L15+O15</f>
        <v>1063.53</v>
      </c>
      <c r="S15" s="176">
        <f aca="true" t="shared" si="1" ref="S15:T19">M15+P15</f>
        <v>99.09</v>
      </c>
      <c r="T15" s="176">
        <f t="shared" si="1"/>
        <v>158.53999999999988</v>
      </c>
      <c r="U15" s="176">
        <f aca="true" t="shared" si="2" ref="U15:W25">I15+R15</f>
        <v>2441.76</v>
      </c>
      <c r="V15" s="176">
        <f t="shared" si="2"/>
        <v>227.5</v>
      </c>
      <c r="W15" s="176">
        <f t="shared" si="2"/>
        <v>363.9899999999998</v>
      </c>
    </row>
    <row r="16" spans="1:23" ht="12.75">
      <c r="A16" s="174">
        <v>2</v>
      </c>
      <c r="B16" s="177" t="s">
        <v>477</v>
      </c>
      <c r="C16" s="176">
        <v>17963</v>
      </c>
      <c r="D16" s="176">
        <v>1673.57</v>
      </c>
      <c r="E16" s="176">
        <v>2677.709999999999</v>
      </c>
      <c r="F16" s="579">
        <v>2021.41</v>
      </c>
      <c r="G16" s="579">
        <v>188.33</v>
      </c>
      <c r="H16" s="579">
        <v>301.33000000000004</v>
      </c>
      <c r="I16" s="581">
        <f>C16+F16</f>
        <v>19984.41</v>
      </c>
      <c r="J16" s="581">
        <f t="shared" si="0"/>
        <v>1861.8999999999999</v>
      </c>
      <c r="K16" s="581">
        <f t="shared" si="0"/>
        <v>2979.039999999999</v>
      </c>
      <c r="L16" s="581">
        <v>13849.52</v>
      </c>
      <c r="M16" s="581">
        <v>1290.33</v>
      </c>
      <c r="N16" s="581">
        <v>2064.5199999999986</v>
      </c>
      <c r="O16" s="581">
        <v>1536.21</v>
      </c>
      <c r="P16" s="581">
        <v>143.13</v>
      </c>
      <c r="Q16" s="581">
        <v>228.9999999999999</v>
      </c>
      <c r="R16" s="176">
        <f>L16+O16</f>
        <v>15385.73</v>
      </c>
      <c r="S16" s="176">
        <f t="shared" si="1"/>
        <v>1433.46</v>
      </c>
      <c r="T16" s="176">
        <f t="shared" si="1"/>
        <v>2293.5199999999986</v>
      </c>
      <c r="U16" s="176">
        <f t="shared" si="2"/>
        <v>35370.14</v>
      </c>
      <c r="V16" s="176">
        <f t="shared" si="2"/>
        <v>3295.3599999999997</v>
      </c>
      <c r="W16" s="176">
        <f t="shared" si="2"/>
        <v>5272.559999999998</v>
      </c>
    </row>
    <row r="17" spans="1:23" ht="15" customHeight="1">
      <c r="A17" s="174">
        <v>3</v>
      </c>
      <c r="B17" s="177" t="s">
        <v>128</v>
      </c>
      <c r="C17" s="176">
        <v>6194.4</v>
      </c>
      <c r="D17" s="176">
        <v>577.12</v>
      </c>
      <c r="E17" s="176">
        <v>923.3900000000002</v>
      </c>
      <c r="F17" s="579">
        <v>688.27</v>
      </c>
      <c r="G17" s="579">
        <v>64.12</v>
      </c>
      <c r="H17" s="579">
        <v>102.60000000000002</v>
      </c>
      <c r="I17" s="581">
        <f>C17+F17</f>
        <v>6882.67</v>
      </c>
      <c r="J17" s="581">
        <f t="shared" si="0"/>
        <v>641.24</v>
      </c>
      <c r="K17" s="581">
        <f t="shared" si="0"/>
        <v>1025.9900000000002</v>
      </c>
      <c r="L17" s="581">
        <v>2427</v>
      </c>
      <c r="M17" s="581">
        <v>226.12</v>
      </c>
      <c r="N17" s="581">
        <v>361.78999999999985</v>
      </c>
      <c r="O17" s="581">
        <v>269.67</v>
      </c>
      <c r="P17" s="581">
        <v>25.12</v>
      </c>
      <c r="Q17" s="581">
        <v>40.19999999999999</v>
      </c>
      <c r="R17" s="176">
        <f>L17+O17</f>
        <v>2696.67</v>
      </c>
      <c r="S17" s="176">
        <f t="shared" si="1"/>
        <v>251.24</v>
      </c>
      <c r="T17" s="176">
        <f t="shared" si="1"/>
        <v>401.98999999999984</v>
      </c>
      <c r="U17" s="176">
        <f t="shared" si="2"/>
        <v>9579.34</v>
      </c>
      <c r="V17" s="176">
        <f t="shared" si="2"/>
        <v>892.48</v>
      </c>
      <c r="W17" s="176">
        <f t="shared" si="2"/>
        <v>1427.98</v>
      </c>
    </row>
    <row r="18" spans="1:23" ht="12" customHeight="1">
      <c r="A18" s="174">
        <v>4</v>
      </c>
      <c r="B18" s="177" t="s">
        <v>126</v>
      </c>
      <c r="C18" s="176">
        <v>624.8</v>
      </c>
      <c r="D18" s="176">
        <v>58.21</v>
      </c>
      <c r="E18" s="176">
        <v>93.14000000000001</v>
      </c>
      <c r="F18" s="580">
        <v>0</v>
      </c>
      <c r="G18" s="580">
        <v>0</v>
      </c>
      <c r="H18" s="580">
        <v>0</v>
      </c>
      <c r="I18" s="581">
        <f>C18+F18</f>
        <v>624.8</v>
      </c>
      <c r="J18" s="581">
        <f t="shared" si="0"/>
        <v>58.21</v>
      </c>
      <c r="K18" s="581">
        <f t="shared" si="0"/>
        <v>93.14000000000001</v>
      </c>
      <c r="L18" s="581">
        <v>482.13</v>
      </c>
      <c r="M18" s="581">
        <v>44.92</v>
      </c>
      <c r="N18" s="581">
        <v>71.86999999999996</v>
      </c>
      <c r="O18" s="581">
        <v>0</v>
      </c>
      <c r="P18" s="581">
        <v>0</v>
      </c>
      <c r="Q18" s="581">
        <v>0</v>
      </c>
      <c r="R18" s="176">
        <f>L18+O18</f>
        <v>482.13</v>
      </c>
      <c r="S18" s="176">
        <f t="shared" si="1"/>
        <v>44.92</v>
      </c>
      <c r="T18" s="176">
        <f t="shared" si="1"/>
        <v>71.86999999999996</v>
      </c>
      <c r="U18" s="176">
        <f t="shared" si="2"/>
        <v>1106.9299999999998</v>
      </c>
      <c r="V18" s="176">
        <f t="shared" si="2"/>
        <v>103.13</v>
      </c>
      <c r="W18" s="176">
        <f t="shared" si="2"/>
        <v>165.01</v>
      </c>
    </row>
    <row r="19" spans="1:23" ht="12.75">
      <c r="A19" s="174">
        <v>5</v>
      </c>
      <c r="B19" s="175" t="s">
        <v>127</v>
      </c>
      <c r="C19" s="176">
        <v>771.86</v>
      </c>
      <c r="D19" s="176">
        <v>71.91</v>
      </c>
      <c r="E19" s="176">
        <v>115.06000000000003</v>
      </c>
      <c r="F19" s="580">
        <v>0</v>
      </c>
      <c r="G19" s="580">
        <v>0</v>
      </c>
      <c r="H19" s="580">
        <v>0</v>
      </c>
      <c r="I19" s="581">
        <f>C19+F19</f>
        <v>771.86</v>
      </c>
      <c r="J19" s="581">
        <f t="shared" si="0"/>
        <v>71.91</v>
      </c>
      <c r="K19" s="581">
        <f t="shared" si="0"/>
        <v>115.06000000000003</v>
      </c>
      <c r="L19" s="581">
        <v>415.67</v>
      </c>
      <c r="M19" s="581">
        <v>38.73</v>
      </c>
      <c r="N19" s="581">
        <v>61.96</v>
      </c>
      <c r="O19" s="581">
        <v>0</v>
      </c>
      <c r="P19" s="581">
        <v>0</v>
      </c>
      <c r="Q19" s="581">
        <v>0</v>
      </c>
      <c r="R19" s="176">
        <f>L19+O19</f>
        <v>415.67</v>
      </c>
      <c r="S19" s="176">
        <f t="shared" si="1"/>
        <v>38.73</v>
      </c>
      <c r="T19" s="176">
        <f t="shared" si="1"/>
        <v>61.96</v>
      </c>
      <c r="U19" s="176">
        <f t="shared" si="2"/>
        <v>1187.53</v>
      </c>
      <c r="V19" s="176">
        <f t="shared" si="2"/>
        <v>110.63999999999999</v>
      </c>
      <c r="W19" s="176">
        <f t="shared" si="2"/>
        <v>177.02000000000004</v>
      </c>
    </row>
    <row r="20" spans="1:23" ht="12.75" customHeight="1">
      <c r="A20" s="1082" t="s">
        <v>241</v>
      </c>
      <c r="B20" s="1083"/>
      <c r="C20" s="176"/>
      <c r="D20" s="176"/>
      <c r="E20" s="176"/>
      <c r="F20" s="176"/>
      <c r="G20" s="176"/>
      <c r="H20" s="176"/>
      <c r="I20" s="581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</row>
    <row r="21" spans="1:23" ht="12.75">
      <c r="A21" s="174">
        <v>6</v>
      </c>
      <c r="B21" s="175" t="s">
        <v>129</v>
      </c>
      <c r="C21" s="580">
        <v>0</v>
      </c>
      <c r="D21" s="580">
        <v>0</v>
      </c>
      <c r="E21" s="580">
        <v>0</v>
      </c>
      <c r="F21" s="580">
        <v>0</v>
      </c>
      <c r="G21" s="580">
        <v>0</v>
      </c>
      <c r="H21" s="580">
        <v>0</v>
      </c>
      <c r="I21" s="580">
        <v>0</v>
      </c>
      <c r="J21" s="580">
        <v>0</v>
      </c>
      <c r="K21" s="580">
        <v>0</v>
      </c>
      <c r="L21" s="580">
        <v>0</v>
      </c>
      <c r="M21" s="580">
        <v>0</v>
      </c>
      <c r="N21" s="580">
        <v>0</v>
      </c>
      <c r="O21" s="580">
        <v>0</v>
      </c>
      <c r="P21" s="580">
        <v>0</v>
      </c>
      <c r="Q21" s="580">
        <v>0</v>
      </c>
      <c r="R21" s="580">
        <v>0</v>
      </c>
      <c r="S21" s="580">
        <v>0</v>
      </c>
      <c r="T21" s="580">
        <v>0</v>
      </c>
      <c r="U21" s="580">
        <v>0</v>
      </c>
      <c r="V21" s="580">
        <v>0</v>
      </c>
      <c r="W21" s="580">
        <v>0</v>
      </c>
    </row>
    <row r="22" spans="1:23" ht="12.75">
      <c r="A22" s="174">
        <v>7</v>
      </c>
      <c r="B22" s="175" t="s">
        <v>130</v>
      </c>
      <c r="C22" s="580">
        <v>0</v>
      </c>
      <c r="D22" s="580">
        <v>0</v>
      </c>
      <c r="E22" s="580">
        <v>0</v>
      </c>
      <c r="F22" s="580">
        <v>0</v>
      </c>
      <c r="G22" s="580">
        <v>0</v>
      </c>
      <c r="H22" s="580">
        <v>0</v>
      </c>
      <c r="I22" s="580">
        <v>0</v>
      </c>
      <c r="J22" s="580">
        <v>0</v>
      </c>
      <c r="K22" s="580">
        <v>0</v>
      </c>
      <c r="L22" s="601">
        <v>3.41</v>
      </c>
      <c r="M22" s="601">
        <v>0.32</v>
      </c>
      <c r="N22" s="601">
        <v>0.5000000000000002</v>
      </c>
      <c r="O22" s="601">
        <v>0.38</v>
      </c>
      <c r="P22" s="601">
        <v>0.04</v>
      </c>
      <c r="Q22" s="601">
        <v>0.050000000000000135</v>
      </c>
      <c r="R22" s="580">
        <f aca="true" t="shared" si="3" ref="R22:T23">L22+O22</f>
        <v>3.79</v>
      </c>
      <c r="S22" s="580">
        <f t="shared" si="3"/>
        <v>0.36</v>
      </c>
      <c r="T22" s="580">
        <f t="shared" si="3"/>
        <v>0.5500000000000004</v>
      </c>
      <c r="U22" s="580">
        <f t="shared" si="2"/>
        <v>3.79</v>
      </c>
      <c r="V22" s="580">
        <f>J22+S22</f>
        <v>0.36</v>
      </c>
      <c r="W22" s="580">
        <f>K22+T22</f>
        <v>0.5500000000000004</v>
      </c>
    </row>
    <row r="23" spans="1:23" ht="12.75">
      <c r="A23" s="174">
        <v>8</v>
      </c>
      <c r="B23" s="175" t="s">
        <v>840</v>
      </c>
      <c r="C23" s="176">
        <v>2098.73</v>
      </c>
      <c r="D23" s="176">
        <v>195.53</v>
      </c>
      <c r="E23" s="176">
        <v>312.8599999999999</v>
      </c>
      <c r="F23" s="176">
        <v>233.19</v>
      </c>
      <c r="G23" s="176">
        <v>21.73</v>
      </c>
      <c r="H23" s="176">
        <v>34.75999999999995</v>
      </c>
      <c r="I23" s="581">
        <f>C23+F23</f>
        <v>2331.92</v>
      </c>
      <c r="J23" s="581">
        <f>D23+G23</f>
        <v>217.26</v>
      </c>
      <c r="K23" s="581">
        <f>E23+H23</f>
        <v>347.61999999999983</v>
      </c>
      <c r="L23" s="580">
        <v>0</v>
      </c>
      <c r="M23" s="580">
        <v>0</v>
      </c>
      <c r="N23" s="580">
        <v>0</v>
      </c>
      <c r="O23" s="580">
        <v>0</v>
      </c>
      <c r="P23" s="580">
        <v>0</v>
      </c>
      <c r="Q23" s="580">
        <v>0</v>
      </c>
      <c r="R23" s="580">
        <f t="shared" si="3"/>
        <v>0</v>
      </c>
      <c r="S23" s="580">
        <f t="shared" si="3"/>
        <v>0</v>
      </c>
      <c r="T23" s="580">
        <f t="shared" si="3"/>
        <v>0</v>
      </c>
      <c r="U23" s="580">
        <f t="shared" si="2"/>
        <v>2331.92</v>
      </c>
      <c r="V23" s="580">
        <f>J23+S23</f>
        <v>217.26</v>
      </c>
      <c r="W23" s="580">
        <f>K23+T23</f>
        <v>347.61999999999983</v>
      </c>
    </row>
    <row r="24" spans="1:23" ht="12.75">
      <c r="A24" s="174"/>
      <c r="B24" s="175"/>
      <c r="C24" s="176"/>
      <c r="D24" s="176"/>
      <c r="E24" s="176"/>
      <c r="F24" s="176"/>
      <c r="G24" s="176"/>
      <c r="H24" s="176"/>
      <c r="I24" s="581"/>
      <c r="J24" s="176"/>
      <c r="K24" s="176"/>
      <c r="L24" s="176"/>
      <c r="M24" s="176"/>
      <c r="N24" s="176"/>
      <c r="O24" s="176"/>
      <c r="P24" s="176"/>
      <c r="Q24" s="176"/>
      <c r="R24" s="580"/>
      <c r="S24" s="176"/>
      <c r="T24" s="176"/>
      <c r="U24" s="580"/>
      <c r="V24" s="176"/>
      <c r="W24" s="176"/>
    </row>
    <row r="25" spans="1:23" ht="12.75">
      <c r="A25" s="320">
        <v>9</v>
      </c>
      <c r="B25" s="175" t="s">
        <v>858</v>
      </c>
      <c r="C25" s="176">
        <v>1453.31</v>
      </c>
      <c r="D25" s="176">
        <v>135.4</v>
      </c>
      <c r="E25" s="176">
        <v>216.64007250000017</v>
      </c>
      <c r="F25" s="176">
        <v>161.48</v>
      </c>
      <c r="G25" s="176">
        <v>15.04</v>
      </c>
      <c r="H25" s="176">
        <v>24.074452500000085</v>
      </c>
      <c r="I25" s="581">
        <f>C25+F25</f>
        <v>1614.79</v>
      </c>
      <c r="J25" s="581">
        <f>D25+G25</f>
        <v>150.44</v>
      </c>
      <c r="K25" s="581">
        <f>E25+H25</f>
        <v>240.71452500000026</v>
      </c>
      <c r="L25" s="176">
        <v>782.55</v>
      </c>
      <c r="M25" s="176">
        <v>72.91</v>
      </c>
      <c r="N25" s="176">
        <v>116.65157750000012</v>
      </c>
      <c r="O25" s="176">
        <v>86.95</v>
      </c>
      <c r="P25" s="581">
        <v>8.1</v>
      </c>
      <c r="Q25" s="581">
        <v>12.962397500000046</v>
      </c>
      <c r="R25" s="580">
        <f>L25+O25</f>
        <v>869.5</v>
      </c>
      <c r="S25" s="580">
        <f>M25+P25</f>
        <v>81.00999999999999</v>
      </c>
      <c r="T25" s="580">
        <f>N25+Q25</f>
        <v>129.61397500000015</v>
      </c>
      <c r="U25" s="580">
        <f t="shared" si="2"/>
        <v>2484.29</v>
      </c>
      <c r="V25" s="580">
        <f>J25+S25</f>
        <v>231.45</v>
      </c>
      <c r="W25" s="580">
        <f>K25+T25</f>
        <v>370.3285000000004</v>
      </c>
    </row>
    <row r="26" spans="1:23" ht="12.75">
      <c r="A26" s="1080" t="s">
        <v>18</v>
      </c>
      <c r="B26" s="1081"/>
      <c r="C26" s="656">
        <f>SUM(C21:C25)</f>
        <v>3552.04</v>
      </c>
      <c r="D26" s="656">
        <f aca="true" t="shared" si="4" ref="D26:W26">SUM(D21:D25)</f>
        <v>330.93</v>
      </c>
      <c r="E26" s="656">
        <f t="shared" si="4"/>
        <v>529.5000725000001</v>
      </c>
      <c r="F26" s="656">
        <f t="shared" si="4"/>
        <v>394.66999999999996</v>
      </c>
      <c r="G26" s="656">
        <f t="shared" si="4"/>
        <v>36.769999999999996</v>
      </c>
      <c r="H26" s="656">
        <f t="shared" si="4"/>
        <v>58.83445250000003</v>
      </c>
      <c r="I26" s="656">
        <f t="shared" si="4"/>
        <v>3946.71</v>
      </c>
      <c r="J26" s="656">
        <f t="shared" si="4"/>
        <v>367.7</v>
      </c>
      <c r="K26" s="656">
        <f t="shared" si="4"/>
        <v>588.3345250000001</v>
      </c>
      <c r="L26" s="656">
        <f t="shared" si="4"/>
        <v>785.9599999999999</v>
      </c>
      <c r="M26" s="656">
        <f t="shared" si="4"/>
        <v>73.22999999999999</v>
      </c>
      <c r="N26" s="656">
        <f t="shared" si="4"/>
        <v>117.15157750000012</v>
      </c>
      <c r="O26" s="656">
        <f t="shared" si="4"/>
        <v>87.33</v>
      </c>
      <c r="P26" s="656">
        <f t="shared" si="4"/>
        <v>8.139999999999999</v>
      </c>
      <c r="Q26" s="656">
        <f t="shared" si="4"/>
        <v>13.012397500000047</v>
      </c>
      <c r="R26" s="656">
        <f t="shared" si="4"/>
        <v>873.29</v>
      </c>
      <c r="S26" s="656">
        <f t="shared" si="4"/>
        <v>81.36999999999999</v>
      </c>
      <c r="T26" s="656">
        <f t="shared" si="4"/>
        <v>130.16397500000016</v>
      </c>
      <c r="U26" s="656">
        <f t="shared" si="4"/>
        <v>4820</v>
      </c>
      <c r="V26" s="656">
        <f t="shared" si="4"/>
        <v>449.07</v>
      </c>
      <c r="W26" s="656">
        <f t="shared" si="4"/>
        <v>718.4985000000003</v>
      </c>
    </row>
    <row r="27" spans="1:2" ht="12">
      <c r="A27" s="178"/>
      <c r="B27" s="178"/>
    </row>
    <row r="28" spans="12:14" ht="12">
      <c r="L28" s="602"/>
      <c r="M28" s="602"/>
      <c r="N28" s="602"/>
    </row>
    <row r="29" spans="2:16" ht="12">
      <c r="B29" s="160" t="s">
        <v>11</v>
      </c>
      <c r="L29" s="602"/>
      <c r="M29" s="603"/>
      <c r="N29" s="603"/>
      <c r="O29" s="600"/>
      <c r="P29" s="600"/>
    </row>
    <row r="31" spans="1:21" ht="12">
      <c r="A31" s="1103"/>
      <c r="B31" s="1103"/>
      <c r="C31" s="1103"/>
      <c r="D31" s="1103"/>
      <c r="E31" s="1103"/>
      <c r="F31" s="1103"/>
      <c r="G31" s="1103"/>
      <c r="H31" s="1103"/>
      <c r="I31" s="1103"/>
      <c r="J31" s="179"/>
      <c r="K31" s="179"/>
      <c r="L31" s="179"/>
      <c r="M31" s="179"/>
      <c r="N31" s="605"/>
      <c r="O31" s="604"/>
      <c r="P31" s="604"/>
      <c r="Q31" s="604"/>
      <c r="R31" s="604"/>
      <c r="S31" s="604"/>
      <c r="T31" s="604"/>
      <c r="U31" s="604"/>
    </row>
    <row r="32" spans="1:23" s="397" customFormat="1" ht="15.75" customHeight="1">
      <c r="A32" s="370"/>
      <c r="B32" s="370"/>
      <c r="C32" s="338"/>
      <c r="D32" s="338"/>
      <c r="E32" s="338"/>
      <c r="F32" s="338"/>
      <c r="G32" s="338"/>
      <c r="H32" s="396"/>
      <c r="K32" s="338"/>
      <c r="L32" s="398"/>
      <c r="M32" s="338"/>
      <c r="N32" s="338"/>
      <c r="O32" s="338"/>
      <c r="P32" s="338"/>
      <c r="Q32" s="338"/>
      <c r="R32" s="338"/>
      <c r="S32" s="338"/>
      <c r="T32" s="815" t="s">
        <v>13</v>
      </c>
      <c r="U32" s="815"/>
      <c r="V32" s="815"/>
      <c r="W32" s="338"/>
    </row>
    <row r="33" spans="1:23" s="397" customFormat="1" ht="15.75" customHeight="1">
      <c r="A33" s="370" t="s">
        <v>12</v>
      </c>
      <c r="B33" s="338"/>
      <c r="C33" s="341"/>
      <c r="D33" s="789" t="s">
        <v>13</v>
      </c>
      <c r="E33" s="789"/>
      <c r="F33" s="342"/>
      <c r="G33" s="338"/>
      <c r="H33" s="372"/>
      <c r="K33" s="338"/>
      <c r="L33" s="398"/>
      <c r="M33" s="338"/>
      <c r="N33" s="338"/>
      <c r="O33" s="338"/>
      <c r="P33" s="338"/>
      <c r="Q33" s="338"/>
      <c r="R33" s="338"/>
      <c r="S33" s="815" t="s">
        <v>14</v>
      </c>
      <c r="T33" s="815"/>
      <c r="U33" s="815"/>
      <c r="V33" s="815"/>
      <c r="W33" s="815"/>
    </row>
    <row r="34" spans="1:23" s="397" customFormat="1" ht="15.75" customHeight="1">
      <c r="A34" s="370"/>
      <c r="B34" s="370"/>
      <c r="C34" s="790" t="s">
        <v>882</v>
      </c>
      <c r="D34" s="790"/>
      <c r="E34" s="790"/>
      <c r="F34" s="790"/>
      <c r="G34" s="338"/>
      <c r="H34" s="372"/>
      <c r="K34" s="338"/>
      <c r="L34" s="398"/>
      <c r="M34" s="338"/>
      <c r="N34" s="338"/>
      <c r="O34" s="338"/>
      <c r="P34" s="338"/>
      <c r="Q34" s="338"/>
      <c r="R34" s="338"/>
      <c r="S34" s="338"/>
      <c r="T34" s="815" t="s">
        <v>883</v>
      </c>
      <c r="U34" s="815"/>
      <c r="V34" s="815"/>
      <c r="W34" s="338"/>
    </row>
    <row r="35" spans="1:23" s="397" customFormat="1" ht="13.5">
      <c r="A35" s="338"/>
      <c r="B35" s="338"/>
      <c r="C35" s="338"/>
      <c r="D35" s="338"/>
      <c r="E35" s="338"/>
      <c r="F35" s="338"/>
      <c r="G35" s="338"/>
      <c r="H35" s="374"/>
      <c r="K35" s="338"/>
      <c r="L35" s="398"/>
      <c r="M35" s="338"/>
      <c r="N35" s="338"/>
      <c r="O35" s="338"/>
      <c r="P35" s="338"/>
      <c r="Q35" s="338"/>
      <c r="R35" s="338"/>
      <c r="S35" s="338"/>
      <c r="T35" s="373" t="s">
        <v>83</v>
      </c>
      <c r="U35" s="338"/>
      <c r="V35" s="338"/>
      <c r="W35" s="338"/>
    </row>
    <row r="36" spans="18:23" ht="12.75">
      <c r="R36" s="1102"/>
      <c r="S36" s="1102"/>
      <c r="T36" s="1102"/>
      <c r="U36" s="1102"/>
      <c r="V36" s="1102"/>
      <c r="W36" s="1102"/>
    </row>
  </sheetData>
  <sheetProtection/>
  <mergeCells count="26">
    <mergeCell ref="R36:W36"/>
    <mergeCell ref="A31:I31"/>
    <mergeCell ref="T32:V32"/>
    <mergeCell ref="D33:E33"/>
    <mergeCell ref="S33:W33"/>
    <mergeCell ref="C34:F34"/>
    <mergeCell ref="T34:V34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A26:B26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SheetLayoutView="100" zoomScalePageLayoutView="0" workbookViewId="0" topLeftCell="B22">
      <selection activeCell="J19" sqref="J19"/>
    </sheetView>
  </sheetViews>
  <sheetFormatPr defaultColWidth="9.140625" defaultRowHeight="12.75"/>
  <cols>
    <col min="1" max="1" width="7.421875" style="151" customWidth="1"/>
    <col min="2" max="2" width="27.8515625" style="151" customWidth="1"/>
    <col min="3" max="3" width="11.00390625" style="151" customWidth="1"/>
    <col min="4" max="4" width="10.00390625" style="151" customWidth="1"/>
    <col min="5" max="5" width="11.8515625" style="151" customWidth="1"/>
    <col min="6" max="6" width="12.140625" style="151" customWidth="1"/>
    <col min="7" max="7" width="13.28125" style="151" customWidth="1"/>
    <col min="8" max="8" width="14.57421875" style="151" customWidth="1"/>
    <col min="9" max="9" width="12.7109375" style="151" customWidth="1"/>
    <col min="10" max="10" width="14.00390625" style="151" customWidth="1"/>
    <col min="11" max="11" width="10.8515625" style="151" customWidth="1"/>
    <col min="12" max="12" width="11.57421875" style="151" customWidth="1"/>
    <col min="13" max="16384" width="9.140625" style="151" customWidth="1"/>
  </cols>
  <sheetData>
    <row r="1" spans="5:10" s="83" customFormat="1" ht="12.75">
      <c r="E1" s="1104"/>
      <c r="F1" s="1104"/>
      <c r="G1" s="1104"/>
      <c r="H1" s="1104"/>
      <c r="I1" s="1104"/>
      <c r="J1" s="306" t="s">
        <v>672</v>
      </c>
    </row>
    <row r="2" spans="1:10" s="83" customFormat="1" ht="15">
      <c r="A2" s="1105" t="s">
        <v>0</v>
      </c>
      <c r="B2" s="1105"/>
      <c r="C2" s="1105"/>
      <c r="D2" s="1105"/>
      <c r="E2" s="1105"/>
      <c r="F2" s="1105"/>
      <c r="G2" s="1105"/>
      <c r="H2" s="1105"/>
      <c r="I2" s="1105"/>
      <c r="J2" s="1105"/>
    </row>
    <row r="3" spans="1:10" s="83" customFormat="1" ht="19.5">
      <c r="A3" s="756" t="s">
        <v>700</v>
      </c>
      <c r="B3" s="756"/>
      <c r="C3" s="756"/>
      <c r="D3" s="756"/>
      <c r="E3" s="756"/>
      <c r="F3" s="756"/>
      <c r="G3" s="756"/>
      <c r="H3" s="756"/>
      <c r="I3" s="756"/>
      <c r="J3" s="756"/>
    </row>
    <row r="4" s="83" customFormat="1" ht="14.25" customHeight="1"/>
    <row r="5" spans="1:12" ht="19.5" customHeight="1">
      <c r="A5" s="1106" t="s">
        <v>774</v>
      </c>
      <c r="B5" s="1106"/>
      <c r="C5" s="1106"/>
      <c r="D5" s="1106"/>
      <c r="E5" s="1106"/>
      <c r="F5" s="1106"/>
      <c r="G5" s="1106"/>
      <c r="H5" s="1106"/>
      <c r="I5" s="1106"/>
      <c r="J5" s="1106"/>
      <c r="K5" s="1106"/>
      <c r="L5" s="1106"/>
    </row>
    <row r="6" spans="1:10" ht="13.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ht="0.75" customHeight="1"/>
    <row r="8" spans="1:12" ht="12.75">
      <c r="A8" s="724" t="s">
        <v>936</v>
      </c>
      <c r="B8" s="724"/>
      <c r="C8" s="308"/>
      <c r="H8" s="1107" t="s">
        <v>777</v>
      </c>
      <c r="I8" s="1107"/>
      <c r="J8" s="1107"/>
      <c r="K8" s="1107"/>
      <c r="L8" s="1107"/>
    </row>
    <row r="9" spans="1:16" ht="18" customHeight="1">
      <c r="A9" s="943" t="s">
        <v>2</v>
      </c>
      <c r="B9" s="943" t="s">
        <v>36</v>
      </c>
      <c r="C9" s="1109" t="s">
        <v>673</v>
      </c>
      <c r="D9" s="1109"/>
      <c r="E9" s="1109" t="s">
        <v>125</v>
      </c>
      <c r="F9" s="1109"/>
      <c r="G9" s="1109" t="s">
        <v>674</v>
      </c>
      <c r="H9" s="1109"/>
      <c r="I9" s="1109" t="s">
        <v>126</v>
      </c>
      <c r="J9" s="1109"/>
      <c r="K9" s="1109" t="s">
        <v>127</v>
      </c>
      <c r="L9" s="1109"/>
      <c r="O9" s="309"/>
      <c r="P9" s="310"/>
    </row>
    <row r="10" spans="1:12" ht="44.25" customHeight="1">
      <c r="A10" s="943"/>
      <c r="B10" s="943"/>
      <c r="C10" s="88" t="s">
        <v>675</v>
      </c>
      <c r="D10" s="88" t="s">
        <v>676</v>
      </c>
      <c r="E10" s="88" t="s">
        <v>677</v>
      </c>
      <c r="F10" s="88" t="s">
        <v>678</v>
      </c>
      <c r="G10" s="88" t="s">
        <v>677</v>
      </c>
      <c r="H10" s="88" t="s">
        <v>678</v>
      </c>
      <c r="I10" s="88" t="s">
        <v>675</v>
      </c>
      <c r="J10" s="88" t="s">
        <v>676</v>
      </c>
      <c r="K10" s="88" t="s">
        <v>675</v>
      </c>
      <c r="L10" s="88" t="s">
        <v>676</v>
      </c>
    </row>
    <row r="11" spans="1:12" ht="12.75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8">
        <v>12</v>
      </c>
    </row>
    <row r="12" spans="1:12" ht="12.75">
      <c r="A12" s="353" t="s">
        <v>258</v>
      </c>
      <c r="B12" s="354" t="s">
        <v>884</v>
      </c>
      <c r="C12" s="88" t="s">
        <v>7</v>
      </c>
      <c r="D12" s="88" t="s">
        <v>7</v>
      </c>
      <c r="E12" s="88" t="s">
        <v>7</v>
      </c>
      <c r="F12" s="88" t="s">
        <v>7</v>
      </c>
      <c r="G12" s="88" t="s">
        <v>7</v>
      </c>
      <c r="H12" s="88" t="s">
        <v>7</v>
      </c>
      <c r="I12" s="88" t="s">
        <v>7</v>
      </c>
      <c r="J12" s="88" t="s">
        <v>7</v>
      </c>
      <c r="K12" s="88" t="s">
        <v>7</v>
      </c>
      <c r="L12" s="88" t="s">
        <v>7</v>
      </c>
    </row>
    <row r="13" spans="1:12" ht="12.75">
      <c r="A13" s="353" t="s">
        <v>259</v>
      </c>
      <c r="B13" s="354" t="s">
        <v>885</v>
      </c>
      <c r="C13" s="88" t="s">
        <v>7</v>
      </c>
      <c r="D13" s="88" t="s">
        <v>7</v>
      </c>
      <c r="E13" s="88" t="s">
        <v>7</v>
      </c>
      <c r="F13" s="88" t="s">
        <v>7</v>
      </c>
      <c r="G13" s="88" t="s">
        <v>7</v>
      </c>
      <c r="H13" s="88" t="s">
        <v>7</v>
      </c>
      <c r="I13" s="88" t="s">
        <v>7</v>
      </c>
      <c r="J13" s="88" t="s">
        <v>7</v>
      </c>
      <c r="K13" s="88" t="s">
        <v>7</v>
      </c>
      <c r="L13" s="88" t="s">
        <v>7</v>
      </c>
    </row>
    <row r="14" spans="1:12" ht="12.75">
      <c r="A14" s="353" t="s">
        <v>260</v>
      </c>
      <c r="B14" s="354" t="s">
        <v>886</v>
      </c>
      <c r="C14" s="88" t="s">
        <v>7</v>
      </c>
      <c r="D14" s="88" t="s">
        <v>7</v>
      </c>
      <c r="E14" s="88" t="s">
        <v>7</v>
      </c>
      <c r="F14" s="88" t="s">
        <v>7</v>
      </c>
      <c r="G14" s="88" t="s">
        <v>7</v>
      </c>
      <c r="H14" s="88" t="s">
        <v>7</v>
      </c>
      <c r="I14" s="88" t="s">
        <v>7</v>
      </c>
      <c r="J14" s="88" t="s">
        <v>7</v>
      </c>
      <c r="K14" s="88" t="s">
        <v>7</v>
      </c>
      <c r="L14" s="88" t="s">
        <v>7</v>
      </c>
    </row>
    <row r="15" spans="1:12" ht="12.75">
      <c r="A15" s="353" t="s">
        <v>261</v>
      </c>
      <c r="B15" s="354" t="s">
        <v>887</v>
      </c>
      <c r="C15" s="88" t="s">
        <v>7</v>
      </c>
      <c r="D15" s="88" t="s">
        <v>7</v>
      </c>
      <c r="E15" s="88" t="s">
        <v>7</v>
      </c>
      <c r="F15" s="88" t="s">
        <v>7</v>
      </c>
      <c r="G15" s="88" t="s">
        <v>7</v>
      </c>
      <c r="H15" s="88" t="s">
        <v>7</v>
      </c>
      <c r="I15" s="88" t="s">
        <v>7</v>
      </c>
      <c r="J15" s="88" t="s">
        <v>7</v>
      </c>
      <c r="K15" s="88" t="s">
        <v>7</v>
      </c>
      <c r="L15" s="88" t="s">
        <v>7</v>
      </c>
    </row>
    <row r="16" spans="1:12" ht="12.75">
      <c r="A16" s="353" t="s">
        <v>262</v>
      </c>
      <c r="B16" s="354" t="s">
        <v>888</v>
      </c>
      <c r="C16" s="88" t="s">
        <v>7</v>
      </c>
      <c r="D16" s="88" t="s">
        <v>7</v>
      </c>
      <c r="E16" s="88" t="s">
        <v>7</v>
      </c>
      <c r="F16" s="88" t="s">
        <v>7</v>
      </c>
      <c r="G16" s="88" t="s">
        <v>7</v>
      </c>
      <c r="H16" s="88" t="s">
        <v>7</v>
      </c>
      <c r="I16" s="88" t="s">
        <v>7</v>
      </c>
      <c r="J16" s="88" t="s">
        <v>7</v>
      </c>
      <c r="K16" s="88" t="s">
        <v>7</v>
      </c>
      <c r="L16" s="88" t="s">
        <v>7</v>
      </c>
    </row>
    <row r="17" spans="1:12" ht="12.75">
      <c r="A17" s="353" t="s">
        <v>263</v>
      </c>
      <c r="B17" s="354" t="s">
        <v>889</v>
      </c>
      <c r="C17" s="88" t="s">
        <v>7</v>
      </c>
      <c r="D17" s="88" t="s">
        <v>7</v>
      </c>
      <c r="E17" s="88" t="s">
        <v>7</v>
      </c>
      <c r="F17" s="88" t="s">
        <v>7</v>
      </c>
      <c r="G17" s="88" t="s">
        <v>7</v>
      </c>
      <c r="H17" s="88" t="s">
        <v>7</v>
      </c>
      <c r="I17" s="88" t="s">
        <v>7</v>
      </c>
      <c r="J17" s="88" t="s">
        <v>7</v>
      </c>
      <c r="K17" s="88" t="s">
        <v>7</v>
      </c>
      <c r="L17" s="88" t="s">
        <v>7</v>
      </c>
    </row>
    <row r="18" spans="1:12" ht="12.75">
      <c r="A18" s="353" t="s">
        <v>264</v>
      </c>
      <c r="B18" s="354" t="s">
        <v>890</v>
      </c>
      <c r="C18" s="88" t="s">
        <v>7</v>
      </c>
      <c r="D18" s="88" t="s">
        <v>7</v>
      </c>
      <c r="E18" s="88" t="s">
        <v>7</v>
      </c>
      <c r="F18" s="88" t="s">
        <v>7</v>
      </c>
      <c r="G18" s="88" t="s">
        <v>7</v>
      </c>
      <c r="H18" s="88" t="s">
        <v>7</v>
      </c>
      <c r="I18" s="88" t="s">
        <v>7</v>
      </c>
      <c r="J18" s="88" t="s">
        <v>7</v>
      </c>
      <c r="K18" s="88" t="s">
        <v>7</v>
      </c>
      <c r="L18" s="88" t="s">
        <v>7</v>
      </c>
    </row>
    <row r="19" spans="1:12" ht="12.75">
      <c r="A19" s="353" t="s">
        <v>265</v>
      </c>
      <c r="B19" s="354" t="s">
        <v>891</v>
      </c>
      <c r="C19" s="88" t="s">
        <v>7</v>
      </c>
      <c r="D19" s="88" t="s">
        <v>7</v>
      </c>
      <c r="E19" s="88" t="s">
        <v>7</v>
      </c>
      <c r="F19" s="88" t="s">
        <v>7</v>
      </c>
      <c r="G19" s="88" t="s">
        <v>7</v>
      </c>
      <c r="H19" s="88" t="s">
        <v>7</v>
      </c>
      <c r="I19" s="88" t="s">
        <v>7</v>
      </c>
      <c r="J19" s="88" t="s">
        <v>7</v>
      </c>
      <c r="K19" s="88" t="s">
        <v>7</v>
      </c>
      <c r="L19" s="88" t="s">
        <v>7</v>
      </c>
    </row>
    <row r="20" spans="1:12" ht="12.75">
      <c r="A20" s="353" t="s">
        <v>284</v>
      </c>
      <c r="B20" s="354" t="s">
        <v>892</v>
      </c>
      <c r="C20" s="88" t="s">
        <v>7</v>
      </c>
      <c r="D20" s="88" t="s">
        <v>7</v>
      </c>
      <c r="E20" s="88" t="s">
        <v>7</v>
      </c>
      <c r="F20" s="88" t="s">
        <v>7</v>
      </c>
      <c r="G20" s="88" t="s">
        <v>7</v>
      </c>
      <c r="H20" s="88" t="s">
        <v>7</v>
      </c>
      <c r="I20" s="88" t="s">
        <v>7</v>
      </c>
      <c r="J20" s="88" t="s">
        <v>7</v>
      </c>
      <c r="K20" s="88" t="s">
        <v>7</v>
      </c>
      <c r="L20" s="88" t="s">
        <v>7</v>
      </c>
    </row>
    <row r="21" spans="1:12" ht="12.75">
      <c r="A21" s="353" t="s">
        <v>285</v>
      </c>
      <c r="B21" s="354" t="s">
        <v>893</v>
      </c>
      <c r="C21" s="88" t="s">
        <v>7</v>
      </c>
      <c r="D21" s="88" t="s">
        <v>7</v>
      </c>
      <c r="E21" s="88" t="s">
        <v>7</v>
      </c>
      <c r="F21" s="88" t="s">
        <v>7</v>
      </c>
      <c r="G21" s="88" t="s">
        <v>7</v>
      </c>
      <c r="H21" s="88" t="s">
        <v>7</v>
      </c>
      <c r="I21" s="88" t="s">
        <v>7</v>
      </c>
      <c r="J21" s="88" t="s">
        <v>7</v>
      </c>
      <c r="K21" s="88" t="s">
        <v>7</v>
      </c>
      <c r="L21" s="88" t="s">
        <v>7</v>
      </c>
    </row>
    <row r="22" spans="1:12" ht="12.75">
      <c r="A22" s="353" t="s">
        <v>286</v>
      </c>
      <c r="B22" s="354" t="s">
        <v>894</v>
      </c>
      <c r="C22" s="88" t="s">
        <v>7</v>
      </c>
      <c r="D22" s="88" t="s">
        <v>7</v>
      </c>
      <c r="E22" s="88" t="s">
        <v>7</v>
      </c>
      <c r="F22" s="88" t="s">
        <v>7</v>
      </c>
      <c r="G22" s="88" t="s">
        <v>7</v>
      </c>
      <c r="H22" s="88" t="s">
        <v>7</v>
      </c>
      <c r="I22" s="88" t="s">
        <v>7</v>
      </c>
      <c r="J22" s="88" t="s">
        <v>7</v>
      </c>
      <c r="K22" s="88" t="s">
        <v>7</v>
      </c>
      <c r="L22" s="88" t="s">
        <v>7</v>
      </c>
    </row>
    <row r="23" spans="1:12" ht="12.75">
      <c r="A23" s="353" t="s">
        <v>314</v>
      </c>
      <c r="B23" s="354" t="s">
        <v>895</v>
      </c>
      <c r="C23" s="88" t="s">
        <v>7</v>
      </c>
      <c r="D23" s="88" t="s">
        <v>7</v>
      </c>
      <c r="E23" s="88" t="s">
        <v>7</v>
      </c>
      <c r="F23" s="88" t="s">
        <v>7</v>
      </c>
      <c r="G23" s="88" t="s">
        <v>7</v>
      </c>
      <c r="H23" s="88" t="s">
        <v>7</v>
      </c>
      <c r="I23" s="88" t="s">
        <v>7</v>
      </c>
      <c r="J23" s="88" t="s">
        <v>7</v>
      </c>
      <c r="K23" s="88" t="s">
        <v>7</v>
      </c>
      <c r="L23" s="88" t="s">
        <v>7</v>
      </c>
    </row>
    <row r="24" spans="1:12" ht="12.75">
      <c r="A24" s="353" t="s">
        <v>315</v>
      </c>
      <c r="B24" s="354" t="s">
        <v>896</v>
      </c>
      <c r="C24" s="88" t="s">
        <v>7</v>
      </c>
      <c r="D24" s="88" t="s">
        <v>7</v>
      </c>
      <c r="E24" s="88" t="s">
        <v>7</v>
      </c>
      <c r="F24" s="88" t="s">
        <v>7</v>
      </c>
      <c r="G24" s="88" t="s">
        <v>7</v>
      </c>
      <c r="H24" s="88" t="s">
        <v>7</v>
      </c>
      <c r="I24" s="88" t="s">
        <v>7</v>
      </c>
      <c r="J24" s="88" t="s">
        <v>7</v>
      </c>
      <c r="K24" s="88" t="s">
        <v>7</v>
      </c>
      <c r="L24" s="88" t="s">
        <v>7</v>
      </c>
    </row>
    <row r="25" spans="1:12" ht="12.75">
      <c r="A25" s="353" t="s">
        <v>316</v>
      </c>
      <c r="B25" s="354" t="s">
        <v>897</v>
      </c>
      <c r="C25" s="88" t="s">
        <v>7</v>
      </c>
      <c r="D25" s="88" t="s">
        <v>7</v>
      </c>
      <c r="E25" s="88" t="s">
        <v>7</v>
      </c>
      <c r="F25" s="88" t="s">
        <v>7</v>
      </c>
      <c r="G25" s="88" t="s">
        <v>7</v>
      </c>
      <c r="H25" s="88" t="s">
        <v>7</v>
      </c>
      <c r="I25" s="88" t="s">
        <v>7</v>
      </c>
      <c r="J25" s="88" t="s">
        <v>7</v>
      </c>
      <c r="K25" s="88" t="s">
        <v>7</v>
      </c>
      <c r="L25" s="88" t="s">
        <v>7</v>
      </c>
    </row>
    <row r="26" spans="1:12" ht="12.75">
      <c r="A26" s="353" t="s">
        <v>317</v>
      </c>
      <c r="B26" s="354" t="s">
        <v>898</v>
      </c>
      <c r="C26" s="88" t="s">
        <v>7</v>
      </c>
      <c r="D26" s="88" t="s">
        <v>7</v>
      </c>
      <c r="E26" s="88" t="s">
        <v>7</v>
      </c>
      <c r="F26" s="88" t="s">
        <v>7</v>
      </c>
      <c r="G26" s="88" t="s">
        <v>7</v>
      </c>
      <c r="H26" s="88" t="s">
        <v>7</v>
      </c>
      <c r="I26" s="88" t="s">
        <v>7</v>
      </c>
      <c r="J26" s="88" t="s">
        <v>7</v>
      </c>
      <c r="K26" s="88" t="s">
        <v>7</v>
      </c>
      <c r="L26" s="88" t="s">
        <v>7</v>
      </c>
    </row>
    <row r="27" spans="1:12" ht="12.75">
      <c r="A27" s="353" t="s">
        <v>899</v>
      </c>
      <c r="B27" s="354" t="s">
        <v>900</v>
      </c>
      <c r="C27" s="88" t="s">
        <v>7</v>
      </c>
      <c r="D27" s="88" t="s">
        <v>7</v>
      </c>
      <c r="E27" s="88" t="s">
        <v>7</v>
      </c>
      <c r="F27" s="88" t="s">
        <v>7</v>
      </c>
      <c r="G27" s="88" t="s">
        <v>7</v>
      </c>
      <c r="H27" s="88" t="s">
        <v>7</v>
      </c>
      <c r="I27" s="88" t="s">
        <v>7</v>
      </c>
      <c r="J27" s="88" t="s">
        <v>7</v>
      </c>
      <c r="K27" s="88" t="s">
        <v>7</v>
      </c>
      <c r="L27" s="88" t="s">
        <v>7</v>
      </c>
    </row>
    <row r="28" spans="1:12" ht="12.75">
      <c r="A28" s="353" t="s">
        <v>901</v>
      </c>
      <c r="B28" s="354" t="s">
        <v>902</v>
      </c>
      <c r="C28" s="88" t="s">
        <v>7</v>
      </c>
      <c r="D28" s="88" t="s">
        <v>7</v>
      </c>
      <c r="E28" s="88" t="s">
        <v>7</v>
      </c>
      <c r="F28" s="88" t="s">
        <v>7</v>
      </c>
      <c r="G28" s="88" t="s">
        <v>7</v>
      </c>
      <c r="H28" s="88" t="s">
        <v>7</v>
      </c>
      <c r="I28" s="88" t="s">
        <v>7</v>
      </c>
      <c r="J28" s="88" t="s">
        <v>7</v>
      </c>
      <c r="K28" s="88" t="s">
        <v>7</v>
      </c>
      <c r="L28" s="88" t="s">
        <v>7</v>
      </c>
    </row>
    <row r="29" spans="1:12" ht="12.75">
      <c r="A29" s="353" t="s">
        <v>903</v>
      </c>
      <c r="B29" s="354" t="s">
        <v>904</v>
      </c>
      <c r="C29" s="88" t="s">
        <v>7</v>
      </c>
      <c r="D29" s="88" t="s">
        <v>7</v>
      </c>
      <c r="E29" s="88" t="s">
        <v>7</v>
      </c>
      <c r="F29" s="88" t="s">
        <v>7</v>
      </c>
      <c r="G29" s="88" t="s">
        <v>7</v>
      </c>
      <c r="H29" s="88" t="s">
        <v>7</v>
      </c>
      <c r="I29" s="88" t="s">
        <v>7</v>
      </c>
      <c r="J29" s="88" t="s">
        <v>7</v>
      </c>
      <c r="K29" s="88" t="s">
        <v>7</v>
      </c>
      <c r="L29" s="88" t="s">
        <v>7</v>
      </c>
    </row>
    <row r="30" spans="1:12" ht="12.75">
      <c r="A30" s="353" t="s">
        <v>905</v>
      </c>
      <c r="B30" s="354" t="s">
        <v>906</v>
      </c>
      <c r="C30" s="88" t="s">
        <v>7</v>
      </c>
      <c r="D30" s="88" t="s">
        <v>7</v>
      </c>
      <c r="E30" s="88" t="s">
        <v>7</v>
      </c>
      <c r="F30" s="88" t="s">
        <v>7</v>
      </c>
      <c r="G30" s="88" t="s">
        <v>7</v>
      </c>
      <c r="H30" s="88" t="s">
        <v>7</v>
      </c>
      <c r="I30" s="88" t="s">
        <v>7</v>
      </c>
      <c r="J30" s="88" t="s">
        <v>7</v>
      </c>
      <c r="K30" s="88" t="s">
        <v>7</v>
      </c>
      <c r="L30" s="88" t="s">
        <v>7</v>
      </c>
    </row>
    <row r="31" spans="1:12" ht="12.75">
      <c r="A31" s="353" t="s">
        <v>907</v>
      </c>
      <c r="B31" s="354" t="s">
        <v>908</v>
      </c>
      <c r="C31" s="88" t="s">
        <v>7</v>
      </c>
      <c r="D31" s="88" t="s">
        <v>7</v>
      </c>
      <c r="E31" s="88" t="s">
        <v>7</v>
      </c>
      <c r="F31" s="88" t="s">
        <v>7</v>
      </c>
      <c r="G31" s="88" t="s">
        <v>7</v>
      </c>
      <c r="H31" s="88" t="s">
        <v>7</v>
      </c>
      <c r="I31" s="88" t="s">
        <v>7</v>
      </c>
      <c r="J31" s="88" t="s">
        <v>7</v>
      </c>
      <c r="K31" s="88" t="s">
        <v>7</v>
      </c>
      <c r="L31" s="88" t="s">
        <v>7</v>
      </c>
    </row>
    <row r="32" spans="1:12" ht="12.75">
      <c r="A32" s="353" t="s">
        <v>909</v>
      </c>
      <c r="B32" s="354" t="s">
        <v>910</v>
      </c>
      <c r="C32" s="88" t="s">
        <v>7</v>
      </c>
      <c r="D32" s="88" t="s">
        <v>7</v>
      </c>
      <c r="E32" s="88" t="s">
        <v>7</v>
      </c>
      <c r="F32" s="88" t="s">
        <v>7</v>
      </c>
      <c r="G32" s="88" t="s">
        <v>7</v>
      </c>
      <c r="H32" s="88" t="s">
        <v>7</v>
      </c>
      <c r="I32" s="88" t="s">
        <v>7</v>
      </c>
      <c r="J32" s="88" t="s">
        <v>7</v>
      </c>
      <c r="K32" s="88" t="s">
        <v>7</v>
      </c>
      <c r="L32" s="88" t="s">
        <v>7</v>
      </c>
    </row>
    <row r="33" spans="1:12" ht="12.75">
      <c r="A33" s="353" t="s">
        <v>911</v>
      </c>
      <c r="B33" s="354" t="s">
        <v>912</v>
      </c>
      <c r="C33" s="88" t="s">
        <v>7</v>
      </c>
      <c r="D33" s="88" t="s">
        <v>7</v>
      </c>
      <c r="E33" s="88" t="s">
        <v>7</v>
      </c>
      <c r="F33" s="88" t="s">
        <v>7</v>
      </c>
      <c r="G33" s="88" t="s">
        <v>7</v>
      </c>
      <c r="H33" s="88" t="s">
        <v>7</v>
      </c>
      <c r="I33" s="88" t="s">
        <v>7</v>
      </c>
      <c r="J33" s="88" t="s">
        <v>7</v>
      </c>
      <c r="K33" s="88" t="s">
        <v>7</v>
      </c>
      <c r="L33" s="88" t="s">
        <v>7</v>
      </c>
    </row>
    <row r="34" spans="1:12" ht="12.75">
      <c r="A34" s="353" t="s">
        <v>913</v>
      </c>
      <c r="B34" s="354" t="s">
        <v>914</v>
      </c>
      <c r="C34" s="88" t="s">
        <v>7</v>
      </c>
      <c r="D34" s="88" t="s">
        <v>7</v>
      </c>
      <c r="E34" s="88" t="s">
        <v>7</v>
      </c>
      <c r="F34" s="88" t="s">
        <v>7</v>
      </c>
      <c r="G34" s="88" t="s">
        <v>7</v>
      </c>
      <c r="H34" s="88" t="s">
        <v>7</v>
      </c>
      <c r="I34" s="88" t="s">
        <v>7</v>
      </c>
      <c r="J34" s="88" t="s">
        <v>7</v>
      </c>
      <c r="K34" s="88" t="s">
        <v>7</v>
      </c>
      <c r="L34" s="88" t="s">
        <v>7</v>
      </c>
    </row>
    <row r="35" spans="1:12" ht="12.75">
      <c r="A35" s="353" t="s">
        <v>915</v>
      </c>
      <c r="B35" s="354" t="s">
        <v>916</v>
      </c>
      <c r="C35" s="88" t="s">
        <v>7</v>
      </c>
      <c r="D35" s="88" t="s">
        <v>7</v>
      </c>
      <c r="E35" s="88" t="s">
        <v>7</v>
      </c>
      <c r="F35" s="88" t="s">
        <v>7</v>
      </c>
      <c r="G35" s="88" t="s">
        <v>7</v>
      </c>
      <c r="H35" s="88" t="s">
        <v>7</v>
      </c>
      <c r="I35" s="88" t="s">
        <v>7</v>
      </c>
      <c r="J35" s="88" t="s">
        <v>7</v>
      </c>
      <c r="K35" s="88" t="s">
        <v>7</v>
      </c>
      <c r="L35" s="88" t="s">
        <v>7</v>
      </c>
    </row>
    <row r="36" spans="1:12" ht="12.75">
      <c r="A36" s="353" t="s">
        <v>917</v>
      </c>
      <c r="B36" s="354" t="s">
        <v>918</v>
      </c>
      <c r="C36" s="88" t="s">
        <v>7</v>
      </c>
      <c r="D36" s="88" t="s">
        <v>7</v>
      </c>
      <c r="E36" s="88" t="s">
        <v>7</v>
      </c>
      <c r="F36" s="88" t="s">
        <v>7</v>
      </c>
      <c r="G36" s="88" t="s">
        <v>7</v>
      </c>
      <c r="H36" s="88" t="s">
        <v>7</v>
      </c>
      <c r="I36" s="88" t="s">
        <v>7</v>
      </c>
      <c r="J36" s="88" t="s">
        <v>7</v>
      </c>
      <c r="K36" s="88" t="s">
        <v>7</v>
      </c>
      <c r="L36" s="88" t="s">
        <v>7</v>
      </c>
    </row>
    <row r="37" spans="1:12" ht="12.75">
      <c r="A37" s="353" t="s">
        <v>919</v>
      </c>
      <c r="B37" s="354" t="s">
        <v>920</v>
      </c>
      <c r="C37" s="88" t="s">
        <v>7</v>
      </c>
      <c r="D37" s="88" t="s">
        <v>7</v>
      </c>
      <c r="E37" s="88" t="s">
        <v>7</v>
      </c>
      <c r="F37" s="88" t="s">
        <v>7</v>
      </c>
      <c r="G37" s="88" t="s">
        <v>7</v>
      </c>
      <c r="H37" s="88" t="s">
        <v>7</v>
      </c>
      <c r="I37" s="88" t="s">
        <v>7</v>
      </c>
      <c r="J37" s="88" t="s">
        <v>7</v>
      </c>
      <c r="K37" s="88" t="s">
        <v>7</v>
      </c>
      <c r="L37" s="88" t="s">
        <v>7</v>
      </c>
    </row>
    <row r="38" spans="1:12" ht="12.75">
      <c r="A38" s="353" t="s">
        <v>921</v>
      </c>
      <c r="B38" s="354" t="s">
        <v>922</v>
      </c>
      <c r="C38" s="88" t="s">
        <v>7</v>
      </c>
      <c r="D38" s="88" t="s">
        <v>7</v>
      </c>
      <c r="E38" s="88" t="s">
        <v>7</v>
      </c>
      <c r="F38" s="88" t="s">
        <v>7</v>
      </c>
      <c r="G38" s="88" t="s">
        <v>7</v>
      </c>
      <c r="H38" s="88" t="s">
        <v>7</v>
      </c>
      <c r="I38" s="88" t="s">
        <v>7</v>
      </c>
      <c r="J38" s="88" t="s">
        <v>7</v>
      </c>
      <c r="K38" s="88" t="s">
        <v>7</v>
      </c>
      <c r="L38" s="88" t="s">
        <v>7</v>
      </c>
    </row>
    <row r="39" spans="1:12" ht="12.75">
      <c r="A39" s="353" t="s">
        <v>923</v>
      </c>
      <c r="B39" s="360" t="s">
        <v>924</v>
      </c>
      <c r="C39" s="88" t="s">
        <v>7</v>
      </c>
      <c r="D39" s="88" t="s">
        <v>7</v>
      </c>
      <c r="E39" s="88" t="s">
        <v>7</v>
      </c>
      <c r="F39" s="88" t="s">
        <v>7</v>
      </c>
      <c r="G39" s="88" t="s">
        <v>7</v>
      </c>
      <c r="H39" s="88" t="s">
        <v>7</v>
      </c>
      <c r="I39" s="88" t="s">
        <v>7</v>
      </c>
      <c r="J39" s="88" t="s">
        <v>7</v>
      </c>
      <c r="K39" s="88" t="s">
        <v>7</v>
      </c>
      <c r="L39" s="88" t="s">
        <v>7</v>
      </c>
    </row>
    <row r="40" spans="1:12" ht="12.75">
      <c r="A40" s="353" t="s">
        <v>925</v>
      </c>
      <c r="B40" s="360" t="s">
        <v>926</v>
      </c>
      <c r="C40" s="88" t="s">
        <v>7</v>
      </c>
      <c r="D40" s="88" t="s">
        <v>7</v>
      </c>
      <c r="E40" s="88" t="s">
        <v>7</v>
      </c>
      <c r="F40" s="88" t="s">
        <v>7</v>
      </c>
      <c r="G40" s="88" t="s">
        <v>7</v>
      </c>
      <c r="H40" s="88" t="s">
        <v>7</v>
      </c>
      <c r="I40" s="88" t="s">
        <v>7</v>
      </c>
      <c r="J40" s="88" t="s">
        <v>7</v>
      </c>
      <c r="K40" s="88" t="s">
        <v>7</v>
      </c>
      <c r="L40" s="88" t="s">
        <v>7</v>
      </c>
    </row>
    <row r="41" spans="1:12" ht="12.75">
      <c r="A41" s="353" t="s">
        <v>927</v>
      </c>
      <c r="B41" s="360" t="s">
        <v>928</v>
      </c>
      <c r="C41" s="88" t="s">
        <v>7</v>
      </c>
      <c r="D41" s="88" t="s">
        <v>7</v>
      </c>
      <c r="E41" s="88" t="s">
        <v>7</v>
      </c>
      <c r="F41" s="88" t="s">
        <v>7</v>
      </c>
      <c r="G41" s="88" t="s">
        <v>7</v>
      </c>
      <c r="H41" s="88" t="s">
        <v>7</v>
      </c>
      <c r="I41" s="88" t="s">
        <v>7</v>
      </c>
      <c r="J41" s="88" t="s">
        <v>7</v>
      </c>
      <c r="K41" s="88" t="s">
        <v>7</v>
      </c>
      <c r="L41" s="88" t="s">
        <v>7</v>
      </c>
    </row>
    <row r="42" spans="1:12" ht="12.75">
      <c r="A42" s="353" t="s">
        <v>929</v>
      </c>
      <c r="B42" s="360" t="s">
        <v>930</v>
      </c>
      <c r="C42" s="88" t="s">
        <v>7</v>
      </c>
      <c r="D42" s="88" t="s">
        <v>7</v>
      </c>
      <c r="E42" s="88" t="s">
        <v>7</v>
      </c>
      <c r="F42" s="88" t="s">
        <v>7</v>
      </c>
      <c r="G42" s="88" t="s">
        <v>7</v>
      </c>
      <c r="H42" s="88" t="s">
        <v>7</v>
      </c>
      <c r="I42" s="88" t="s">
        <v>7</v>
      </c>
      <c r="J42" s="88" t="s">
        <v>7</v>
      </c>
      <c r="K42" s="88" t="s">
        <v>7</v>
      </c>
      <c r="L42" s="88" t="s">
        <v>7</v>
      </c>
    </row>
    <row r="43" spans="1:12" ht="12.75">
      <c r="A43" s="353" t="s">
        <v>931</v>
      </c>
      <c r="B43" s="360" t="s">
        <v>932</v>
      </c>
      <c r="C43" s="88" t="s">
        <v>7</v>
      </c>
      <c r="D43" s="88" t="s">
        <v>7</v>
      </c>
      <c r="E43" s="88" t="s">
        <v>7</v>
      </c>
      <c r="F43" s="88" t="s">
        <v>7</v>
      </c>
      <c r="G43" s="88" t="s">
        <v>7</v>
      </c>
      <c r="H43" s="88" t="s">
        <v>7</v>
      </c>
      <c r="I43" s="88" t="s">
        <v>7</v>
      </c>
      <c r="J43" s="88" t="s">
        <v>7</v>
      </c>
      <c r="K43" s="88" t="s">
        <v>7</v>
      </c>
      <c r="L43" s="88" t="s">
        <v>7</v>
      </c>
    </row>
    <row r="44" spans="1:12" ht="12.75">
      <c r="A44" s="353" t="s">
        <v>933</v>
      </c>
      <c r="B44" s="360" t="s">
        <v>934</v>
      </c>
      <c r="C44" s="88" t="s">
        <v>7</v>
      </c>
      <c r="D44" s="88" t="s">
        <v>7</v>
      </c>
      <c r="E44" s="88" t="s">
        <v>7</v>
      </c>
      <c r="F44" s="88" t="s">
        <v>7</v>
      </c>
      <c r="G44" s="88" t="s">
        <v>7</v>
      </c>
      <c r="H44" s="88" t="s">
        <v>7</v>
      </c>
      <c r="I44" s="88" t="s">
        <v>7</v>
      </c>
      <c r="J44" s="88" t="s">
        <v>7</v>
      </c>
      <c r="K44" s="88" t="s">
        <v>7</v>
      </c>
      <c r="L44" s="88" t="s">
        <v>7</v>
      </c>
    </row>
    <row r="45" spans="1:12" ht="12.75">
      <c r="A45" s="87" t="s">
        <v>18</v>
      </c>
      <c r="B45" s="311"/>
      <c r="C45" s="88" t="s">
        <v>7</v>
      </c>
      <c r="D45" s="88" t="s">
        <v>7</v>
      </c>
      <c r="E45" s="88" t="s">
        <v>7</v>
      </c>
      <c r="F45" s="88" t="s">
        <v>7</v>
      </c>
      <c r="G45" s="88" t="s">
        <v>7</v>
      </c>
      <c r="H45" s="88" t="s">
        <v>7</v>
      </c>
      <c r="I45" s="88" t="s">
        <v>7</v>
      </c>
      <c r="J45" s="88" t="s">
        <v>7</v>
      </c>
      <c r="K45" s="88" t="s">
        <v>7</v>
      </c>
      <c r="L45" s="88" t="s">
        <v>7</v>
      </c>
    </row>
    <row r="46" spans="1:10" ht="12.75">
      <c r="A46" s="92"/>
      <c r="B46" s="112"/>
      <c r="C46" s="112"/>
      <c r="D46" s="310"/>
      <c r="E46" s="310"/>
      <c r="F46" s="310"/>
      <c r="G46" s="310"/>
      <c r="H46" s="310"/>
      <c r="I46" s="310"/>
      <c r="J46" s="310"/>
    </row>
    <row r="47" spans="1:10" ht="12.75">
      <c r="A47" s="92"/>
      <c r="B47" s="112"/>
      <c r="C47" s="112"/>
      <c r="D47" s="310"/>
      <c r="E47" s="310"/>
      <c r="F47" s="310"/>
      <c r="G47" s="310"/>
      <c r="H47" s="310"/>
      <c r="I47" s="310"/>
      <c r="J47" s="310"/>
    </row>
    <row r="48" spans="1:10" ht="12.75">
      <c r="A48" s="92"/>
      <c r="B48" s="112"/>
      <c r="C48" s="112"/>
      <c r="D48" s="310"/>
      <c r="E48" s="310"/>
      <c r="F48" s="310"/>
      <c r="G48" s="310"/>
      <c r="H48" s="310"/>
      <c r="I48" s="310"/>
      <c r="J48" s="310"/>
    </row>
    <row r="49" spans="1:10" ht="15.75" customHeight="1">
      <c r="A49" s="93" t="s">
        <v>12</v>
      </c>
      <c r="B49" s="93"/>
      <c r="C49" s="93"/>
      <c r="D49" s="341"/>
      <c r="E49" s="789" t="s">
        <v>13</v>
      </c>
      <c r="F49" s="789"/>
      <c r="G49" s="342"/>
      <c r="I49" s="1112" t="s">
        <v>13</v>
      </c>
      <c r="J49" s="1112"/>
    </row>
    <row r="50" spans="2:12" ht="12.75" customHeight="1">
      <c r="B50" s="589"/>
      <c r="C50" s="589"/>
      <c r="D50" s="790" t="s">
        <v>882</v>
      </c>
      <c r="E50" s="790"/>
      <c r="F50" s="790"/>
      <c r="G50" s="790"/>
      <c r="H50" s="1108" t="s">
        <v>14</v>
      </c>
      <c r="I50" s="1108"/>
      <c r="J50" s="1108"/>
      <c r="K50" s="1108"/>
      <c r="L50" s="1108"/>
    </row>
    <row r="51" spans="1:11" ht="12.75" customHeight="1">
      <c r="A51" s="312"/>
      <c r="B51" s="312"/>
      <c r="C51" s="312"/>
      <c r="D51" s="312"/>
      <c r="E51" s="312"/>
      <c r="F51" s="312"/>
      <c r="G51" s="312"/>
      <c r="H51" s="1111" t="s">
        <v>19</v>
      </c>
      <c r="I51" s="1111"/>
      <c r="J51" s="1111"/>
      <c r="K51" s="1111"/>
    </row>
    <row r="52" spans="1:10" ht="12.75">
      <c r="A52" s="93"/>
      <c r="B52" s="93"/>
      <c r="C52" s="93"/>
      <c r="E52" s="93"/>
      <c r="H52" s="1113" t="s">
        <v>83</v>
      </c>
      <c r="I52" s="1113"/>
      <c r="J52" s="1113"/>
    </row>
    <row r="56" spans="1:10" ht="12">
      <c r="A56" s="1110"/>
      <c r="B56" s="1110"/>
      <c r="C56" s="1110"/>
      <c r="D56" s="1110"/>
      <c r="E56" s="1110"/>
      <c r="F56" s="1110"/>
      <c r="G56" s="1110"/>
      <c r="H56" s="1110"/>
      <c r="I56" s="1110"/>
      <c r="J56" s="1110"/>
    </row>
    <row r="58" spans="1:10" ht="12">
      <c r="A58" s="1110"/>
      <c r="B58" s="1110"/>
      <c r="C58" s="1110"/>
      <c r="D58" s="1110"/>
      <c r="E58" s="1110"/>
      <c r="F58" s="1110"/>
      <c r="G58" s="1110"/>
      <c r="H58" s="1110"/>
      <c r="I58" s="1110"/>
      <c r="J58" s="1110"/>
    </row>
  </sheetData>
  <sheetProtection/>
  <mergeCells count="21">
    <mergeCell ref="A56:J56"/>
    <mergeCell ref="H52:J52"/>
    <mergeCell ref="D50:G50"/>
    <mergeCell ref="H8:L8"/>
    <mergeCell ref="H50:L50"/>
    <mergeCell ref="K9:L9"/>
    <mergeCell ref="I9:J9"/>
    <mergeCell ref="A58:J58"/>
    <mergeCell ref="H51:K51"/>
    <mergeCell ref="A9:A10"/>
    <mergeCell ref="B9:B10"/>
    <mergeCell ref="C9:D9"/>
    <mergeCell ref="E49:F49"/>
    <mergeCell ref="E1:I1"/>
    <mergeCell ref="A2:J2"/>
    <mergeCell ref="A3:J3"/>
    <mergeCell ref="A8:B8"/>
    <mergeCell ref="A5:L5"/>
    <mergeCell ref="E9:F9"/>
    <mergeCell ref="I49:J49"/>
    <mergeCell ref="G9:H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Normal="90" zoomScaleSheetLayoutView="100" zoomScalePageLayoutView="0" workbookViewId="0" topLeftCell="A21">
      <selection activeCell="D43" sqref="D43"/>
    </sheetView>
  </sheetViews>
  <sheetFormatPr defaultColWidth="9.140625" defaultRowHeight="12.75"/>
  <cols>
    <col min="1" max="1" width="8.28125" style="0" customWidth="1"/>
    <col min="2" max="2" width="23.0039062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5">
      <c r="A1" s="785" t="s">
        <v>0</v>
      </c>
      <c r="B1" s="785"/>
      <c r="C1" s="785"/>
      <c r="D1" s="785"/>
      <c r="E1" s="785"/>
      <c r="F1" s="785"/>
      <c r="G1" s="785"/>
      <c r="H1" s="189" t="s">
        <v>251</v>
      </c>
    </row>
    <row r="2" spans="1:8" ht="20.25">
      <c r="A2" s="786" t="s">
        <v>700</v>
      </c>
      <c r="B2" s="786"/>
      <c r="C2" s="786"/>
      <c r="D2" s="786"/>
      <c r="E2" s="786"/>
      <c r="F2" s="786"/>
      <c r="G2" s="786"/>
      <c r="H2" s="786"/>
    </row>
    <row r="3" spans="1:2" ht="13.5">
      <c r="A3" s="191"/>
      <c r="B3" s="191"/>
    </row>
    <row r="4" spans="1:8" ht="18" customHeight="1">
      <c r="A4" s="787" t="s">
        <v>741</v>
      </c>
      <c r="B4" s="787"/>
      <c r="C4" s="787"/>
      <c r="D4" s="787"/>
      <c r="E4" s="787"/>
      <c r="F4" s="787"/>
      <c r="G4" s="787"/>
      <c r="H4" s="787"/>
    </row>
    <row r="5" spans="1:2" ht="13.5">
      <c r="A5" s="192" t="s">
        <v>935</v>
      </c>
      <c r="B5" s="192"/>
    </row>
    <row r="6" spans="1:8" ht="13.5">
      <c r="A6" s="192"/>
      <c r="B6" s="192"/>
      <c r="G6" s="788" t="s">
        <v>779</v>
      </c>
      <c r="H6" s="788"/>
    </row>
    <row r="7" spans="1:8" ht="59.25" customHeight="1">
      <c r="A7" s="322" t="s">
        <v>2</v>
      </c>
      <c r="B7" s="322" t="s">
        <v>3</v>
      </c>
      <c r="C7" s="194" t="s">
        <v>252</v>
      </c>
      <c r="D7" s="194" t="s">
        <v>253</v>
      </c>
      <c r="E7" s="194" t="s">
        <v>254</v>
      </c>
      <c r="F7" s="194" t="s">
        <v>255</v>
      </c>
      <c r="G7" s="194" t="s">
        <v>256</v>
      </c>
      <c r="H7" s="194" t="s">
        <v>257</v>
      </c>
    </row>
    <row r="8" spans="1:8" s="189" customFormat="1" ht="14.25">
      <c r="A8" s="195" t="s">
        <v>258</v>
      </c>
      <c r="B8" s="195" t="s">
        <v>259</v>
      </c>
      <c r="C8" s="195" t="s">
        <v>260</v>
      </c>
      <c r="D8" s="195" t="s">
        <v>261</v>
      </c>
      <c r="E8" s="195" t="s">
        <v>262</v>
      </c>
      <c r="F8" s="195" t="s">
        <v>263</v>
      </c>
      <c r="G8" s="195" t="s">
        <v>264</v>
      </c>
      <c r="H8" s="195" t="s">
        <v>265</v>
      </c>
    </row>
    <row r="9" spans="1:8" ht="12">
      <c r="A9" s="346" t="s">
        <v>258</v>
      </c>
      <c r="B9" s="347" t="s">
        <v>884</v>
      </c>
      <c r="C9" s="363">
        <f>'AT3A_cvrg(Insti)_PY'!G12</f>
        <v>1628</v>
      </c>
      <c r="D9" s="363">
        <f>'AT3C_cvrg(Insti)_UPY '!G11</f>
        <v>489</v>
      </c>
      <c r="E9" s="363">
        <f>'AT3B_cvrg(Insti)_UPY '!G11</f>
        <v>23</v>
      </c>
      <c r="F9" s="363">
        <f>C9+D9+E9</f>
        <v>2140</v>
      </c>
      <c r="G9" s="363">
        <f>'AT3A_cvrg(Insti)_PY'!L12+'AT3B_cvrg(Insti)_UPY '!L11+'AT3C_cvrg(Insti)_UPY '!L11</f>
        <v>2139</v>
      </c>
      <c r="H9" s="9"/>
    </row>
    <row r="10" spans="1:8" ht="12">
      <c r="A10" s="346" t="s">
        <v>259</v>
      </c>
      <c r="B10" s="347" t="s">
        <v>885</v>
      </c>
      <c r="C10" s="363">
        <f>'AT3A_cvrg(Insti)_PY'!G13</f>
        <v>2060</v>
      </c>
      <c r="D10" s="363">
        <f>'AT3C_cvrg(Insti)_UPY '!G12</f>
        <v>798</v>
      </c>
      <c r="E10" s="363">
        <f>'AT3B_cvrg(Insti)_UPY '!G12</f>
        <v>32</v>
      </c>
      <c r="F10" s="363">
        <f aca="true" t="shared" si="0" ref="F10:F41">C10+D10+E10</f>
        <v>2890</v>
      </c>
      <c r="G10" s="363">
        <f>'AT3A_cvrg(Insti)_PY'!L13+'AT3B_cvrg(Insti)_UPY '!L12+'AT3C_cvrg(Insti)_UPY '!L12</f>
        <v>2889</v>
      </c>
      <c r="H10" s="9"/>
    </row>
    <row r="11" spans="1:8" ht="12">
      <c r="A11" s="346" t="s">
        <v>260</v>
      </c>
      <c r="B11" s="347" t="s">
        <v>886</v>
      </c>
      <c r="C11" s="363">
        <f>'AT3A_cvrg(Insti)_PY'!G14</f>
        <v>940</v>
      </c>
      <c r="D11" s="363">
        <f>'AT3C_cvrg(Insti)_UPY '!G13</f>
        <v>353</v>
      </c>
      <c r="E11" s="363">
        <f>'AT3B_cvrg(Insti)_UPY '!G13</f>
        <v>24</v>
      </c>
      <c r="F11" s="363">
        <f t="shared" si="0"/>
        <v>1317</v>
      </c>
      <c r="G11" s="363">
        <f>'AT3A_cvrg(Insti)_PY'!L14+'AT3B_cvrg(Insti)_UPY '!L13+'AT3C_cvrg(Insti)_UPY '!L13</f>
        <v>1315</v>
      </c>
      <c r="H11" s="9"/>
    </row>
    <row r="12" spans="1:8" ht="12">
      <c r="A12" s="346" t="s">
        <v>261</v>
      </c>
      <c r="B12" s="347" t="s">
        <v>887</v>
      </c>
      <c r="C12" s="363">
        <f>'AT3A_cvrg(Insti)_PY'!G15</f>
        <v>2148</v>
      </c>
      <c r="D12" s="363">
        <f>'AT3C_cvrg(Insti)_UPY '!G14</f>
        <v>501</v>
      </c>
      <c r="E12" s="363">
        <f>'AT3B_cvrg(Insti)_UPY '!G14</f>
        <v>50</v>
      </c>
      <c r="F12" s="363">
        <f t="shared" si="0"/>
        <v>2699</v>
      </c>
      <c r="G12" s="363">
        <f>'AT3A_cvrg(Insti)_PY'!L15+'AT3B_cvrg(Insti)_UPY '!L14+'AT3C_cvrg(Insti)_UPY '!L14</f>
        <v>2699</v>
      </c>
      <c r="H12" s="9"/>
    </row>
    <row r="13" spans="1:8" ht="12">
      <c r="A13" s="346" t="s">
        <v>262</v>
      </c>
      <c r="B13" s="347" t="s">
        <v>888</v>
      </c>
      <c r="C13" s="363">
        <f>'AT3A_cvrg(Insti)_PY'!G16</f>
        <v>992</v>
      </c>
      <c r="D13" s="363">
        <f>'AT3C_cvrg(Insti)_UPY '!G15</f>
        <v>175</v>
      </c>
      <c r="E13" s="363">
        <f>'AT3B_cvrg(Insti)_UPY '!G15</f>
        <v>8</v>
      </c>
      <c r="F13" s="363">
        <f t="shared" si="0"/>
        <v>1175</v>
      </c>
      <c r="G13" s="363">
        <f>'AT3A_cvrg(Insti)_PY'!L16+'AT3B_cvrg(Insti)_UPY '!L15+'AT3C_cvrg(Insti)_UPY '!L15</f>
        <v>1174</v>
      </c>
      <c r="H13" s="9"/>
    </row>
    <row r="14" spans="1:8" ht="12">
      <c r="A14" s="346" t="s">
        <v>263</v>
      </c>
      <c r="B14" s="347" t="s">
        <v>889</v>
      </c>
      <c r="C14" s="363">
        <f>'AT3A_cvrg(Insti)_PY'!G17</f>
        <v>1139</v>
      </c>
      <c r="D14" s="363">
        <f>'AT3C_cvrg(Insti)_UPY '!G16</f>
        <v>297</v>
      </c>
      <c r="E14" s="363">
        <f>'AT3B_cvrg(Insti)_UPY '!G16</f>
        <v>22</v>
      </c>
      <c r="F14" s="363">
        <f t="shared" si="0"/>
        <v>1458</v>
      </c>
      <c r="G14" s="363">
        <f>'AT3A_cvrg(Insti)_PY'!L17+'AT3B_cvrg(Insti)_UPY '!L16+'AT3C_cvrg(Insti)_UPY '!L16</f>
        <v>1457</v>
      </c>
      <c r="H14" s="9"/>
    </row>
    <row r="15" spans="1:8" ht="12">
      <c r="A15" s="346" t="s">
        <v>264</v>
      </c>
      <c r="B15" s="347" t="s">
        <v>890</v>
      </c>
      <c r="C15" s="363">
        <f>'AT3A_cvrg(Insti)_PY'!G18</f>
        <v>1430</v>
      </c>
      <c r="D15" s="363">
        <f>'AT3C_cvrg(Insti)_UPY '!G17</f>
        <v>501</v>
      </c>
      <c r="E15" s="363">
        <f>'AT3B_cvrg(Insti)_UPY '!G17</f>
        <v>32</v>
      </c>
      <c r="F15" s="363">
        <f t="shared" si="0"/>
        <v>1963</v>
      </c>
      <c r="G15" s="363">
        <f>'AT3A_cvrg(Insti)_PY'!L18+'AT3B_cvrg(Insti)_UPY '!L17+'AT3C_cvrg(Insti)_UPY '!L17</f>
        <v>1962</v>
      </c>
      <c r="H15" s="9"/>
    </row>
    <row r="16" spans="1:8" ht="12">
      <c r="A16" s="346" t="s">
        <v>265</v>
      </c>
      <c r="B16" s="347" t="s">
        <v>891</v>
      </c>
      <c r="C16" s="363">
        <f>'AT3A_cvrg(Insti)_PY'!G19</f>
        <v>2046</v>
      </c>
      <c r="D16" s="363">
        <f>'AT3C_cvrg(Insti)_UPY '!G18</f>
        <v>830</v>
      </c>
      <c r="E16" s="363">
        <f>'AT3B_cvrg(Insti)_UPY '!G18</f>
        <v>48</v>
      </c>
      <c r="F16" s="363">
        <f t="shared" si="0"/>
        <v>2924</v>
      </c>
      <c r="G16" s="363">
        <f>'AT3A_cvrg(Insti)_PY'!L19+'AT3B_cvrg(Insti)_UPY '!L18+'AT3C_cvrg(Insti)_UPY '!L18</f>
        <v>2924</v>
      </c>
      <c r="H16" s="9"/>
    </row>
    <row r="17" spans="1:8" ht="12">
      <c r="A17" s="346" t="s">
        <v>284</v>
      </c>
      <c r="B17" s="347" t="s">
        <v>892</v>
      </c>
      <c r="C17" s="363">
        <f>'AT3A_cvrg(Insti)_PY'!G20</f>
        <v>1552</v>
      </c>
      <c r="D17" s="363">
        <f>'AT3C_cvrg(Insti)_UPY '!G19</f>
        <v>366</v>
      </c>
      <c r="E17" s="363">
        <f>'AT3B_cvrg(Insti)_UPY '!G19</f>
        <v>40</v>
      </c>
      <c r="F17" s="363">
        <f t="shared" si="0"/>
        <v>1958</v>
      </c>
      <c r="G17" s="363">
        <f>'AT3A_cvrg(Insti)_PY'!L20+'AT3B_cvrg(Insti)_UPY '!L19+'AT3C_cvrg(Insti)_UPY '!L19</f>
        <v>1957</v>
      </c>
      <c r="H17" s="9"/>
    </row>
    <row r="18" spans="1:8" ht="12">
      <c r="A18" s="346" t="s">
        <v>285</v>
      </c>
      <c r="B18" s="347" t="s">
        <v>893</v>
      </c>
      <c r="C18" s="363">
        <f>'AT3A_cvrg(Insti)_PY'!G21</f>
        <v>779</v>
      </c>
      <c r="D18" s="363">
        <f>'AT3C_cvrg(Insti)_UPY '!G20</f>
        <v>198</v>
      </c>
      <c r="E18" s="363">
        <f>'AT3B_cvrg(Insti)_UPY '!G20</f>
        <v>2</v>
      </c>
      <c r="F18" s="363">
        <f t="shared" si="0"/>
        <v>979</v>
      </c>
      <c r="G18" s="363">
        <f>'AT3A_cvrg(Insti)_PY'!L21+'AT3B_cvrg(Insti)_UPY '!L20+'AT3C_cvrg(Insti)_UPY '!L20</f>
        <v>978</v>
      </c>
      <c r="H18" s="9"/>
    </row>
    <row r="19" spans="1:8" ht="12">
      <c r="A19" s="346" t="s">
        <v>286</v>
      </c>
      <c r="B19" s="347" t="s">
        <v>894</v>
      </c>
      <c r="C19" s="363">
        <f>'AT3A_cvrg(Insti)_PY'!G22</f>
        <v>1574</v>
      </c>
      <c r="D19" s="363">
        <f>'AT3C_cvrg(Insti)_UPY '!G21</f>
        <v>475</v>
      </c>
      <c r="E19" s="363">
        <f>'AT3B_cvrg(Insti)_UPY '!G21</f>
        <v>33</v>
      </c>
      <c r="F19" s="363">
        <f t="shared" si="0"/>
        <v>2082</v>
      </c>
      <c r="G19" s="363">
        <f>'AT3A_cvrg(Insti)_PY'!L22+'AT3B_cvrg(Insti)_UPY '!L21+'AT3C_cvrg(Insti)_UPY '!L21</f>
        <v>2082</v>
      </c>
      <c r="H19" s="9"/>
    </row>
    <row r="20" spans="1:8" ht="12">
      <c r="A20" s="346" t="s">
        <v>314</v>
      </c>
      <c r="B20" s="347" t="s">
        <v>895</v>
      </c>
      <c r="C20" s="363">
        <f>'AT3A_cvrg(Insti)_PY'!G23</f>
        <v>1330</v>
      </c>
      <c r="D20" s="363">
        <f>'AT3C_cvrg(Insti)_UPY '!G22</f>
        <v>438</v>
      </c>
      <c r="E20" s="363">
        <f>'AT3B_cvrg(Insti)_UPY '!G22</f>
        <v>31</v>
      </c>
      <c r="F20" s="363">
        <f t="shared" si="0"/>
        <v>1799</v>
      </c>
      <c r="G20" s="363">
        <f>'AT3A_cvrg(Insti)_PY'!L23+'AT3B_cvrg(Insti)_UPY '!L22+'AT3C_cvrg(Insti)_UPY '!L22</f>
        <v>1799</v>
      </c>
      <c r="H20" s="9"/>
    </row>
    <row r="21" spans="1:8" ht="12">
      <c r="A21" s="346" t="s">
        <v>315</v>
      </c>
      <c r="B21" s="347" t="s">
        <v>896</v>
      </c>
      <c r="C21" s="363">
        <f>'AT3A_cvrg(Insti)_PY'!G24</f>
        <v>1493</v>
      </c>
      <c r="D21" s="363">
        <f>'AT3C_cvrg(Insti)_UPY '!G23</f>
        <v>545</v>
      </c>
      <c r="E21" s="363">
        <f>'AT3B_cvrg(Insti)_UPY '!G23</f>
        <v>29</v>
      </c>
      <c r="F21" s="363">
        <f t="shared" si="0"/>
        <v>2067</v>
      </c>
      <c r="G21" s="363">
        <f>'AT3A_cvrg(Insti)_PY'!L24+'AT3B_cvrg(Insti)_UPY '!L23+'AT3C_cvrg(Insti)_UPY '!L23</f>
        <v>2066</v>
      </c>
      <c r="H21" s="9"/>
    </row>
    <row r="22" spans="1:8" ht="12">
      <c r="A22" s="346" t="s">
        <v>316</v>
      </c>
      <c r="B22" s="347" t="s">
        <v>897</v>
      </c>
      <c r="C22" s="363">
        <f>'AT3A_cvrg(Insti)_PY'!G25</f>
        <v>1323</v>
      </c>
      <c r="D22" s="363">
        <f>'AT3C_cvrg(Insti)_UPY '!G24</f>
        <v>358</v>
      </c>
      <c r="E22" s="363">
        <f>'AT3B_cvrg(Insti)_UPY '!G24</f>
        <v>37</v>
      </c>
      <c r="F22" s="363">
        <f t="shared" si="0"/>
        <v>1718</v>
      </c>
      <c r="G22" s="363">
        <f>'AT3A_cvrg(Insti)_PY'!L25+'AT3B_cvrg(Insti)_UPY '!L24+'AT3C_cvrg(Insti)_UPY '!L24</f>
        <v>1717</v>
      </c>
      <c r="H22" s="9"/>
    </row>
    <row r="23" spans="1:8" ht="12">
      <c r="A23" s="346" t="s">
        <v>317</v>
      </c>
      <c r="B23" s="347" t="s">
        <v>898</v>
      </c>
      <c r="C23" s="363">
        <f>'AT3A_cvrg(Insti)_PY'!G26</f>
        <v>561</v>
      </c>
      <c r="D23" s="363">
        <f>'AT3C_cvrg(Insti)_UPY '!G25</f>
        <v>190</v>
      </c>
      <c r="E23" s="363">
        <f>'AT3B_cvrg(Insti)_UPY '!G25</f>
        <v>34</v>
      </c>
      <c r="F23" s="363">
        <f t="shared" si="0"/>
        <v>785</v>
      </c>
      <c r="G23" s="363">
        <f>'AT3A_cvrg(Insti)_PY'!L26+'AT3B_cvrg(Insti)_UPY '!L25+'AT3C_cvrg(Insti)_UPY '!L25</f>
        <v>785</v>
      </c>
      <c r="H23" s="9"/>
    </row>
    <row r="24" spans="1:8" ht="12">
      <c r="A24" s="346" t="s">
        <v>899</v>
      </c>
      <c r="B24" s="347" t="s">
        <v>900</v>
      </c>
      <c r="C24" s="363">
        <f>'AT3A_cvrg(Insti)_PY'!G27</f>
        <v>2006</v>
      </c>
      <c r="D24" s="363">
        <f>'AT3C_cvrg(Insti)_UPY '!G26</f>
        <v>679</v>
      </c>
      <c r="E24" s="363">
        <f>'AT3B_cvrg(Insti)_UPY '!G26</f>
        <v>47</v>
      </c>
      <c r="F24" s="363">
        <f t="shared" si="0"/>
        <v>2732</v>
      </c>
      <c r="G24" s="363">
        <f>'AT3A_cvrg(Insti)_PY'!L27+'AT3B_cvrg(Insti)_UPY '!L26+'AT3C_cvrg(Insti)_UPY '!L26</f>
        <v>2731</v>
      </c>
      <c r="H24" s="9"/>
    </row>
    <row r="25" spans="1:8" ht="12">
      <c r="A25" s="346" t="s">
        <v>901</v>
      </c>
      <c r="B25" s="347" t="s">
        <v>902</v>
      </c>
      <c r="C25" s="363">
        <f>'AT3A_cvrg(Insti)_PY'!G28</f>
        <v>1167</v>
      </c>
      <c r="D25" s="363">
        <f>'AT3C_cvrg(Insti)_UPY '!G27</f>
        <v>294</v>
      </c>
      <c r="E25" s="363">
        <f>'AT3B_cvrg(Insti)_UPY '!G27</f>
        <v>1</v>
      </c>
      <c r="F25" s="363">
        <f t="shared" si="0"/>
        <v>1462</v>
      </c>
      <c r="G25" s="363">
        <f>'AT3A_cvrg(Insti)_PY'!L28+'AT3B_cvrg(Insti)_UPY '!L27+'AT3C_cvrg(Insti)_UPY '!L27</f>
        <v>1462</v>
      </c>
      <c r="H25" s="9"/>
    </row>
    <row r="26" spans="1:8" ht="12">
      <c r="A26" s="346" t="s">
        <v>903</v>
      </c>
      <c r="B26" s="347" t="s">
        <v>904</v>
      </c>
      <c r="C26" s="363">
        <f>'AT3A_cvrg(Insti)_PY'!G29</f>
        <v>1795</v>
      </c>
      <c r="D26" s="363">
        <f>'AT3C_cvrg(Insti)_UPY '!G28</f>
        <v>393</v>
      </c>
      <c r="E26" s="363">
        <f>'AT3B_cvrg(Insti)_UPY '!G28</f>
        <v>53</v>
      </c>
      <c r="F26" s="363">
        <f t="shared" si="0"/>
        <v>2241</v>
      </c>
      <c r="G26" s="363">
        <f>'AT3A_cvrg(Insti)_PY'!L29+'AT3B_cvrg(Insti)_UPY '!L28+'AT3C_cvrg(Insti)_UPY '!L28</f>
        <v>2241</v>
      </c>
      <c r="H26" s="9"/>
    </row>
    <row r="27" spans="1:8" ht="12">
      <c r="A27" s="346" t="s">
        <v>905</v>
      </c>
      <c r="B27" s="347" t="s">
        <v>906</v>
      </c>
      <c r="C27" s="363">
        <f>'AT3A_cvrg(Insti)_PY'!G30</f>
        <v>1882</v>
      </c>
      <c r="D27" s="363">
        <f>'AT3C_cvrg(Insti)_UPY '!G29</f>
        <v>436</v>
      </c>
      <c r="E27" s="363">
        <f>'AT3B_cvrg(Insti)_UPY '!G29</f>
        <v>12</v>
      </c>
      <c r="F27" s="363">
        <f t="shared" si="0"/>
        <v>2330</v>
      </c>
      <c r="G27" s="363">
        <f>'AT3A_cvrg(Insti)_PY'!L30+'AT3B_cvrg(Insti)_UPY '!L29+'AT3C_cvrg(Insti)_UPY '!L29</f>
        <v>2330</v>
      </c>
      <c r="H27" s="9"/>
    </row>
    <row r="28" spans="1:8" ht="12">
      <c r="A28" s="346" t="s">
        <v>907</v>
      </c>
      <c r="B28" s="347" t="s">
        <v>908</v>
      </c>
      <c r="C28" s="363">
        <f>'AT3A_cvrg(Insti)_PY'!G31</f>
        <v>1994</v>
      </c>
      <c r="D28" s="363">
        <f>'AT3C_cvrg(Insti)_UPY '!G30</f>
        <v>927</v>
      </c>
      <c r="E28" s="363">
        <f>'AT3B_cvrg(Insti)_UPY '!G30</f>
        <v>44</v>
      </c>
      <c r="F28" s="363">
        <f t="shared" si="0"/>
        <v>2965</v>
      </c>
      <c r="G28" s="363">
        <f>'AT3A_cvrg(Insti)_PY'!L31+'AT3B_cvrg(Insti)_UPY '!L30+'AT3C_cvrg(Insti)_UPY '!L30</f>
        <v>2964</v>
      </c>
      <c r="H28" s="9"/>
    </row>
    <row r="29" spans="1:8" ht="12">
      <c r="A29" s="346" t="s">
        <v>909</v>
      </c>
      <c r="B29" s="347" t="s">
        <v>910</v>
      </c>
      <c r="C29" s="363">
        <f>'AT3A_cvrg(Insti)_PY'!G32</f>
        <v>1262</v>
      </c>
      <c r="D29" s="363">
        <f>'AT3C_cvrg(Insti)_UPY '!G31</f>
        <v>403</v>
      </c>
      <c r="E29" s="363">
        <f>'AT3B_cvrg(Insti)_UPY '!G31</f>
        <v>31</v>
      </c>
      <c r="F29" s="363">
        <f t="shared" si="0"/>
        <v>1696</v>
      </c>
      <c r="G29" s="363">
        <f>'AT3A_cvrg(Insti)_PY'!L32+'AT3B_cvrg(Insti)_UPY '!L31+'AT3C_cvrg(Insti)_UPY '!L31</f>
        <v>1695</v>
      </c>
      <c r="H29" s="9"/>
    </row>
    <row r="30" spans="1:8" ht="12">
      <c r="A30" s="346" t="s">
        <v>911</v>
      </c>
      <c r="B30" s="347" t="s">
        <v>912</v>
      </c>
      <c r="C30" s="363">
        <f>'AT3A_cvrg(Insti)_PY'!G33</f>
        <v>2004</v>
      </c>
      <c r="D30" s="363">
        <f>'AT3C_cvrg(Insti)_UPY '!G32</f>
        <v>699</v>
      </c>
      <c r="E30" s="363">
        <f>'AT3B_cvrg(Insti)_UPY '!G32</f>
        <v>68</v>
      </c>
      <c r="F30" s="363">
        <f t="shared" si="0"/>
        <v>2771</v>
      </c>
      <c r="G30" s="363">
        <f>'AT3A_cvrg(Insti)_PY'!L33+'AT3B_cvrg(Insti)_UPY '!L32+'AT3C_cvrg(Insti)_UPY '!L32</f>
        <v>2770</v>
      </c>
      <c r="H30" s="9"/>
    </row>
    <row r="31" spans="1:8" ht="12">
      <c r="A31" s="346" t="s">
        <v>913</v>
      </c>
      <c r="B31" s="347" t="s">
        <v>914</v>
      </c>
      <c r="C31" s="363">
        <f>'AT3A_cvrg(Insti)_PY'!G34</f>
        <v>1074</v>
      </c>
      <c r="D31" s="363">
        <f>'AT3C_cvrg(Insti)_UPY '!G33</f>
        <v>341</v>
      </c>
      <c r="E31" s="363">
        <f>'AT3B_cvrg(Insti)_UPY '!G33</f>
        <v>37</v>
      </c>
      <c r="F31" s="363">
        <f t="shared" si="0"/>
        <v>1452</v>
      </c>
      <c r="G31" s="363">
        <f>'AT3A_cvrg(Insti)_PY'!L34+'AT3B_cvrg(Insti)_UPY '!L33+'AT3C_cvrg(Insti)_UPY '!L33</f>
        <v>1450</v>
      </c>
      <c r="H31" s="9"/>
    </row>
    <row r="32" spans="1:8" ht="12">
      <c r="A32" s="346" t="s">
        <v>915</v>
      </c>
      <c r="B32" s="347" t="s">
        <v>916</v>
      </c>
      <c r="C32" s="363">
        <f>'AT3A_cvrg(Insti)_PY'!G35</f>
        <v>1196</v>
      </c>
      <c r="D32" s="363">
        <f>'AT3C_cvrg(Insti)_UPY '!G34</f>
        <v>321</v>
      </c>
      <c r="E32" s="363">
        <f>'AT3B_cvrg(Insti)_UPY '!G34</f>
        <v>49</v>
      </c>
      <c r="F32" s="363">
        <f t="shared" si="0"/>
        <v>1566</v>
      </c>
      <c r="G32" s="363">
        <f>'AT3A_cvrg(Insti)_PY'!L35+'AT3B_cvrg(Insti)_UPY '!L34+'AT3C_cvrg(Insti)_UPY '!L34</f>
        <v>1566</v>
      </c>
      <c r="H32" s="9"/>
    </row>
    <row r="33" spans="1:8" ht="12">
      <c r="A33" s="346" t="s">
        <v>917</v>
      </c>
      <c r="B33" s="347" t="s">
        <v>918</v>
      </c>
      <c r="C33" s="363">
        <f>'AT3A_cvrg(Insti)_PY'!G36</f>
        <v>1190</v>
      </c>
      <c r="D33" s="363">
        <f>'AT3C_cvrg(Insti)_UPY '!G35</f>
        <v>233</v>
      </c>
      <c r="E33" s="363">
        <f>'AT3B_cvrg(Insti)_UPY '!G35</f>
        <v>24</v>
      </c>
      <c r="F33" s="363">
        <f t="shared" si="0"/>
        <v>1447</v>
      </c>
      <c r="G33" s="363">
        <f>'AT3A_cvrg(Insti)_PY'!L36+'AT3B_cvrg(Insti)_UPY '!L35+'AT3C_cvrg(Insti)_UPY '!L35</f>
        <v>1447</v>
      </c>
      <c r="H33" s="9"/>
    </row>
    <row r="34" spans="1:8" ht="12">
      <c r="A34" s="346" t="s">
        <v>919</v>
      </c>
      <c r="B34" s="347" t="s">
        <v>920</v>
      </c>
      <c r="C34" s="363">
        <f>'AT3A_cvrg(Insti)_PY'!G37</f>
        <v>1232</v>
      </c>
      <c r="D34" s="363">
        <f>'AT3C_cvrg(Insti)_UPY '!G36</f>
        <v>260</v>
      </c>
      <c r="E34" s="363">
        <f>'AT3B_cvrg(Insti)_UPY '!G36</f>
        <v>9</v>
      </c>
      <c r="F34" s="363">
        <f t="shared" si="0"/>
        <v>1501</v>
      </c>
      <c r="G34" s="363">
        <f>'AT3A_cvrg(Insti)_PY'!L37+'AT3B_cvrg(Insti)_UPY '!L36+'AT3C_cvrg(Insti)_UPY '!L36</f>
        <v>1500</v>
      </c>
      <c r="H34" s="9"/>
    </row>
    <row r="35" spans="1:8" ht="12">
      <c r="A35" s="346" t="s">
        <v>921</v>
      </c>
      <c r="B35" s="347" t="s">
        <v>922</v>
      </c>
      <c r="C35" s="363">
        <f>'AT3A_cvrg(Insti)_PY'!G38</f>
        <v>1319</v>
      </c>
      <c r="D35" s="363">
        <f>'AT3C_cvrg(Insti)_UPY '!G37</f>
        <v>263</v>
      </c>
      <c r="E35" s="363">
        <f>'AT3B_cvrg(Insti)_UPY '!G37</f>
        <v>10</v>
      </c>
      <c r="F35" s="363">
        <f t="shared" si="0"/>
        <v>1592</v>
      </c>
      <c r="G35" s="363">
        <f>'AT3A_cvrg(Insti)_PY'!L38+'AT3B_cvrg(Insti)_UPY '!L37+'AT3C_cvrg(Insti)_UPY '!L37</f>
        <v>1590</v>
      </c>
      <c r="H35" s="9"/>
    </row>
    <row r="36" spans="1:8" ht="12">
      <c r="A36" s="346" t="s">
        <v>923</v>
      </c>
      <c r="B36" s="348" t="s">
        <v>924</v>
      </c>
      <c r="C36" s="363">
        <f>'AT3A_cvrg(Insti)_PY'!G39</f>
        <v>1064</v>
      </c>
      <c r="D36" s="363">
        <f>'AT3C_cvrg(Insti)_UPY '!G38</f>
        <v>222</v>
      </c>
      <c r="E36" s="363">
        <f>'AT3B_cvrg(Insti)_UPY '!G38</f>
        <v>23</v>
      </c>
      <c r="F36" s="363">
        <f t="shared" si="0"/>
        <v>1309</v>
      </c>
      <c r="G36" s="363">
        <f>'AT3A_cvrg(Insti)_PY'!L39+'AT3B_cvrg(Insti)_UPY '!L38+'AT3C_cvrg(Insti)_UPY '!L38</f>
        <v>1308</v>
      </c>
      <c r="H36" s="9"/>
    </row>
    <row r="37" spans="1:8" ht="12">
      <c r="A37" s="346" t="s">
        <v>925</v>
      </c>
      <c r="B37" s="348" t="s">
        <v>926</v>
      </c>
      <c r="C37" s="363">
        <f>'AT3A_cvrg(Insti)_PY'!G40</f>
        <v>687</v>
      </c>
      <c r="D37" s="363">
        <f>'AT3C_cvrg(Insti)_UPY '!G39</f>
        <v>142</v>
      </c>
      <c r="E37" s="363">
        <f>'AT3B_cvrg(Insti)_UPY '!G39</f>
        <v>13</v>
      </c>
      <c r="F37" s="363">
        <f t="shared" si="0"/>
        <v>842</v>
      </c>
      <c r="G37" s="363">
        <f>'AT3A_cvrg(Insti)_PY'!L40+'AT3B_cvrg(Insti)_UPY '!L39+'AT3C_cvrg(Insti)_UPY '!L39</f>
        <v>842</v>
      </c>
      <c r="H37" s="9"/>
    </row>
    <row r="38" spans="1:8" ht="12">
      <c r="A38" s="346" t="s">
        <v>927</v>
      </c>
      <c r="B38" s="348" t="s">
        <v>928</v>
      </c>
      <c r="C38" s="363">
        <f>'AT3A_cvrg(Insti)_PY'!G41</f>
        <v>853</v>
      </c>
      <c r="D38" s="363">
        <f>'AT3C_cvrg(Insti)_UPY '!G40</f>
        <v>236</v>
      </c>
      <c r="E38" s="363">
        <f>'AT3B_cvrg(Insti)_UPY '!G40</f>
        <v>11</v>
      </c>
      <c r="F38" s="363">
        <f t="shared" si="0"/>
        <v>1100</v>
      </c>
      <c r="G38" s="363">
        <f>'AT3A_cvrg(Insti)_PY'!L41+'AT3B_cvrg(Insti)_UPY '!L40+'AT3C_cvrg(Insti)_UPY '!L40</f>
        <v>1099</v>
      </c>
      <c r="H38" s="9"/>
    </row>
    <row r="39" spans="1:8" ht="12">
      <c r="A39" s="346" t="s">
        <v>929</v>
      </c>
      <c r="B39" s="348" t="s">
        <v>930</v>
      </c>
      <c r="C39" s="363">
        <f>'AT3A_cvrg(Insti)_PY'!G42</f>
        <v>518</v>
      </c>
      <c r="D39" s="363">
        <f>'AT3C_cvrg(Insti)_UPY '!G41</f>
        <v>171</v>
      </c>
      <c r="E39" s="363">
        <f>'AT3B_cvrg(Insti)_UPY '!G41</f>
        <v>11</v>
      </c>
      <c r="F39" s="363">
        <f t="shared" si="0"/>
        <v>700</v>
      </c>
      <c r="G39" s="363">
        <f>'AT3A_cvrg(Insti)_PY'!L42+'AT3B_cvrg(Insti)_UPY '!L41+'AT3C_cvrg(Insti)_UPY '!L41</f>
        <v>700</v>
      </c>
      <c r="H39" s="9"/>
    </row>
    <row r="40" spans="1:8" ht="14.25" customHeight="1">
      <c r="A40" s="346" t="s">
        <v>931</v>
      </c>
      <c r="B40" s="348" t="s">
        <v>932</v>
      </c>
      <c r="C40" s="363">
        <f>'AT3A_cvrg(Insti)_PY'!G43</f>
        <v>431</v>
      </c>
      <c r="D40" s="363">
        <f>'AT3C_cvrg(Insti)_UPY '!G42</f>
        <v>179</v>
      </c>
      <c r="E40" s="363">
        <f>'AT3B_cvrg(Insti)_UPY '!G42</f>
        <v>4</v>
      </c>
      <c r="F40" s="363">
        <f t="shared" si="0"/>
        <v>614</v>
      </c>
      <c r="G40" s="363">
        <f>'AT3A_cvrg(Insti)_PY'!L43+'AT3B_cvrg(Insti)_UPY '!L42+'AT3C_cvrg(Insti)_UPY '!L42</f>
        <v>614</v>
      </c>
      <c r="H40" s="9"/>
    </row>
    <row r="41" spans="1:8" ht="12">
      <c r="A41" s="346" t="s">
        <v>933</v>
      </c>
      <c r="B41" s="348" t="s">
        <v>934</v>
      </c>
      <c r="C41" s="363">
        <f>'AT3A_cvrg(Insti)_PY'!G44</f>
        <v>658</v>
      </c>
      <c r="D41" s="363">
        <f>'AT3C_cvrg(Insti)_UPY '!G43</f>
        <v>169</v>
      </c>
      <c r="E41" s="363">
        <f>'AT3B_cvrg(Insti)_UPY '!G43</f>
        <v>0</v>
      </c>
      <c r="F41" s="363">
        <f t="shared" si="0"/>
        <v>827</v>
      </c>
      <c r="G41" s="363">
        <f>'AT3A_cvrg(Insti)_PY'!L44+'AT3B_cvrg(Insti)_UPY '!L43+'AT3C_cvrg(Insti)_UPY '!L43</f>
        <v>827</v>
      </c>
      <c r="H41" s="9"/>
    </row>
    <row r="42" spans="1:8" ht="12.75">
      <c r="A42" s="3" t="s">
        <v>18</v>
      </c>
      <c r="B42" s="9"/>
      <c r="C42" s="328">
        <f>SUM(C9:C41)</f>
        <v>43327</v>
      </c>
      <c r="D42" s="328">
        <f>SUM(D9:D41)</f>
        <v>12882</v>
      </c>
      <c r="E42" s="328">
        <f>SUM(E9:E41)</f>
        <v>892</v>
      </c>
      <c r="F42" s="328">
        <f>SUM(F9:F41)</f>
        <v>57101</v>
      </c>
      <c r="G42" s="328">
        <f>SUM(G9:G41)</f>
        <v>57079</v>
      </c>
      <c r="H42" s="328"/>
    </row>
    <row r="43" ht="12">
      <c r="D43">
        <f>D42+E42</f>
        <v>13774</v>
      </c>
    </row>
    <row r="44" ht="12.75">
      <c r="A44" s="197" t="s">
        <v>266</v>
      </c>
    </row>
    <row r="47" spans="1:8" ht="15" customHeight="1">
      <c r="A47" s="337"/>
      <c r="B47" s="337"/>
      <c r="C47" s="338"/>
      <c r="D47" s="338"/>
      <c r="E47" s="338"/>
      <c r="F47" s="338"/>
      <c r="G47" s="339" t="s">
        <v>13</v>
      </c>
      <c r="H47" s="340"/>
    </row>
    <row r="48" spans="1:8" ht="15" customHeight="1">
      <c r="A48" s="337" t="s">
        <v>12</v>
      </c>
      <c r="B48" s="338"/>
      <c r="C48" s="341"/>
      <c r="D48" s="789" t="s">
        <v>13</v>
      </c>
      <c r="E48" s="789"/>
      <c r="F48" s="342"/>
      <c r="G48" s="343" t="s">
        <v>14</v>
      </c>
      <c r="H48" s="343"/>
    </row>
    <row r="49" spans="1:8" ht="15" customHeight="1">
      <c r="A49" s="337"/>
      <c r="B49" s="337"/>
      <c r="C49" s="790" t="s">
        <v>882</v>
      </c>
      <c r="D49" s="790"/>
      <c r="E49" s="790"/>
      <c r="F49" s="790"/>
      <c r="G49" s="343" t="s">
        <v>883</v>
      </c>
      <c r="H49" s="343"/>
    </row>
    <row r="50" spans="1:8" ht="12.75">
      <c r="A50" s="338"/>
      <c r="B50" s="338"/>
      <c r="C50" s="338"/>
      <c r="D50" s="338"/>
      <c r="E50" s="338"/>
      <c r="F50" s="338"/>
      <c r="G50" s="344" t="s">
        <v>83</v>
      </c>
      <c r="H50" s="345"/>
    </row>
    <row r="51" spans="1:10" ht="12.75">
      <c r="A51" s="198"/>
      <c r="B51" s="198"/>
      <c r="C51" s="198"/>
      <c r="D51" s="198"/>
      <c r="E51" s="198"/>
      <c r="F51" s="198"/>
      <c r="G51" s="198"/>
      <c r="H51" s="198"/>
      <c r="I51" s="198"/>
      <c r="J51" s="198"/>
    </row>
  </sheetData>
  <sheetProtection/>
  <mergeCells count="6">
    <mergeCell ref="A1:G1"/>
    <mergeCell ref="A2:H2"/>
    <mergeCell ref="A4:H4"/>
    <mergeCell ref="G6:H6"/>
    <mergeCell ref="D48:E48"/>
    <mergeCell ref="C49:F4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SheetLayoutView="100" zoomScalePageLayoutView="0" workbookViewId="0" topLeftCell="A28">
      <selection activeCell="K48" sqref="K48"/>
    </sheetView>
  </sheetViews>
  <sheetFormatPr defaultColWidth="9.140625" defaultRowHeight="12.75"/>
  <cols>
    <col min="1" max="1" width="7.421875" style="151" customWidth="1"/>
    <col min="2" max="2" width="23.421875" style="151" bestFit="1" customWidth="1"/>
    <col min="3" max="3" width="11.00390625" style="151" customWidth="1"/>
    <col min="4" max="4" width="10.00390625" style="151" customWidth="1"/>
    <col min="5" max="5" width="11.8515625" style="151" customWidth="1"/>
    <col min="6" max="6" width="12.140625" style="151" customWidth="1"/>
    <col min="7" max="7" width="13.28125" style="151" customWidth="1"/>
    <col min="8" max="8" width="14.57421875" style="151" customWidth="1"/>
    <col min="9" max="9" width="12.00390625" style="151" customWidth="1"/>
    <col min="10" max="10" width="13.140625" style="151" customWidth="1"/>
    <col min="11" max="11" width="12.140625" style="151" customWidth="1"/>
    <col min="12" max="12" width="12.00390625" style="151" customWidth="1"/>
    <col min="13" max="16384" width="9.140625" style="151" customWidth="1"/>
  </cols>
  <sheetData>
    <row r="1" spans="5:10" s="83" customFormat="1" ht="12.75">
      <c r="E1" s="1104"/>
      <c r="F1" s="1104"/>
      <c r="G1" s="1104"/>
      <c r="H1" s="1104"/>
      <c r="I1" s="1104"/>
      <c r="J1" s="306" t="s">
        <v>679</v>
      </c>
    </row>
    <row r="2" spans="1:10" s="83" customFormat="1" ht="15">
      <c r="A2" s="1105" t="s">
        <v>0</v>
      </c>
      <c r="B2" s="1105"/>
      <c r="C2" s="1105"/>
      <c r="D2" s="1105"/>
      <c r="E2" s="1105"/>
      <c r="F2" s="1105"/>
      <c r="G2" s="1105"/>
      <c r="H2" s="1105"/>
      <c r="I2" s="1105"/>
      <c r="J2" s="1105"/>
    </row>
    <row r="3" spans="1:10" s="83" customFormat="1" ht="19.5">
      <c r="A3" s="756" t="s">
        <v>700</v>
      </c>
      <c r="B3" s="756"/>
      <c r="C3" s="756"/>
      <c r="D3" s="756"/>
      <c r="E3" s="756"/>
      <c r="F3" s="756"/>
      <c r="G3" s="756"/>
      <c r="H3" s="756"/>
      <c r="I3" s="756"/>
      <c r="J3" s="756"/>
    </row>
    <row r="4" s="83" customFormat="1" ht="14.25" customHeight="1"/>
    <row r="5" spans="1:12" ht="16.5" customHeight="1">
      <c r="A5" s="1106" t="s">
        <v>775</v>
      </c>
      <c r="B5" s="1106"/>
      <c r="C5" s="1106"/>
      <c r="D5" s="1106"/>
      <c r="E5" s="1106"/>
      <c r="F5" s="1106"/>
      <c r="G5" s="1106"/>
      <c r="H5" s="1106"/>
      <c r="I5" s="1106"/>
      <c r="J5" s="1106"/>
      <c r="K5" s="1106"/>
      <c r="L5" s="1106"/>
    </row>
    <row r="6" spans="1:10" ht="13.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ht="0.75" customHeight="1"/>
    <row r="8" spans="1:12" ht="12.75">
      <c r="A8" s="724" t="s">
        <v>936</v>
      </c>
      <c r="B8" s="724"/>
      <c r="C8" s="308"/>
      <c r="H8" s="1107" t="s">
        <v>777</v>
      </c>
      <c r="I8" s="1107"/>
      <c r="J8" s="1107"/>
      <c r="K8" s="1107"/>
      <c r="L8" s="1107"/>
    </row>
    <row r="9" spans="1:16" ht="21" customHeight="1">
      <c r="A9" s="943" t="s">
        <v>2</v>
      </c>
      <c r="B9" s="943" t="s">
        <v>36</v>
      </c>
      <c r="C9" s="1109" t="s">
        <v>673</v>
      </c>
      <c r="D9" s="1109"/>
      <c r="E9" s="1109" t="s">
        <v>125</v>
      </c>
      <c r="F9" s="1109"/>
      <c r="G9" s="1109" t="s">
        <v>674</v>
      </c>
      <c r="H9" s="1109"/>
      <c r="I9" s="1109" t="s">
        <v>126</v>
      </c>
      <c r="J9" s="1109"/>
      <c r="K9" s="1109" t="s">
        <v>127</v>
      </c>
      <c r="L9" s="1109"/>
      <c r="O9" s="309"/>
      <c r="P9" s="310"/>
    </row>
    <row r="10" spans="1:12" ht="45" customHeight="1">
      <c r="A10" s="943"/>
      <c r="B10" s="943"/>
      <c r="C10" s="582" t="s">
        <v>675</v>
      </c>
      <c r="D10" s="582" t="s">
        <v>676</v>
      </c>
      <c r="E10" s="88" t="s">
        <v>677</v>
      </c>
      <c r="F10" s="88" t="s">
        <v>678</v>
      </c>
      <c r="G10" s="88" t="s">
        <v>677</v>
      </c>
      <c r="H10" s="88" t="s">
        <v>678</v>
      </c>
      <c r="I10" s="582" t="s">
        <v>675</v>
      </c>
      <c r="J10" s="582" t="s">
        <v>676</v>
      </c>
      <c r="K10" s="582" t="s">
        <v>675</v>
      </c>
      <c r="L10" s="582" t="s">
        <v>676</v>
      </c>
    </row>
    <row r="11" spans="1:12" ht="12.75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8">
        <v>12</v>
      </c>
    </row>
    <row r="12" spans="1:12" ht="12.75">
      <c r="A12" s="353" t="s">
        <v>258</v>
      </c>
      <c r="B12" s="354" t="s">
        <v>884</v>
      </c>
      <c r="C12" s="88" t="s">
        <v>7</v>
      </c>
      <c r="D12" s="88" t="s">
        <v>7</v>
      </c>
      <c r="E12" s="88" t="s">
        <v>7</v>
      </c>
      <c r="F12" s="88" t="s">
        <v>7</v>
      </c>
      <c r="G12" s="88" t="s">
        <v>7</v>
      </c>
      <c r="H12" s="88" t="s">
        <v>7</v>
      </c>
      <c r="I12" s="88" t="s">
        <v>7</v>
      </c>
      <c r="J12" s="88" t="s">
        <v>7</v>
      </c>
      <c r="K12" s="88" t="s">
        <v>7</v>
      </c>
      <c r="L12" s="88" t="s">
        <v>7</v>
      </c>
    </row>
    <row r="13" spans="1:12" ht="12.75">
      <c r="A13" s="353" t="s">
        <v>259</v>
      </c>
      <c r="B13" s="354" t="s">
        <v>885</v>
      </c>
      <c r="C13" s="88" t="s">
        <v>7</v>
      </c>
      <c r="D13" s="88" t="s">
        <v>7</v>
      </c>
      <c r="E13" s="88" t="s">
        <v>7</v>
      </c>
      <c r="F13" s="88" t="s">
        <v>7</v>
      </c>
      <c r="G13" s="88" t="s">
        <v>7</v>
      </c>
      <c r="H13" s="88" t="s">
        <v>7</v>
      </c>
      <c r="I13" s="88" t="s">
        <v>7</v>
      </c>
      <c r="J13" s="88" t="s">
        <v>7</v>
      </c>
      <c r="K13" s="88" t="s">
        <v>7</v>
      </c>
      <c r="L13" s="88" t="s">
        <v>7</v>
      </c>
    </row>
    <row r="14" spans="1:12" ht="12.75">
      <c r="A14" s="353" t="s">
        <v>260</v>
      </c>
      <c r="B14" s="354" t="s">
        <v>886</v>
      </c>
      <c r="C14" s="88" t="s">
        <v>7</v>
      </c>
      <c r="D14" s="88" t="s">
        <v>7</v>
      </c>
      <c r="E14" s="88" t="s">
        <v>7</v>
      </c>
      <c r="F14" s="88" t="s">
        <v>7</v>
      </c>
      <c r="G14" s="88" t="s">
        <v>7</v>
      </c>
      <c r="H14" s="88" t="s">
        <v>7</v>
      </c>
      <c r="I14" s="88" t="s">
        <v>7</v>
      </c>
      <c r="J14" s="88" t="s">
        <v>7</v>
      </c>
      <c r="K14" s="88" t="s">
        <v>7</v>
      </c>
      <c r="L14" s="88" t="s">
        <v>7</v>
      </c>
    </row>
    <row r="15" spans="1:12" ht="12.75">
      <c r="A15" s="353" t="s">
        <v>261</v>
      </c>
      <c r="B15" s="354" t="s">
        <v>887</v>
      </c>
      <c r="C15" s="88" t="s">
        <v>7</v>
      </c>
      <c r="D15" s="88" t="s">
        <v>7</v>
      </c>
      <c r="E15" s="88" t="s">
        <v>7</v>
      </c>
      <c r="F15" s="88" t="s">
        <v>7</v>
      </c>
      <c r="G15" s="88" t="s">
        <v>7</v>
      </c>
      <c r="H15" s="88" t="s">
        <v>7</v>
      </c>
      <c r="I15" s="88" t="s">
        <v>7</v>
      </c>
      <c r="J15" s="88" t="s">
        <v>7</v>
      </c>
      <c r="K15" s="88" t="s">
        <v>7</v>
      </c>
      <c r="L15" s="88" t="s">
        <v>7</v>
      </c>
    </row>
    <row r="16" spans="1:12" ht="12.75">
      <c r="A16" s="353" t="s">
        <v>262</v>
      </c>
      <c r="B16" s="354" t="s">
        <v>888</v>
      </c>
      <c r="C16" s="88" t="s">
        <v>7</v>
      </c>
      <c r="D16" s="88" t="s">
        <v>7</v>
      </c>
      <c r="E16" s="88" t="s">
        <v>7</v>
      </c>
      <c r="F16" s="88" t="s">
        <v>7</v>
      </c>
      <c r="G16" s="88" t="s">
        <v>7</v>
      </c>
      <c r="H16" s="88" t="s">
        <v>7</v>
      </c>
      <c r="I16" s="88" t="s">
        <v>7</v>
      </c>
      <c r="J16" s="88" t="s">
        <v>7</v>
      </c>
      <c r="K16" s="88" t="s">
        <v>7</v>
      </c>
      <c r="L16" s="88" t="s">
        <v>7</v>
      </c>
    </row>
    <row r="17" spans="1:12" ht="12.75">
      <c r="A17" s="353" t="s">
        <v>263</v>
      </c>
      <c r="B17" s="354" t="s">
        <v>889</v>
      </c>
      <c r="C17" s="88" t="s">
        <v>7</v>
      </c>
      <c r="D17" s="88" t="s">
        <v>7</v>
      </c>
      <c r="E17" s="88" t="s">
        <v>7</v>
      </c>
      <c r="F17" s="88" t="s">
        <v>7</v>
      </c>
      <c r="G17" s="88" t="s">
        <v>7</v>
      </c>
      <c r="H17" s="88" t="s">
        <v>7</v>
      </c>
      <c r="I17" s="88" t="s">
        <v>7</v>
      </c>
      <c r="J17" s="88" t="s">
        <v>7</v>
      </c>
      <c r="K17" s="88" t="s">
        <v>7</v>
      </c>
      <c r="L17" s="88" t="s">
        <v>7</v>
      </c>
    </row>
    <row r="18" spans="1:12" ht="12.75">
      <c r="A18" s="353" t="s">
        <v>264</v>
      </c>
      <c r="B18" s="354" t="s">
        <v>890</v>
      </c>
      <c r="C18" s="88" t="s">
        <v>7</v>
      </c>
      <c r="D18" s="88" t="s">
        <v>7</v>
      </c>
      <c r="E18" s="88" t="s">
        <v>7</v>
      </c>
      <c r="F18" s="88" t="s">
        <v>7</v>
      </c>
      <c r="G18" s="88" t="s">
        <v>7</v>
      </c>
      <c r="H18" s="88" t="s">
        <v>7</v>
      </c>
      <c r="I18" s="88" t="s">
        <v>7</v>
      </c>
      <c r="J18" s="88" t="s">
        <v>7</v>
      </c>
      <c r="K18" s="88" t="s">
        <v>7</v>
      </c>
      <c r="L18" s="88" t="s">
        <v>7</v>
      </c>
    </row>
    <row r="19" spans="1:12" ht="12.75">
      <c r="A19" s="353" t="s">
        <v>265</v>
      </c>
      <c r="B19" s="354" t="s">
        <v>891</v>
      </c>
      <c r="C19" s="88" t="s">
        <v>7</v>
      </c>
      <c r="D19" s="88" t="s">
        <v>7</v>
      </c>
      <c r="E19" s="88" t="s">
        <v>7</v>
      </c>
      <c r="F19" s="88" t="s">
        <v>7</v>
      </c>
      <c r="G19" s="88" t="s">
        <v>7</v>
      </c>
      <c r="H19" s="88" t="s">
        <v>7</v>
      </c>
      <c r="I19" s="88" t="s">
        <v>7</v>
      </c>
      <c r="J19" s="88" t="s">
        <v>7</v>
      </c>
      <c r="K19" s="88" t="s">
        <v>7</v>
      </c>
      <c r="L19" s="88" t="s">
        <v>7</v>
      </c>
    </row>
    <row r="20" spans="1:12" ht="12.75">
      <c r="A20" s="353" t="s">
        <v>284</v>
      </c>
      <c r="B20" s="354" t="s">
        <v>892</v>
      </c>
      <c r="C20" s="88" t="s">
        <v>7</v>
      </c>
      <c r="D20" s="88" t="s">
        <v>7</v>
      </c>
      <c r="E20" s="88" t="s">
        <v>7</v>
      </c>
      <c r="F20" s="88" t="s">
        <v>7</v>
      </c>
      <c r="G20" s="88" t="s">
        <v>7</v>
      </c>
      <c r="H20" s="88" t="s">
        <v>7</v>
      </c>
      <c r="I20" s="88" t="s">
        <v>7</v>
      </c>
      <c r="J20" s="88" t="s">
        <v>7</v>
      </c>
      <c r="K20" s="88" t="s">
        <v>7</v>
      </c>
      <c r="L20" s="88" t="s">
        <v>7</v>
      </c>
    </row>
    <row r="21" spans="1:12" ht="12.75">
      <c r="A21" s="353" t="s">
        <v>285</v>
      </c>
      <c r="B21" s="354" t="s">
        <v>893</v>
      </c>
      <c r="C21" s="88" t="s">
        <v>7</v>
      </c>
      <c r="D21" s="88" t="s">
        <v>7</v>
      </c>
      <c r="E21" s="88" t="s">
        <v>7</v>
      </c>
      <c r="F21" s="88" t="s">
        <v>7</v>
      </c>
      <c r="G21" s="88" t="s">
        <v>7</v>
      </c>
      <c r="H21" s="88" t="s">
        <v>7</v>
      </c>
      <c r="I21" s="88" t="s">
        <v>7</v>
      </c>
      <c r="J21" s="88" t="s">
        <v>7</v>
      </c>
      <c r="K21" s="88" t="s">
        <v>7</v>
      </c>
      <c r="L21" s="88" t="s">
        <v>7</v>
      </c>
    </row>
    <row r="22" spans="1:12" ht="12.75">
      <c r="A22" s="353" t="s">
        <v>286</v>
      </c>
      <c r="B22" s="354" t="s">
        <v>894</v>
      </c>
      <c r="C22" s="88" t="s">
        <v>7</v>
      </c>
      <c r="D22" s="88" t="s">
        <v>7</v>
      </c>
      <c r="E22" s="88" t="s">
        <v>7</v>
      </c>
      <c r="F22" s="88" t="s">
        <v>7</v>
      </c>
      <c r="G22" s="88" t="s">
        <v>7</v>
      </c>
      <c r="H22" s="88" t="s">
        <v>7</v>
      </c>
      <c r="I22" s="88" t="s">
        <v>7</v>
      </c>
      <c r="J22" s="88" t="s">
        <v>7</v>
      </c>
      <c r="K22" s="88" t="s">
        <v>7</v>
      </c>
      <c r="L22" s="88" t="s">
        <v>7</v>
      </c>
    </row>
    <row r="23" spans="1:12" ht="12.75">
      <c r="A23" s="353" t="s">
        <v>314</v>
      </c>
      <c r="B23" s="354" t="s">
        <v>895</v>
      </c>
      <c r="C23" s="88" t="s">
        <v>7</v>
      </c>
      <c r="D23" s="88" t="s">
        <v>7</v>
      </c>
      <c r="E23" s="88" t="s">
        <v>7</v>
      </c>
      <c r="F23" s="88" t="s">
        <v>7</v>
      </c>
      <c r="G23" s="88" t="s">
        <v>7</v>
      </c>
      <c r="H23" s="88" t="s">
        <v>7</v>
      </c>
      <c r="I23" s="88" t="s">
        <v>7</v>
      </c>
      <c r="J23" s="88" t="s">
        <v>7</v>
      </c>
      <c r="K23" s="88" t="s">
        <v>7</v>
      </c>
      <c r="L23" s="88" t="s">
        <v>7</v>
      </c>
    </row>
    <row r="24" spans="1:12" ht="12.75">
      <c r="A24" s="353" t="s">
        <v>315</v>
      </c>
      <c r="B24" s="354" t="s">
        <v>896</v>
      </c>
      <c r="C24" s="88" t="s">
        <v>7</v>
      </c>
      <c r="D24" s="88" t="s">
        <v>7</v>
      </c>
      <c r="E24" s="88" t="s">
        <v>7</v>
      </c>
      <c r="F24" s="88" t="s">
        <v>7</v>
      </c>
      <c r="G24" s="88" t="s">
        <v>7</v>
      </c>
      <c r="H24" s="88" t="s">
        <v>7</v>
      </c>
      <c r="I24" s="88" t="s">
        <v>7</v>
      </c>
      <c r="J24" s="88" t="s">
        <v>7</v>
      </c>
      <c r="K24" s="88" t="s">
        <v>7</v>
      </c>
      <c r="L24" s="88" t="s">
        <v>7</v>
      </c>
    </row>
    <row r="25" spans="1:12" ht="12.75">
      <c r="A25" s="353" t="s">
        <v>316</v>
      </c>
      <c r="B25" s="354" t="s">
        <v>897</v>
      </c>
      <c r="C25" s="88" t="s">
        <v>7</v>
      </c>
      <c r="D25" s="88" t="s">
        <v>7</v>
      </c>
      <c r="E25" s="88" t="s">
        <v>7</v>
      </c>
      <c r="F25" s="88" t="s">
        <v>7</v>
      </c>
      <c r="G25" s="88" t="s">
        <v>7</v>
      </c>
      <c r="H25" s="88" t="s">
        <v>7</v>
      </c>
      <c r="I25" s="88" t="s">
        <v>7</v>
      </c>
      <c r="J25" s="88" t="s">
        <v>7</v>
      </c>
      <c r="K25" s="88" t="s">
        <v>7</v>
      </c>
      <c r="L25" s="88" t="s">
        <v>7</v>
      </c>
    </row>
    <row r="26" spans="1:12" ht="12.75">
      <c r="A26" s="353" t="s">
        <v>317</v>
      </c>
      <c r="B26" s="354" t="s">
        <v>898</v>
      </c>
      <c r="C26" s="88" t="s">
        <v>7</v>
      </c>
      <c r="D26" s="88" t="s">
        <v>7</v>
      </c>
      <c r="E26" s="88" t="s">
        <v>7</v>
      </c>
      <c r="F26" s="88" t="s">
        <v>7</v>
      </c>
      <c r="G26" s="88" t="s">
        <v>7</v>
      </c>
      <c r="H26" s="88" t="s">
        <v>7</v>
      </c>
      <c r="I26" s="88" t="s">
        <v>7</v>
      </c>
      <c r="J26" s="88" t="s">
        <v>7</v>
      </c>
      <c r="K26" s="88" t="s">
        <v>7</v>
      </c>
      <c r="L26" s="88" t="s">
        <v>7</v>
      </c>
    </row>
    <row r="27" spans="1:12" ht="12.75">
      <c r="A27" s="353" t="s">
        <v>899</v>
      </c>
      <c r="B27" s="354" t="s">
        <v>900</v>
      </c>
      <c r="C27" s="88" t="s">
        <v>7</v>
      </c>
      <c r="D27" s="88" t="s">
        <v>7</v>
      </c>
      <c r="E27" s="88" t="s">
        <v>7</v>
      </c>
      <c r="F27" s="88" t="s">
        <v>7</v>
      </c>
      <c r="G27" s="88" t="s">
        <v>7</v>
      </c>
      <c r="H27" s="88" t="s">
        <v>7</v>
      </c>
      <c r="I27" s="88" t="s">
        <v>7</v>
      </c>
      <c r="J27" s="88" t="s">
        <v>7</v>
      </c>
      <c r="K27" s="88" t="s">
        <v>7</v>
      </c>
      <c r="L27" s="88" t="s">
        <v>7</v>
      </c>
    </row>
    <row r="28" spans="1:12" ht="12.75">
      <c r="A28" s="353" t="s">
        <v>901</v>
      </c>
      <c r="B28" s="354" t="s">
        <v>902</v>
      </c>
      <c r="C28" s="88" t="s">
        <v>7</v>
      </c>
      <c r="D28" s="88" t="s">
        <v>7</v>
      </c>
      <c r="E28" s="88" t="s">
        <v>7</v>
      </c>
      <c r="F28" s="88" t="s">
        <v>7</v>
      </c>
      <c r="G28" s="88" t="s">
        <v>7</v>
      </c>
      <c r="H28" s="88" t="s">
        <v>7</v>
      </c>
      <c r="I28" s="88" t="s">
        <v>7</v>
      </c>
      <c r="J28" s="88" t="s">
        <v>7</v>
      </c>
      <c r="K28" s="88" t="s">
        <v>7</v>
      </c>
      <c r="L28" s="88" t="s">
        <v>7</v>
      </c>
    </row>
    <row r="29" spans="1:12" ht="12.75">
      <c r="A29" s="353" t="s">
        <v>903</v>
      </c>
      <c r="B29" s="354" t="s">
        <v>904</v>
      </c>
      <c r="C29" s="88" t="s">
        <v>7</v>
      </c>
      <c r="D29" s="88" t="s">
        <v>7</v>
      </c>
      <c r="E29" s="88" t="s">
        <v>7</v>
      </c>
      <c r="F29" s="88" t="s">
        <v>7</v>
      </c>
      <c r="G29" s="88" t="s">
        <v>7</v>
      </c>
      <c r="H29" s="88" t="s">
        <v>7</v>
      </c>
      <c r="I29" s="88" t="s">
        <v>7</v>
      </c>
      <c r="J29" s="88" t="s">
        <v>7</v>
      </c>
      <c r="K29" s="88" t="s">
        <v>7</v>
      </c>
      <c r="L29" s="88" t="s">
        <v>7</v>
      </c>
    </row>
    <row r="30" spans="1:12" ht="12.75">
      <c r="A30" s="353" t="s">
        <v>905</v>
      </c>
      <c r="B30" s="354" t="s">
        <v>906</v>
      </c>
      <c r="C30" s="88" t="s">
        <v>7</v>
      </c>
      <c r="D30" s="88" t="s">
        <v>7</v>
      </c>
      <c r="E30" s="88" t="s">
        <v>7</v>
      </c>
      <c r="F30" s="88" t="s">
        <v>7</v>
      </c>
      <c r="G30" s="88" t="s">
        <v>7</v>
      </c>
      <c r="H30" s="88" t="s">
        <v>7</v>
      </c>
      <c r="I30" s="88" t="s">
        <v>7</v>
      </c>
      <c r="J30" s="88" t="s">
        <v>7</v>
      </c>
      <c r="K30" s="88" t="s">
        <v>7</v>
      </c>
      <c r="L30" s="88" t="s">
        <v>7</v>
      </c>
    </row>
    <row r="31" spans="1:12" ht="12.75">
      <c r="A31" s="353" t="s">
        <v>907</v>
      </c>
      <c r="B31" s="354" t="s">
        <v>908</v>
      </c>
      <c r="C31" s="88" t="s">
        <v>7</v>
      </c>
      <c r="D31" s="88" t="s">
        <v>7</v>
      </c>
      <c r="E31" s="88" t="s">
        <v>7</v>
      </c>
      <c r="F31" s="88" t="s">
        <v>7</v>
      </c>
      <c r="G31" s="88" t="s">
        <v>7</v>
      </c>
      <c r="H31" s="88" t="s">
        <v>7</v>
      </c>
      <c r="I31" s="88" t="s">
        <v>7</v>
      </c>
      <c r="J31" s="88" t="s">
        <v>7</v>
      </c>
      <c r="K31" s="88" t="s">
        <v>7</v>
      </c>
      <c r="L31" s="88" t="s">
        <v>7</v>
      </c>
    </row>
    <row r="32" spans="1:12" ht="12.75">
      <c r="A32" s="353" t="s">
        <v>909</v>
      </c>
      <c r="B32" s="354" t="s">
        <v>910</v>
      </c>
      <c r="C32" s="88" t="s">
        <v>7</v>
      </c>
      <c r="D32" s="88" t="s">
        <v>7</v>
      </c>
      <c r="E32" s="88" t="s">
        <v>7</v>
      </c>
      <c r="F32" s="88" t="s">
        <v>7</v>
      </c>
      <c r="G32" s="88" t="s">
        <v>7</v>
      </c>
      <c r="H32" s="88" t="s">
        <v>7</v>
      </c>
      <c r="I32" s="88" t="s">
        <v>7</v>
      </c>
      <c r="J32" s="88" t="s">
        <v>7</v>
      </c>
      <c r="K32" s="88" t="s">
        <v>7</v>
      </c>
      <c r="L32" s="88" t="s">
        <v>7</v>
      </c>
    </row>
    <row r="33" spans="1:12" ht="12.75">
      <c r="A33" s="353" t="s">
        <v>911</v>
      </c>
      <c r="B33" s="354" t="s">
        <v>912</v>
      </c>
      <c r="C33" s="88" t="s">
        <v>7</v>
      </c>
      <c r="D33" s="88" t="s">
        <v>7</v>
      </c>
      <c r="E33" s="88" t="s">
        <v>7</v>
      </c>
      <c r="F33" s="88" t="s">
        <v>7</v>
      </c>
      <c r="G33" s="88" t="s">
        <v>7</v>
      </c>
      <c r="H33" s="88" t="s">
        <v>7</v>
      </c>
      <c r="I33" s="88" t="s">
        <v>7</v>
      </c>
      <c r="J33" s="88" t="s">
        <v>7</v>
      </c>
      <c r="K33" s="88" t="s">
        <v>7</v>
      </c>
      <c r="L33" s="88" t="s">
        <v>7</v>
      </c>
    </row>
    <row r="34" spans="1:12" ht="12.75">
      <c r="A34" s="353" t="s">
        <v>913</v>
      </c>
      <c r="B34" s="354" t="s">
        <v>914</v>
      </c>
      <c r="C34" s="88" t="s">
        <v>7</v>
      </c>
      <c r="D34" s="88" t="s">
        <v>7</v>
      </c>
      <c r="E34" s="88" t="s">
        <v>7</v>
      </c>
      <c r="F34" s="88" t="s">
        <v>7</v>
      </c>
      <c r="G34" s="88" t="s">
        <v>7</v>
      </c>
      <c r="H34" s="88" t="s">
        <v>7</v>
      </c>
      <c r="I34" s="88" t="s">
        <v>7</v>
      </c>
      <c r="J34" s="88" t="s">
        <v>7</v>
      </c>
      <c r="K34" s="88" t="s">
        <v>7</v>
      </c>
      <c r="L34" s="88" t="s">
        <v>7</v>
      </c>
    </row>
    <row r="35" spans="1:12" ht="12.75">
      <c r="A35" s="353" t="s">
        <v>915</v>
      </c>
      <c r="B35" s="354" t="s">
        <v>916</v>
      </c>
      <c r="C35" s="88" t="s">
        <v>7</v>
      </c>
      <c r="D35" s="88" t="s">
        <v>7</v>
      </c>
      <c r="E35" s="88" t="s">
        <v>7</v>
      </c>
      <c r="F35" s="88" t="s">
        <v>7</v>
      </c>
      <c r="G35" s="88" t="s">
        <v>7</v>
      </c>
      <c r="H35" s="88" t="s">
        <v>7</v>
      </c>
      <c r="I35" s="88" t="s">
        <v>7</v>
      </c>
      <c r="J35" s="88" t="s">
        <v>7</v>
      </c>
      <c r="K35" s="88" t="s">
        <v>7</v>
      </c>
      <c r="L35" s="88" t="s">
        <v>7</v>
      </c>
    </row>
    <row r="36" spans="1:12" ht="12.75">
      <c r="A36" s="353" t="s">
        <v>917</v>
      </c>
      <c r="B36" s="354" t="s">
        <v>918</v>
      </c>
      <c r="C36" s="88" t="s">
        <v>7</v>
      </c>
      <c r="D36" s="88" t="s">
        <v>7</v>
      </c>
      <c r="E36" s="88" t="s">
        <v>7</v>
      </c>
      <c r="F36" s="88" t="s">
        <v>7</v>
      </c>
      <c r="G36" s="88" t="s">
        <v>7</v>
      </c>
      <c r="H36" s="88" t="s">
        <v>7</v>
      </c>
      <c r="I36" s="88" t="s">
        <v>7</v>
      </c>
      <c r="J36" s="88" t="s">
        <v>7</v>
      </c>
      <c r="K36" s="88" t="s">
        <v>7</v>
      </c>
      <c r="L36" s="88" t="s">
        <v>7</v>
      </c>
    </row>
    <row r="37" spans="1:12" ht="12.75">
      <c r="A37" s="353" t="s">
        <v>919</v>
      </c>
      <c r="B37" s="354" t="s">
        <v>920</v>
      </c>
      <c r="C37" s="88" t="s">
        <v>7</v>
      </c>
      <c r="D37" s="88" t="s">
        <v>7</v>
      </c>
      <c r="E37" s="88" t="s">
        <v>7</v>
      </c>
      <c r="F37" s="88" t="s">
        <v>7</v>
      </c>
      <c r="G37" s="88" t="s">
        <v>7</v>
      </c>
      <c r="H37" s="88" t="s">
        <v>7</v>
      </c>
      <c r="I37" s="88" t="s">
        <v>7</v>
      </c>
      <c r="J37" s="88" t="s">
        <v>7</v>
      </c>
      <c r="K37" s="88" t="s">
        <v>7</v>
      </c>
      <c r="L37" s="88" t="s">
        <v>7</v>
      </c>
    </row>
    <row r="38" spans="1:12" ht="12.75">
      <c r="A38" s="353" t="s">
        <v>921</v>
      </c>
      <c r="B38" s="354" t="s">
        <v>922</v>
      </c>
      <c r="C38" s="88" t="s">
        <v>7</v>
      </c>
      <c r="D38" s="88" t="s">
        <v>7</v>
      </c>
      <c r="E38" s="88" t="s">
        <v>7</v>
      </c>
      <c r="F38" s="88" t="s">
        <v>7</v>
      </c>
      <c r="G38" s="88" t="s">
        <v>7</v>
      </c>
      <c r="H38" s="88" t="s">
        <v>7</v>
      </c>
      <c r="I38" s="88" t="s">
        <v>7</v>
      </c>
      <c r="J38" s="88" t="s">
        <v>7</v>
      </c>
      <c r="K38" s="88" t="s">
        <v>7</v>
      </c>
      <c r="L38" s="88" t="s">
        <v>7</v>
      </c>
    </row>
    <row r="39" spans="1:12" ht="12.75">
      <c r="A39" s="353" t="s">
        <v>923</v>
      </c>
      <c r="B39" s="360" t="s">
        <v>924</v>
      </c>
      <c r="C39" s="88" t="s">
        <v>7</v>
      </c>
      <c r="D39" s="88" t="s">
        <v>7</v>
      </c>
      <c r="E39" s="88" t="s">
        <v>7</v>
      </c>
      <c r="F39" s="88" t="s">
        <v>7</v>
      </c>
      <c r="G39" s="88" t="s">
        <v>7</v>
      </c>
      <c r="H39" s="88" t="s">
        <v>7</v>
      </c>
      <c r="I39" s="88" t="s">
        <v>7</v>
      </c>
      <c r="J39" s="88" t="s">
        <v>7</v>
      </c>
      <c r="K39" s="88" t="s">
        <v>7</v>
      </c>
      <c r="L39" s="88" t="s">
        <v>7</v>
      </c>
    </row>
    <row r="40" spans="1:12" ht="12.75">
      <c r="A40" s="353" t="s">
        <v>925</v>
      </c>
      <c r="B40" s="360" t="s">
        <v>926</v>
      </c>
      <c r="C40" s="88" t="s">
        <v>7</v>
      </c>
      <c r="D40" s="88" t="s">
        <v>7</v>
      </c>
      <c r="E40" s="88" t="s">
        <v>7</v>
      </c>
      <c r="F40" s="88" t="s">
        <v>7</v>
      </c>
      <c r="G40" s="88" t="s">
        <v>7</v>
      </c>
      <c r="H40" s="88" t="s">
        <v>7</v>
      </c>
      <c r="I40" s="88" t="s">
        <v>7</v>
      </c>
      <c r="J40" s="88" t="s">
        <v>7</v>
      </c>
      <c r="K40" s="88" t="s">
        <v>7</v>
      </c>
      <c r="L40" s="88" t="s">
        <v>7</v>
      </c>
    </row>
    <row r="41" spans="1:12" ht="12.75">
      <c r="A41" s="353" t="s">
        <v>927</v>
      </c>
      <c r="B41" s="360" t="s">
        <v>928</v>
      </c>
      <c r="C41" s="88" t="s">
        <v>7</v>
      </c>
      <c r="D41" s="88" t="s">
        <v>7</v>
      </c>
      <c r="E41" s="88" t="s">
        <v>7</v>
      </c>
      <c r="F41" s="88" t="s">
        <v>7</v>
      </c>
      <c r="G41" s="88" t="s">
        <v>7</v>
      </c>
      <c r="H41" s="88" t="s">
        <v>7</v>
      </c>
      <c r="I41" s="88" t="s">
        <v>7</v>
      </c>
      <c r="J41" s="88" t="s">
        <v>7</v>
      </c>
      <c r="K41" s="88" t="s">
        <v>7</v>
      </c>
      <c r="L41" s="88" t="s">
        <v>7</v>
      </c>
    </row>
    <row r="42" spans="1:12" ht="12.75">
      <c r="A42" s="353" t="s">
        <v>929</v>
      </c>
      <c r="B42" s="360" t="s">
        <v>930</v>
      </c>
      <c r="C42" s="88" t="s">
        <v>7</v>
      </c>
      <c r="D42" s="88" t="s">
        <v>7</v>
      </c>
      <c r="E42" s="88" t="s">
        <v>7</v>
      </c>
      <c r="F42" s="88" t="s">
        <v>7</v>
      </c>
      <c r="G42" s="88" t="s">
        <v>7</v>
      </c>
      <c r="H42" s="88" t="s">
        <v>7</v>
      </c>
      <c r="I42" s="88" t="s">
        <v>7</v>
      </c>
      <c r="J42" s="88" t="s">
        <v>7</v>
      </c>
      <c r="K42" s="88" t="s">
        <v>7</v>
      </c>
      <c r="L42" s="88" t="s">
        <v>7</v>
      </c>
    </row>
    <row r="43" spans="1:12" ht="12.75">
      <c r="A43" s="353" t="s">
        <v>931</v>
      </c>
      <c r="B43" s="360" t="s">
        <v>932</v>
      </c>
      <c r="C43" s="88" t="s">
        <v>7</v>
      </c>
      <c r="D43" s="88" t="s">
        <v>7</v>
      </c>
      <c r="E43" s="88" t="s">
        <v>7</v>
      </c>
      <c r="F43" s="88" t="s">
        <v>7</v>
      </c>
      <c r="G43" s="88" t="s">
        <v>7</v>
      </c>
      <c r="H43" s="88" t="s">
        <v>7</v>
      </c>
      <c r="I43" s="88" t="s">
        <v>7</v>
      </c>
      <c r="J43" s="88" t="s">
        <v>7</v>
      </c>
      <c r="K43" s="88" t="s">
        <v>7</v>
      </c>
      <c r="L43" s="88" t="s">
        <v>7</v>
      </c>
    </row>
    <row r="44" spans="1:12" ht="12.75">
      <c r="A44" s="353" t="s">
        <v>933</v>
      </c>
      <c r="B44" s="360" t="s">
        <v>934</v>
      </c>
      <c r="C44" s="88" t="s">
        <v>7</v>
      </c>
      <c r="D44" s="88" t="s">
        <v>7</v>
      </c>
      <c r="E44" s="88" t="s">
        <v>7</v>
      </c>
      <c r="F44" s="88" t="s">
        <v>7</v>
      </c>
      <c r="G44" s="88" t="s">
        <v>7</v>
      </c>
      <c r="H44" s="88" t="s">
        <v>7</v>
      </c>
      <c r="I44" s="88" t="s">
        <v>7</v>
      </c>
      <c r="J44" s="88" t="s">
        <v>7</v>
      </c>
      <c r="K44" s="88" t="s">
        <v>7</v>
      </c>
      <c r="L44" s="88" t="s">
        <v>7</v>
      </c>
    </row>
    <row r="45" spans="1:12" ht="12.75">
      <c r="A45" s="87" t="s">
        <v>18</v>
      </c>
      <c r="B45" s="311"/>
      <c r="C45" s="88" t="s">
        <v>7</v>
      </c>
      <c r="D45" s="88" t="s">
        <v>7</v>
      </c>
      <c r="E45" s="88" t="s">
        <v>7</v>
      </c>
      <c r="F45" s="88" t="s">
        <v>7</v>
      </c>
      <c r="G45" s="88" t="s">
        <v>7</v>
      </c>
      <c r="H45" s="88" t="s">
        <v>7</v>
      </c>
      <c r="I45" s="88" t="s">
        <v>7</v>
      </c>
      <c r="J45" s="88" t="s">
        <v>7</v>
      </c>
      <c r="K45" s="88" t="s">
        <v>7</v>
      </c>
      <c r="L45" s="88" t="s">
        <v>7</v>
      </c>
    </row>
    <row r="46" spans="1:10" ht="12.75">
      <c r="A46" s="92"/>
      <c r="B46" s="112"/>
      <c r="C46" s="112"/>
      <c r="D46" s="310"/>
      <c r="E46" s="310"/>
      <c r="F46" s="310"/>
      <c r="G46" s="310"/>
      <c r="H46" s="310"/>
      <c r="I46" s="310"/>
      <c r="J46" s="310"/>
    </row>
    <row r="47" spans="1:10" ht="12.75">
      <c r="A47" s="92"/>
      <c r="B47" s="112"/>
      <c r="C47" s="112"/>
      <c r="D47" s="310"/>
      <c r="E47" s="310"/>
      <c r="F47" s="310"/>
      <c r="G47" s="310"/>
      <c r="H47" s="310"/>
      <c r="I47" s="310"/>
      <c r="J47" s="310"/>
    </row>
    <row r="48" spans="1:10" ht="12.75">
      <c r="A48" s="92"/>
      <c r="B48" s="112"/>
      <c r="C48" s="112"/>
      <c r="D48" s="310"/>
      <c r="E48" s="310"/>
      <c r="F48" s="310"/>
      <c r="G48" s="310"/>
      <c r="H48" s="310"/>
      <c r="I48" s="310"/>
      <c r="J48" s="310"/>
    </row>
    <row r="49" spans="1:10" ht="15.75" customHeight="1">
      <c r="A49" s="93" t="s">
        <v>12</v>
      </c>
      <c r="B49" s="93"/>
      <c r="C49" s="93"/>
      <c r="D49" s="341"/>
      <c r="E49" s="789" t="s">
        <v>13</v>
      </c>
      <c r="F49" s="789"/>
      <c r="G49" s="342"/>
      <c r="I49" s="1112" t="s">
        <v>13</v>
      </c>
      <c r="J49" s="1112"/>
    </row>
    <row r="50" spans="1:10" ht="12.75" customHeight="1">
      <c r="A50" s="589"/>
      <c r="B50" s="589"/>
      <c r="C50" s="589"/>
      <c r="D50" s="790" t="s">
        <v>882</v>
      </c>
      <c r="E50" s="790"/>
      <c r="F50" s="790"/>
      <c r="G50" s="790"/>
      <c r="H50" s="1112" t="s">
        <v>680</v>
      </c>
      <c r="I50" s="1112"/>
      <c r="J50" s="1112"/>
    </row>
    <row r="51" spans="1:11" ht="12.75" customHeight="1">
      <c r="A51" s="312"/>
      <c r="B51" s="312"/>
      <c r="C51" s="312"/>
      <c r="D51" s="312"/>
      <c r="E51" s="312"/>
      <c r="F51" s="312"/>
      <c r="G51" s="312"/>
      <c r="H51" s="1112" t="s">
        <v>86</v>
      </c>
      <c r="I51" s="1112"/>
      <c r="J51" s="1112"/>
      <c r="K51" s="1112"/>
    </row>
    <row r="52" spans="1:10" ht="12.75">
      <c r="A52" s="93"/>
      <c r="B52" s="93"/>
      <c r="C52" s="93"/>
      <c r="E52" s="93"/>
      <c r="H52" s="1113" t="s">
        <v>83</v>
      </c>
      <c r="I52" s="1113"/>
      <c r="J52" s="1113"/>
    </row>
    <row r="56" spans="1:10" ht="12">
      <c r="A56" s="1110"/>
      <c r="B56" s="1110"/>
      <c r="C56" s="1110"/>
      <c r="D56" s="1110"/>
      <c r="E56" s="1110"/>
      <c r="F56" s="1110"/>
      <c r="G56" s="1110"/>
      <c r="H56" s="1110"/>
      <c r="I56" s="1110"/>
      <c r="J56" s="1110"/>
    </row>
    <row r="58" spans="1:10" ht="12">
      <c r="A58" s="1110"/>
      <c r="B58" s="1110"/>
      <c r="C58" s="1110"/>
      <c r="D58" s="1110"/>
      <c r="E58" s="1110"/>
      <c r="F58" s="1110"/>
      <c r="G58" s="1110"/>
      <c r="H58" s="1110"/>
      <c r="I58" s="1110"/>
      <c r="J58" s="1110"/>
    </row>
  </sheetData>
  <sheetProtection/>
  <mergeCells count="21">
    <mergeCell ref="A58:J58"/>
    <mergeCell ref="H51:K51"/>
    <mergeCell ref="A9:A10"/>
    <mergeCell ref="B9:B10"/>
    <mergeCell ref="C9:D9"/>
    <mergeCell ref="I9:J9"/>
    <mergeCell ref="D50:G50"/>
    <mergeCell ref="E9:F9"/>
    <mergeCell ref="I49:J49"/>
    <mergeCell ref="E49:F49"/>
    <mergeCell ref="K9:L9"/>
    <mergeCell ref="H50:J50"/>
    <mergeCell ref="H52:J52"/>
    <mergeCell ref="A56:J56"/>
    <mergeCell ref="E1:I1"/>
    <mergeCell ref="A2:J2"/>
    <mergeCell ref="A3:J3"/>
    <mergeCell ref="A8:B8"/>
    <mergeCell ref="A5:L5"/>
    <mergeCell ref="G9:H9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BreakPreview" zoomScaleSheetLayoutView="100" zoomScalePageLayoutView="0" workbookViewId="0" topLeftCell="A24">
      <selection activeCell="G47" sqref="G47"/>
    </sheetView>
  </sheetViews>
  <sheetFormatPr defaultColWidth="9.140625" defaultRowHeight="12.75"/>
  <cols>
    <col min="1" max="1" width="8.00390625" style="0" customWidth="1"/>
    <col min="2" max="2" width="24.14062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717"/>
      <c r="E1" s="717"/>
      <c r="F1" s="717"/>
      <c r="G1" s="717"/>
      <c r="H1" s="717"/>
      <c r="I1" s="717"/>
      <c r="L1" s="799" t="s">
        <v>88</v>
      </c>
      <c r="M1" s="799"/>
    </row>
    <row r="2" spans="1:13" ht="15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</row>
    <row r="4" ht="11.25" customHeight="1"/>
    <row r="5" spans="1:13" ht="15">
      <c r="A5" s="721" t="s">
        <v>742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</row>
    <row r="7" spans="1:11" ht="12.75">
      <c r="A7" s="724" t="s">
        <v>936</v>
      </c>
      <c r="B7" s="724"/>
      <c r="K7" s="105"/>
    </row>
    <row r="8" spans="1:14" ht="12.75">
      <c r="A8" s="29"/>
      <c r="B8" s="29"/>
      <c r="K8" s="95"/>
      <c r="L8" s="796" t="s">
        <v>779</v>
      </c>
      <c r="M8" s="796"/>
      <c r="N8" s="796"/>
    </row>
    <row r="9" spans="1:14" ht="15.75" customHeight="1">
      <c r="A9" s="797" t="s">
        <v>2</v>
      </c>
      <c r="B9" s="797" t="s">
        <v>3</v>
      </c>
      <c r="C9" s="691" t="s">
        <v>4</v>
      </c>
      <c r="D9" s="691"/>
      <c r="E9" s="691"/>
      <c r="F9" s="693"/>
      <c r="G9" s="792"/>
      <c r="H9" s="715" t="s">
        <v>102</v>
      </c>
      <c r="I9" s="715"/>
      <c r="J9" s="715"/>
      <c r="K9" s="715"/>
      <c r="L9" s="715"/>
      <c r="M9" s="797" t="s">
        <v>132</v>
      </c>
      <c r="N9" s="698" t="s">
        <v>133</v>
      </c>
    </row>
    <row r="10" spans="1:14" ht="39">
      <c r="A10" s="798"/>
      <c r="B10" s="798"/>
      <c r="C10" s="5" t="s">
        <v>5</v>
      </c>
      <c r="D10" s="5" t="s">
        <v>6</v>
      </c>
      <c r="E10" s="5" t="s">
        <v>355</v>
      </c>
      <c r="F10" s="7" t="s">
        <v>100</v>
      </c>
      <c r="G10" s="6" t="s">
        <v>356</v>
      </c>
      <c r="H10" s="5" t="s">
        <v>5</v>
      </c>
      <c r="I10" s="5" t="s">
        <v>6</v>
      </c>
      <c r="J10" s="5" t="s">
        <v>355</v>
      </c>
      <c r="K10" s="7" t="s">
        <v>100</v>
      </c>
      <c r="L10" s="7" t="s">
        <v>357</v>
      </c>
      <c r="M10" s="798"/>
      <c r="N10" s="698"/>
    </row>
    <row r="11" spans="1:14" s="14" customFormat="1" ht="13.5">
      <c r="A11" s="195" t="s">
        <v>258</v>
      </c>
      <c r="B11" s="195" t="s">
        <v>259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">
      <c r="A12" s="346" t="s">
        <v>258</v>
      </c>
      <c r="B12" s="347" t="s">
        <v>884</v>
      </c>
      <c r="C12" s="8">
        <v>1454</v>
      </c>
      <c r="D12" s="8">
        <v>174</v>
      </c>
      <c r="E12" s="8">
        <v>0</v>
      </c>
      <c r="F12" s="489">
        <v>0</v>
      </c>
      <c r="G12" s="490">
        <f>SUM(C12:F12)</f>
        <v>1628</v>
      </c>
      <c r="H12" s="8">
        <v>1454</v>
      </c>
      <c r="I12" s="8">
        <v>173</v>
      </c>
      <c r="J12" s="8">
        <v>0</v>
      </c>
      <c r="K12" s="8">
        <v>0</v>
      </c>
      <c r="L12" s="8">
        <f>SUM(H12:K12)</f>
        <v>1627</v>
      </c>
      <c r="M12" s="8">
        <f>G12-L12</f>
        <v>1</v>
      </c>
      <c r="N12" s="793" t="s">
        <v>946</v>
      </c>
    </row>
    <row r="13" spans="1:14" ht="12">
      <c r="A13" s="346" t="s">
        <v>259</v>
      </c>
      <c r="B13" s="347" t="s">
        <v>885</v>
      </c>
      <c r="C13" s="8">
        <v>1914</v>
      </c>
      <c r="D13" s="8">
        <v>146</v>
      </c>
      <c r="E13" s="8">
        <v>0</v>
      </c>
      <c r="F13" s="489">
        <v>0</v>
      </c>
      <c r="G13" s="490">
        <f aca="true" t="shared" si="0" ref="G13:G44">SUM(C13:F13)</f>
        <v>2060</v>
      </c>
      <c r="H13" s="8">
        <v>1914</v>
      </c>
      <c r="I13" s="8">
        <v>145</v>
      </c>
      <c r="J13" s="8">
        <v>0</v>
      </c>
      <c r="K13" s="8">
        <v>0</v>
      </c>
      <c r="L13" s="8">
        <f aca="true" t="shared" si="1" ref="L13:L44">SUM(H13:K13)</f>
        <v>2059</v>
      </c>
      <c r="M13" s="8">
        <f aca="true" t="shared" si="2" ref="M13:M44">G13-L13</f>
        <v>1</v>
      </c>
      <c r="N13" s="794"/>
    </row>
    <row r="14" spans="1:14" ht="12">
      <c r="A14" s="346" t="s">
        <v>260</v>
      </c>
      <c r="B14" s="347" t="s">
        <v>886</v>
      </c>
      <c r="C14" s="8">
        <v>825</v>
      </c>
      <c r="D14" s="8">
        <v>115</v>
      </c>
      <c r="E14" s="8">
        <v>0</v>
      </c>
      <c r="F14" s="489">
        <v>0</v>
      </c>
      <c r="G14" s="490">
        <f t="shared" si="0"/>
        <v>940</v>
      </c>
      <c r="H14" s="8">
        <v>825</v>
      </c>
      <c r="I14" s="8">
        <v>113</v>
      </c>
      <c r="J14" s="8">
        <v>0</v>
      </c>
      <c r="K14" s="8">
        <v>0</v>
      </c>
      <c r="L14" s="8">
        <f t="shared" si="1"/>
        <v>938</v>
      </c>
      <c r="M14" s="8">
        <f t="shared" si="2"/>
        <v>2</v>
      </c>
      <c r="N14" s="794"/>
    </row>
    <row r="15" spans="1:14" ht="12">
      <c r="A15" s="346" t="s">
        <v>261</v>
      </c>
      <c r="B15" s="347" t="s">
        <v>887</v>
      </c>
      <c r="C15" s="8">
        <v>2045</v>
      </c>
      <c r="D15" s="8">
        <v>103</v>
      </c>
      <c r="E15" s="8">
        <v>0</v>
      </c>
      <c r="F15" s="489">
        <v>0</v>
      </c>
      <c r="G15" s="490">
        <f t="shared" si="0"/>
        <v>2148</v>
      </c>
      <c r="H15" s="8">
        <v>2045</v>
      </c>
      <c r="I15" s="8">
        <v>103</v>
      </c>
      <c r="J15" s="8">
        <v>0</v>
      </c>
      <c r="K15" s="8">
        <v>0</v>
      </c>
      <c r="L15" s="8">
        <f t="shared" si="1"/>
        <v>2148</v>
      </c>
      <c r="M15" s="8">
        <f t="shared" si="2"/>
        <v>0</v>
      </c>
      <c r="N15" s="794"/>
    </row>
    <row r="16" spans="1:14" ht="12">
      <c r="A16" s="346" t="s">
        <v>262</v>
      </c>
      <c r="B16" s="347" t="s">
        <v>888</v>
      </c>
      <c r="C16" s="8">
        <v>821</v>
      </c>
      <c r="D16" s="8">
        <v>171</v>
      </c>
      <c r="E16" s="8">
        <v>0</v>
      </c>
      <c r="F16" s="489">
        <v>0</v>
      </c>
      <c r="G16" s="490">
        <f t="shared" si="0"/>
        <v>992</v>
      </c>
      <c r="H16" s="8">
        <v>821</v>
      </c>
      <c r="I16" s="8">
        <v>171</v>
      </c>
      <c r="J16" s="8">
        <v>0</v>
      </c>
      <c r="K16" s="8">
        <v>0</v>
      </c>
      <c r="L16" s="8">
        <f t="shared" si="1"/>
        <v>992</v>
      </c>
      <c r="M16" s="8">
        <f t="shared" si="2"/>
        <v>0</v>
      </c>
      <c r="N16" s="794"/>
    </row>
    <row r="17" spans="1:14" ht="12">
      <c r="A17" s="346" t="s">
        <v>263</v>
      </c>
      <c r="B17" s="347" t="s">
        <v>889</v>
      </c>
      <c r="C17" s="8">
        <v>1089</v>
      </c>
      <c r="D17" s="8">
        <v>50</v>
      </c>
      <c r="E17" s="8">
        <v>0</v>
      </c>
      <c r="F17" s="489">
        <v>0</v>
      </c>
      <c r="G17" s="490">
        <f t="shared" si="0"/>
        <v>1139</v>
      </c>
      <c r="H17" s="8">
        <v>1089</v>
      </c>
      <c r="I17" s="8">
        <v>49</v>
      </c>
      <c r="J17" s="8">
        <v>0</v>
      </c>
      <c r="K17" s="8">
        <v>0</v>
      </c>
      <c r="L17" s="8">
        <f t="shared" si="1"/>
        <v>1138</v>
      </c>
      <c r="M17" s="8">
        <f t="shared" si="2"/>
        <v>1</v>
      </c>
      <c r="N17" s="794"/>
    </row>
    <row r="18" spans="1:14" ht="12">
      <c r="A18" s="346" t="s">
        <v>264</v>
      </c>
      <c r="B18" s="347" t="s">
        <v>890</v>
      </c>
      <c r="C18" s="8">
        <v>1269</v>
      </c>
      <c r="D18" s="8">
        <v>161</v>
      </c>
      <c r="E18" s="8">
        <v>0</v>
      </c>
      <c r="F18" s="489">
        <v>0</v>
      </c>
      <c r="G18" s="490">
        <f t="shared" si="0"/>
        <v>1430</v>
      </c>
      <c r="H18" s="8">
        <v>1269</v>
      </c>
      <c r="I18" s="8">
        <v>161</v>
      </c>
      <c r="J18" s="8">
        <v>0</v>
      </c>
      <c r="K18" s="8">
        <v>0</v>
      </c>
      <c r="L18" s="8">
        <f t="shared" si="1"/>
        <v>1430</v>
      </c>
      <c r="M18" s="8">
        <f t="shared" si="2"/>
        <v>0</v>
      </c>
      <c r="N18" s="794"/>
    </row>
    <row r="19" spans="1:14" ht="12">
      <c r="A19" s="346" t="s">
        <v>265</v>
      </c>
      <c r="B19" s="347" t="s">
        <v>891</v>
      </c>
      <c r="C19" s="8">
        <v>1792</v>
      </c>
      <c r="D19" s="8">
        <v>254</v>
      </c>
      <c r="E19" s="8">
        <v>0</v>
      </c>
      <c r="F19" s="489">
        <v>0</v>
      </c>
      <c r="G19" s="490">
        <f t="shared" si="0"/>
        <v>2046</v>
      </c>
      <c r="H19" s="8">
        <v>1792</v>
      </c>
      <c r="I19" s="8">
        <v>254</v>
      </c>
      <c r="J19" s="8">
        <v>0</v>
      </c>
      <c r="K19" s="8">
        <v>0</v>
      </c>
      <c r="L19" s="8">
        <f t="shared" si="1"/>
        <v>2046</v>
      </c>
      <c r="M19" s="8">
        <f t="shared" si="2"/>
        <v>0</v>
      </c>
      <c r="N19" s="794"/>
    </row>
    <row r="20" spans="1:14" ht="12">
      <c r="A20" s="346" t="s">
        <v>284</v>
      </c>
      <c r="B20" s="347" t="s">
        <v>892</v>
      </c>
      <c r="C20" s="8">
        <v>1534</v>
      </c>
      <c r="D20" s="8">
        <v>18</v>
      </c>
      <c r="E20" s="8">
        <v>0</v>
      </c>
      <c r="F20" s="489">
        <v>0</v>
      </c>
      <c r="G20" s="490">
        <f t="shared" si="0"/>
        <v>1552</v>
      </c>
      <c r="H20" s="8">
        <v>1534</v>
      </c>
      <c r="I20" s="8">
        <v>17</v>
      </c>
      <c r="J20" s="8">
        <v>0</v>
      </c>
      <c r="K20" s="8">
        <v>0</v>
      </c>
      <c r="L20" s="8">
        <f t="shared" si="1"/>
        <v>1551</v>
      </c>
      <c r="M20" s="8">
        <f t="shared" si="2"/>
        <v>1</v>
      </c>
      <c r="N20" s="794"/>
    </row>
    <row r="21" spans="1:14" ht="12">
      <c r="A21" s="346" t="s">
        <v>285</v>
      </c>
      <c r="B21" s="347" t="s">
        <v>893</v>
      </c>
      <c r="C21" s="8">
        <v>776</v>
      </c>
      <c r="D21" s="8">
        <v>3</v>
      </c>
      <c r="E21" s="8">
        <v>0</v>
      </c>
      <c r="F21" s="489">
        <v>0</v>
      </c>
      <c r="G21" s="490">
        <f t="shared" si="0"/>
        <v>779</v>
      </c>
      <c r="H21" s="8">
        <v>776</v>
      </c>
      <c r="I21" s="8">
        <v>3</v>
      </c>
      <c r="J21" s="8">
        <v>0</v>
      </c>
      <c r="K21" s="8">
        <v>0</v>
      </c>
      <c r="L21" s="8">
        <f t="shared" si="1"/>
        <v>779</v>
      </c>
      <c r="M21" s="8">
        <f t="shared" si="2"/>
        <v>0</v>
      </c>
      <c r="N21" s="794"/>
    </row>
    <row r="22" spans="1:14" ht="12">
      <c r="A22" s="346" t="s">
        <v>286</v>
      </c>
      <c r="B22" s="347" t="s">
        <v>894</v>
      </c>
      <c r="C22" s="8">
        <v>1465</v>
      </c>
      <c r="D22" s="8">
        <v>109</v>
      </c>
      <c r="E22" s="8">
        <v>0</v>
      </c>
      <c r="F22" s="489">
        <v>0</v>
      </c>
      <c r="G22" s="490">
        <f t="shared" si="0"/>
        <v>1574</v>
      </c>
      <c r="H22" s="8">
        <v>1465</v>
      </c>
      <c r="I22" s="8">
        <v>109</v>
      </c>
      <c r="J22" s="8">
        <v>0</v>
      </c>
      <c r="K22" s="8">
        <v>0</v>
      </c>
      <c r="L22" s="8">
        <f t="shared" si="1"/>
        <v>1574</v>
      </c>
      <c r="M22" s="8">
        <f t="shared" si="2"/>
        <v>0</v>
      </c>
      <c r="N22" s="794"/>
    </row>
    <row r="23" spans="1:14" ht="12">
      <c r="A23" s="346" t="s">
        <v>314</v>
      </c>
      <c r="B23" s="347" t="s">
        <v>895</v>
      </c>
      <c r="C23" s="8">
        <v>1300</v>
      </c>
      <c r="D23" s="8">
        <v>30</v>
      </c>
      <c r="E23" s="8">
        <v>0</v>
      </c>
      <c r="F23" s="489">
        <v>0</v>
      </c>
      <c r="G23" s="490">
        <f t="shared" si="0"/>
        <v>1330</v>
      </c>
      <c r="H23" s="8">
        <v>1300</v>
      </c>
      <c r="I23" s="8">
        <v>30</v>
      </c>
      <c r="J23" s="8">
        <v>0</v>
      </c>
      <c r="K23" s="8">
        <v>0</v>
      </c>
      <c r="L23" s="8">
        <f t="shared" si="1"/>
        <v>1330</v>
      </c>
      <c r="M23" s="8">
        <f t="shared" si="2"/>
        <v>0</v>
      </c>
      <c r="N23" s="794"/>
    </row>
    <row r="24" spans="1:14" ht="12">
      <c r="A24" s="346" t="s">
        <v>315</v>
      </c>
      <c r="B24" s="347" t="s">
        <v>896</v>
      </c>
      <c r="C24" s="8">
        <v>1227</v>
      </c>
      <c r="D24" s="8">
        <v>266</v>
      </c>
      <c r="E24" s="8">
        <v>0</v>
      </c>
      <c r="F24" s="489">
        <v>0</v>
      </c>
      <c r="G24" s="490">
        <f t="shared" si="0"/>
        <v>1493</v>
      </c>
      <c r="H24" s="8">
        <v>1227</v>
      </c>
      <c r="I24" s="8">
        <v>266</v>
      </c>
      <c r="J24" s="8">
        <v>0</v>
      </c>
      <c r="K24" s="8">
        <v>0</v>
      </c>
      <c r="L24" s="8">
        <f t="shared" si="1"/>
        <v>1493</v>
      </c>
      <c r="M24" s="8">
        <f t="shared" si="2"/>
        <v>0</v>
      </c>
      <c r="N24" s="794"/>
    </row>
    <row r="25" spans="1:14" ht="12">
      <c r="A25" s="346" t="s">
        <v>316</v>
      </c>
      <c r="B25" s="347" t="s">
        <v>897</v>
      </c>
      <c r="C25" s="8">
        <v>1275</v>
      </c>
      <c r="D25" s="8">
        <v>48</v>
      </c>
      <c r="E25" s="8">
        <v>0</v>
      </c>
      <c r="F25" s="489">
        <v>0</v>
      </c>
      <c r="G25" s="490">
        <f t="shared" si="0"/>
        <v>1323</v>
      </c>
      <c r="H25" s="8">
        <v>1275</v>
      </c>
      <c r="I25" s="8">
        <v>48</v>
      </c>
      <c r="J25" s="8">
        <v>0</v>
      </c>
      <c r="K25" s="8">
        <v>0</v>
      </c>
      <c r="L25" s="8">
        <f t="shared" si="1"/>
        <v>1323</v>
      </c>
      <c r="M25" s="8">
        <f t="shared" si="2"/>
        <v>0</v>
      </c>
      <c r="N25" s="794"/>
    </row>
    <row r="26" spans="1:14" ht="12">
      <c r="A26" s="346" t="s">
        <v>317</v>
      </c>
      <c r="B26" s="347" t="s">
        <v>898</v>
      </c>
      <c r="C26" s="8">
        <v>485</v>
      </c>
      <c r="D26" s="8">
        <v>35</v>
      </c>
      <c r="E26" s="8">
        <v>41</v>
      </c>
      <c r="F26" s="489">
        <v>0</v>
      </c>
      <c r="G26" s="490">
        <f t="shared" si="0"/>
        <v>561</v>
      </c>
      <c r="H26" s="8">
        <v>485</v>
      </c>
      <c r="I26" s="8">
        <v>35</v>
      </c>
      <c r="J26" s="8">
        <v>41</v>
      </c>
      <c r="K26" s="8">
        <v>0</v>
      </c>
      <c r="L26" s="8">
        <f t="shared" si="1"/>
        <v>561</v>
      </c>
      <c r="M26" s="8">
        <f t="shared" si="2"/>
        <v>0</v>
      </c>
      <c r="N26" s="794"/>
    </row>
    <row r="27" spans="1:14" ht="12">
      <c r="A27" s="346" t="s">
        <v>899</v>
      </c>
      <c r="B27" s="347" t="s">
        <v>900</v>
      </c>
      <c r="C27" s="8">
        <v>1833</v>
      </c>
      <c r="D27" s="8">
        <v>173</v>
      </c>
      <c r="E27" s="8">
        <v>0</v>
      </c>
      <c r="F27" s="489">
        <v>0</v>
      </c>
      <c r="G27" s="490">
        <f t="shared" si="0"/>
        <v>2006</v>
      </c>
      <c r="H27" s="8">
        <v>1833</v>
      </c>
      <c r="I27" s="8">
        <v>172</v>
      </c>
      <c r="J27" s="8">
        <v>0</v>
      </c>
      <c r="K27" s="8">
        <v>0</v>
      </c>
      <c r="L27" s="8">
        <f t="shared" si="1"/>
        <v>2005</v>
      </c>
      <c r="M27" s="8">
        <f t="shared" si="2"/>
        <v>1</v>
      </c>
      <c r="N27" s="794"/>
    </row>
    <row r="28" spans="1:14" ht="12">
      <c r="A28" s="346" t="s">
        <v>901</v>
      </c>
      <c r="B28" s="347" t="s">
        <v>902</v>
      </c>
      <c r="C28" s="8">
        <v>1153</v>
      </c>
      <c r="D28" s="8">
        <v>14</v>
      </c>
      <c r="E28" s="8">
        <v>0</v>
      </c>
      <c r="F28" s="489">
        <v>0</v>
      </c>
      <c r="G28" s="490">
        <f t="shared" si="0"/>
        <v>1167</v>
      </c>
      <c r="H28" s="8">
        <v>1153</v>
      </c>
      <c r="I28" s="8">
        <v>14</v>
      </c>
      <c r="J28" s="8">
        <v>0</v>
      </c>
      <c r="K28" s="8">
        <v>0</v>
      </c>
      <c r="L28" s="8">
        <f t="shared" si="1"/>
        <v>1167</v>
      </c>
      <c r="M28" s="8">
        <f t="shared" si="2"/>
        <v>0</v>
      </c>
      <c r="N28" s="794"/>
    </row>
    <row r="29" spans="1:14" ht="12">
      <c r="A29" s="346" t="s">
        <v>903</v>
      </c>
      <c r="B29" s="347" t="s">
        <v>904</v>
      </c>
      <c r="C29" s="8">
        <v>1634</v>
      </c>
      <c r="D29" s="8">
        <v>161</v>
      </c>
      <c r="E29" s="8">
        <v>0</v>
      </c>
      <c r="F29" s="489">
        <v>0</v>
      </c>
      <c r="G29" s="490">
        <f t="shared" si="0"/>
        <v>1795</v>
      </c>
      <c r="H29" s="8">
        <v>1634</v>
      </c>
      <c r="I29" s="8">
        <v>161</v>
      </c>
      <c r="J29" s="8">
        <v>0</v>
      </c>
      <c r="K29" s="8">
        <v>0</v>
      </c>
      <c r="L29" s="8">
        <f t="shared" si="1"/>
        <v>1795</v>
      </c>
      <c r="M29" s="8">
        <f t="shared" si="2"/>
        <v>0</v>
      </c>
      <c r="N29" s="794"/>
    </row>
    <row r="30" spans="1:14" ht="12">
      <c r="A30" s="346" t="s">
        <v>905</v>
      </c>
      <c r="B30" s="347" t="s">
        <v>906</v>
      </c>
      <c r="C30" s="8">
        <v>1478</v>
      </c>
      <c r="D30" s="8">
        <v>404</v>
      </c>
      <c r="E30" s="8">
        <v>0</v>
      </c>
      <c r="F30" s="489">
        <v>0</v>
      </c>
      <c r="G30" s="490">
        <f t="shared" si="0"/>
        <v>1882</v>
      </c>
      <c r="H30" s="8">
        <v>1478</v>
      </c>
      <c r="I30" s="8">
        <v>404</v>
      </c>
      <c r="J30" s="8">
        <v>0</v>
      </c>
      <c r="K30" s="8">
        <v>0</v>
      </c>
      <c r="L30" s="8">
        <f t="shared" si="1"/>
        <v>1882</v>
      </c>
      <c r="M30" s="8">
        <f t="shared" si="2"/>
        <v>0</v>
      </c>
      <c r="N30" s="794"/>
    </row>
    <row r="31" spans="1:14" ht="12">
      <c r="A31" s="346" t="s">
        <v>907</v>
      </c>
      <c r="B31" s="347" t="s">
        <v>908</v>
      </c>
      <c r="C31" s="8">
        <v>1778</v>
      </c>
      <c r="D31" s="8">
        <v>216</v>
      </c>
      <c r="E31" s="8">
        <v>0</v>
      </c>
      <c r="F31" s="489">
        <v>0</v>
      </c>
      <c r="G31" s="490">
        <f t="shared" si="0"/>
        <v>1994</v>
      </c>
      <c r="H31" s="8">
        <v>1778</v>
      </c>
      <c r="I31" s="8">
        <v>215</v>
      </c>
      <c r="J31" s="8">
        <v>0</v>
      </c>
      <c r="K31" s="8">
        <v>0</v>
      </c>
      <c r="L31" s="8">
        <f t="shared" si="1"/>
        <v>1993</v>
      </c>
      <c r="M31" s="8">
        <f t="shared" si="2"/>
        <v>1</v>
      </c>
      <c r="N31" s="794"/>
    </row>
    <row r="32" spans="1:14" ht="12">
      <c r="A32" s="346" t="s">
        <v>909</v>
      </c>
      <c r="B32" s="347" t="s">
        <v>910</v>
      </c>
      <c r="C32" s="8">
        <v>1231</v>
      </c>
      <c r="D32" s="8">
        <v>31</v>
      </c>
      <c r="E32" s="8">
        <v>0</v>
      </c>
      <c r="F32" s="489">
        <v>0</v>
      </c>
      <c r="G32" s="490">
        <f t="shared" si="0"/>
        <v>1262</v>
      </c>
      <c r="H32" s="8">
        <v>1231</v>
      </c>
      <c r="I32" s="8">
        <v>30</v>
      </c>
      <c r="J32" s="8">
        <v>0</v>
      </c>
      <c r="K32" s="8">
        <v>0</v>
      </c>
      <c r="L32" s="8">
        <f t="shared" si="1"/>
        <v>1261</v>
      </c>
      <c r="M32" s="8">
        <f t="shared" si="2"/>
        <v>1</v>
      </c>
      <c r="N32" s="794"/>
    </row>
    <row r="33" spans="1:14" ht="12">
      <c r="A33" s="346" t="s">
        <v>911</v>
      </c>
      <c r="B33" s="347" t="s">
        <v>912</v>
      </c>
      <c r="C33" s="8">
        <v>1835</v>
      </c>
      <c r="D33" s="8">
        <v>169</v>
      </c>
      <c r="E33" s="8">
        <v>0</v>
      </c>
      <c r="F33" s="489">
        <v>0</v>
      </c>
      <c r="G33" s="490">
        <f t="shared" si="0"/>
        <v>2004</v>
      </c>
      <c r="H33" s="8">
        <v>1835</v>
      </c>
      <c r="I33" s="8">
        <v>168</v>
      </c>
      <c r="J33" s="8">
        <v>0</v>
      </c>
      <c r="K33" s="8">
        <v>0</v>
      </c>
      <c r="L33" s="8">
        <f t="shared" si="1"/>
        <v>2003</v>
      </c>
      <c r="M33" s="8">
        <f t="shared" si="2"/>
        <v>1</v>
      </c>
      <c r="N33" s="794"/>
    </row>
    <row r="34" spans="1:14" ht="12">
      <c r="A34" s="346" t="s">
        <v>913</v>
      </c>
      <c r="B34" s="347" t="s">
        <v>914</v>
      </c>
      <c r="C34" s="8">
        <v>990</v>
      </c>
      <c r="D34" s="8">
        <v>84</v>
      </c>
      <c r="E34" s="8">
        <v>0</v>
      </c>
      <c r="F34" s="489">
        <v>0</v>
      </c>
      <c r="G34" s="490">
        <f t="shared" si="0"/>
        <v>1074</v>
      </c>
      <c r="H34" s="8">
        <v>990</v>
      </c>
      <c r="I34" s="8">
        <v>83</v>
      </c>
      <c r="J34" s="8">
        <v>0</v>
      </c>
      <c r="K34" s="8">
        <v>0</v>
      </c>
      <c r="L34" s="8">
        <f t="shared" si="1"/>
        <v>1073</v>
      </c>
      <c r="M34" s="8">
        <f t="shared" si="2"/>
        <v>1</v>
      </c>
      <c r="N34" s="794"/>
    </row>
    <row r="35" spans="1:14" ht="12">
      <c r="A35" s="346" t="s">
        <v>915</v>
      </c>
      <c r="B35" s="347" t="s">
        <v>916</v>
      </c>
      <c r="C35" s="8">
        <v>1195</v>
      </c>
      <c r="D35" s="8">
        <v>1</v>
      </c>
      <c r="E35" s="8">
        <v>0</v>
      </c>
      <c r="F35" s="489">
        <v>0</v>
      </c>
      <c r="G35" s="490">
        <f t="shared" si="0"/>
        <v>1196</v>
      </c>
      <c r="H35" s="8">
        <v>1195</v>
      </c>
      <c r="I35" s="8">
        <v>1</v>
      </c>
      <c r="J35" s="8">
        <v>0</v>
      </c>
      <c r="K35" s="8">
        <v>0</v>
      </c>
      <c r="L35" s="8">
        <f t="shared" si="1"/>
        <v>1196</v>
      </c>
      <c r="M35" s="8">
        <f t="shared" si="2"/>
        <v>0</v>
      </c>
      <c r="N35" s="794"/>
    </row>
    <row r="36" spans="1:14" ht="12">
      <c r="A36" s="346" t="s">
        <v>917</v>
      </c>
      <c r="B36" s="347" t="s">
        <v>918</v>
      </c>
      <c r="C36" s="8">
        <v>1038</v>
      </c>
      <c r="D36" s="8">
        <v>152</v>
      </c>
      <c r="E36" s="8">
        <v>0</v>
      </c>
      <c r="F36" s="489">
        <v>0</v>
      </c>
      <c r="G36" s="490">
        <f t="shared" si="0"/>
        <v>1190</v>
      </c>
      <c r="H36" s="8">
        <v>1038</v>
      </c>
      <c r="I36" s="8">
        <v>152</v>
      </c>
      <c r="J36" s="8">
        <v>0</v>
      </c>
      <c r="K36" s="8">
        <v>0</v>
      </c>
      <c r="L36" s="8">
        <f t="shared" si="1"/>
        <v>1190</v>
      </c>
      <c r="M36" s="8">
        <f t="shared" si="2"/>
        <v>0</v>
      </c>
      <c r="N36" s="794"/>
    </row>
    <row r="37" spans="1:14" ht="12">
      <c r="A37" s="346" t="s">
        <v>919</v>
      </c>
      <c r="B37" s="347" t="s">
        <v>920</v>
      </c>
      <c r="C37" s="8">
        <v>1222</v>
      </c>
      <c r="D37" s="8">
        <v>10</v>
      </c>
      <c r="E37" s="8">
        <v>0</v>
      </c>
      <c r="F37" s="489">
        <v>0</v>
      </c>
      <c r="G37" s="490">
        <f t="shared" si="0"/>
        <v>1232</v>
      </c>
      <c r="H37" s="8">
        <v>1222</v>
      </c>
      <c r="I37" s="8">
        <v>9</v>
      </c>
      <c r="J37" s="8">
        <v>0</v>
      </c>
      <c r="K37" s="8">
        <v>0</v>
      </c>
      <c r="L37" s="8">
        <f t="shared" si="1"/>
        <v>1231</v>
      </c>
      <c r="M37" s="8">
        <f t="shared" si="2"/>
        <v>1</v>
      </c>
      <c r="N37" s="794"/>
    </row>
    <row r="38" spans="1:14" ht="12">
      <c r="A38" s="346" t="s">
        <v>921</v>
      </c>
      <c r="B38" s="347" t="s">
        <v>922</v>
      </c>
      <c r="C38" s="8">
        <v>1179</v>
      </c>
      <c r="D38" s="8">
        <v>140</v>
      </c>
      <c r="E38" s="8">
        <v>0</v>
      </c>
      <c r="F38" s="489">
        <v>0</v>
      </c>
      <c r="G38" s="490">
        <f t="shared" si="0"/>
        <v>1319</v>
      </c>
      <c r="H38" s="8">
        <v>1179</v>
      </c>
      <c r="I38" s="8">
        <v>138</v>
      </c>
      <c r="J38" s="8">
        <v>0</v>
      </c>
      <c r="K38" s="8">
        <v>0</v>
      </c>
      <c r="L38" s="8">
        <f t="shared" si="1"/>
        <v>1317</v>
      </c>
      <c r="M38" s="8">
        <f t="shared" si="2"/>
        <v>2</v>
      </c>
      <c r="N38" s="794"/>
    </row>
    <row r="39" spans="1:14" ht="12">
      <c r="A39" s="346" t="s">
        <v>923</v>
      </c>
      <c r="B39" s="348" t="s">
        <v>924</v>
      </c>
      <c r="C39" s="8">
        <v>955</v>
      </c>
      <c r="D39" s="8">
        <v>109</v>
      </c>
      <c r="E39" s="8">
        <v>0</v>
      </c>
      <c r="F39" s="489">
        <v>0</v>
      </c>
      <c r="G39" s="490">
        <f t="shared" si="0"/>
        <v>1064</v>
      </c>
      <c r="H39" s="8">
        <v>955</v>
      </c>
      <c r="I39" s="8">
        <v>108</v>
      </c>
      <c r="J39" s="8">
        <v>0</v>
      </c>
      <c r="K39" s="8">
        <v>0</v>
      </c>
      <c r="L39" s="8">
        <f t="shared" si="1"/>
        <v>1063</v>
      </c>
      <c r="M39" s="8">
        <f t="shared" si="2"/>
        <v>1</v>
      </c>
      <c r="N39" s="794"/>
    </row>
    <row r="40" spans="1:14" ht="12">
      <c r="A40" s="346" t="s">
        <v>925</v>
      </c>
      <c r="B40" s="348" t="s">
        <v>926</v>
      </c>
      <c r="C40" s="8">
        <v>687</v>
      </c>
      <c r="D40" s="8">
        <v>0</v>
      </c>
      <c r="E40" s="8">
        <v>0</v>
      </c>
      <c r="F40" s="489">
        <v>0</v>
      </c>
      <c r="G40" s="490">
        <f t="shared" si="0"/>
        <v>687</v>
      </c>
      <c r="H40" s="8">
        <v>687</v>
      </c>
      <c r="I40" s="8">
        <v>0</v>
      </c>
      <c r="J40" s="8">
        <v>0</v>
      </c>
      <c r="K40" s="8">
        <v>0</v>
      </c>
      <c r="L40" s="8">
        <f t="shared" si="1"/>
        <v>687</v>
      </c>
      <c r="M40" s="8">
        <f t="shared" si="2"/>
        <v>0</v>
      </c>
      <c r="N40" s="794"/>
    </row>
    <row r="41" spans="1:14" ht="12">
      <c r="A41" s="346" t="s">
        <v>927</v>
      </c>
      <c r="B41" s="348" t="s">
        <v>928</v>
      </c>
      <c r="C41" s="8">
        <v>808</v>
      </c>
      <c r="D41" s="8">
        <v>45</v>
      </c>
      <c r="E41" s="8">
        <v>0</v>
      </c>
      <c r="F41" s="489">
        <v>0</v>
      </c>
      <c r="G41" s="490">
        <f t="shared" si="0"/>
        <v>853</v>
      </c>
      <c r="H41" s="8">
        <v>808</v>
      </c>
      <c r="I41" s="8">
        <v>44</v>
      </c>
      <c r="J41" s="8">
        <v>0</v>
      </c>
      <c r="K41" s="8">
        <v>0</v>
      </c>
      <c r="L41" s="8">
        <f t="shared" si="1"/>
        <v>852</v>
      </c>
      <c r="M41" s="8">
        <f t="shared" si="2"/>
        <v>1</v>
      </c>
      <c r="N41" s="794"/>
    </row>
    <row r="42" spans="1:14" ht="12">
      <c r="A42" s="346" t="s">
        <v>929</v>
      </c>
      <c r="B42" s="348" t="s">
        <v>930</v>
      </c>
      <c r="C42" s="8">
        <v>480</v>
      </c>
      <c r="D42" s="8">
        <v>38</v>
      </c>
      <c r="E42" s="8">
        <v>0</v>
      </c>
      <c r="F42" s="489">
        <v>0</v>
      </c>
      <c r="G42" s="490">
        <f t="shared" si="0"/>
        <v>518</v>
      </c>
      <c r="H42" s="8">
        <v>480</v>
      </c>
      <c r="I42" s="8">
        <v>38</v>
      </c>
      <c r="J42" s="8">
        <v>0</v>
      </c>
      <c r="K42" s="8">
        <v>0</v>
      </c>
      <c r="L42" s="8">
        <f t="shared" si="1"/>
        <v>518</v>
      </c>
      <c r="M42" s="8">
        <f t="shared" si="2"/>
        <v>0</v>
      </c>
      <c r="N42" s="794"/>
    </row>
    <row r="43" spans="1:14" ht="12">
      <c r="A43" s="346" t="s">
        <v>931</v>
      </c>
      <c r="B43" s="348" t="s">
        <v>932</v>
      </c>
      <c r="C43" s="8">
        <v>364</v>
      </c>
      <c r="D43" s="8">
        <v>67</v>
      </c>
      <c r="E43" s="8">
        <v>0</v>
      </c>
      <c r="F43" s="489">
        <v>0</v>
      </c>
      <c r="G43" s="490">
        <f t="shared" si="0"/>
        <v>431</v>
      </c>
      <c r="H43" s="8">
        <v>364</v>
      </c>
      <c r="I43" s="8">
        <v>67</v>
      </c>
      <c r="J43" s="8">
        <v>0</v>
      </c>
      <c r="K43" s="8">
        <v>0</v>
      </c>
      <c r="L43" s="8">
        <f t="shared" si="1"/>
        <v>431</v>
      </c>
      <c r="M43" s="8">
        <f t="shared" si="2"/>
        <v>0</v>
      </c>
      <c r="N43" s="794"/>
    </row>
    <row r="44" spans="1:14" ht="12">
      <c r="A44" s="346" t="s">
        <v>933</v>
      </c>
      <c r="B44" s="348" t="s">
        <v>934</v>
      </c>
      <c r="C44" s="8">
        <v>650</v>
      </c>
      <c r="D44" s="8">
        <v>8</v>
      </c>
      <c r="E44" s="8">
        <v>0</v>
      </c>
      <c r="F44" s="489">
        <v>0</v>
      </c>
      <c r="G44" s="490">
        <f t="shared" si="0"/>
        <v>658</v>
      </c>
      <c r="H44" s="8">
        <v>650</v>
      </c>
      <c r="I44" s="8">
        <v>8</v>
      </c>
      <c r="J44" s="8">
        <v>0</v>
      </c>
      <c r="K44" s="8">
        <v>0</v>
      </c>
      <c r="L44" s="8">
        <f t="shared" si="1"/>
        <v>658</v>
      </c>
      <c r="M44" s="8">
        <f t="shared" si="2"/>
        <v>0</v>
      </c>
      <c r="N44" s="795"/>
    </row>
    <row r="45" spans="1:14" ht="12.75">
      <c r="A45" s="3" t="s">
        <v>18</v>
      </c>
      <c r="B45" s="9"/>
      <c r="C45" s="440">
        <f>SUM(C12:C44)</f>
        <v>39781</v>
      </c>
      <c r="D45" s="440">
        <f>SUM(D12:D44)</f>
        <v>3505</v>
      </c>
      <c r="E45" s="440">
        <f>SUM(E12:E44)</f>
        <v>41</v>
      </c>
      <c r="F45" s="440">
        <f>SUM(F12:F44)</f>
        <v>0</v>
      </c>
      <c r="G45" s="440">
        <f>SUM(G12:G44)</f>
        <v>43327</v>
      </c>
      <c r="H45" s="440">
        <f aca="true" t="shared" si="3" ref="H45:M45">SUM(H12:H44)</f>
        <v>39781</v>
      </c>
      <c r="I45" s="440">
        <f t="shared" si="3"/>
        <v>3489</v>
      </c>
      <c r="J45" s="440">
        <f t="shared" si="3"/>
        <v>41</v>
      </c>
      <c r="K45" s="440">
        <f t="shared" si="3"/>
        <v>0</v>
      </c>
      <c r="L45" s="440">
        <f t="shared" si="3"/>
        <v>43311</v>
      </c>
      <c r="M45" s="440">
        <f t="shared" si="3"/>
        <v>16</v>
      </c>
      <c r="N45" s="9"/>
    </row>
    <row r="46" spans="1:13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7" ht="12">
      <c r="A47" s="10" t="s">
        <v>8</v>
      </c>
      <c r="G47">
        <f>G45-E45</f>
        <v>43286</v>
      </c>
    </row>
    <row r="48" ht="12">
      <c r="A48" t="s">
        <v>9</v>
      </c>
    </row>
    <row r="49" spans="1:12" ht="12.75">
      <c r="A49" t="s">
        <v>10</v>
      </c>
      <c r="J49" s="11" t="s">
        <v>11</v>
      </c>
      <c r="K49" s="11"/>
      <c r="L49" s="11" t="s">
        <v>11</v>
      </c>
    </row>
    <row r="50" spans="1:12" ht="12.75">
      <c r="A50" s="15" t="s">
        <v>428</v>
      </c>
      <c r="J50" s="11"/>
      <c r="K50" s="11"/>
      <c r="L50" s="11"/>
    </row>
    <row r="51" spans="3:13" ht="12">
      <c r="C51" s="15" t="s">
        <v>429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3:13" ht="12">
      <c r="C52" s="15"/>
      <c r="E52" s="12"/>
      <c r="F52" s="12"/>
      <c r="G52" s="12"/>
      <c r="H52" s="12"/>
      <c r="I52" s="12"/>
      <c r="J52" s="12"/>
      <c r="K52" s="12"/>
      <c r="L52" s="12"/>
      <c r="M52" s="12"/>
    </row>
    <row r="53" spans="1:14" s="286" customFormat="1" ht="15" customHeight="1">
      <c r="A53" s="198"/>
      <c r="B53" s="198"/>
      <c r="C53"/>
      <c r="D53"/>
      <c r="E53"/>
      <c r="F53"/>
      <c r="G53"/>
      <c r="H53"/>
      <c r="I53" s="336"/>
      <c r="J53" s="336"/>
      <c r="K53"/>
      <c r="L53" s="349" t="s">
        <v>13</v>
      </c>
      <c r="M53" s="336"/>
      <c r="N53" s="336"/>
    </row>
    <row r="54" spans="1:14" s="286" customFormat="1" ht="15" customHeight="1">
      <c r="A54" s="198" t="s">
        <v>12</v>
      </c>
      <c r="B54"/>
      <c r="C54" s="1"/>
      <c r="D54" s="685" t="s">
        <v>13</v>
      </c>
      <c r="E54" s="685"/>
      <c r="F54" s="14"/>
      <c r="G54"/>
      <c r="H54"/>
      <c r="I54" s="336"/>
      <c r="J54" s="336"/>
      <c r="K54" s="350" t="s">
        <v>14</v>
      </c>
      <c r="L54" s="350"/>
      <c r="M54" s="336"/>
      <c r="N54" s="336"/>
    </row>
    <row r="55" spans="1:14" s="286" customFormat="1" ht="15.75" customHeight="1">
      <c r="A55" s="198"/>
      <c r="B55" s="198"/>
      <c r="C55" s="686" t="s">
        <v>882</v>
      </c>
      <c r="D55" s="686"/>
      <c r="E55" s="686"/>
      <c r="F55" s="686"/>
      <c r="G55"/>
      <c r="H55"/>
      <c r="I55"/>
      <c r="J55"/>
      <c r="K55" s="350" t="s">
        <v>883</v>
      </c>
      <c r="L55" s="350"/>
      <c r="M55" s="32"/>
      <c r="N55" s="32"/>
    </row>
    <row r="56" spans="1:14" s="286" customFormat="1" ht="12.75">
      <c r="A56"/>
      <c r="B56"/>
      <c r="C56"/>
      <c r="D56"/>
      <c r="E56"/>
      <c r="F56"/>
      <c r="G56"/>
      <c r="H56"/>
      <c r="I56" s="351"/>
      <c r="J56" s="351"/>
      <c r="K56" s="203" t="s">
        <v>83</v>
      </c>
      <c r="L56" s="200"/>
      <c r="M56" s="351"/>
      <c r="N56"/>
    </row>
    <row r="57" spans="1:13" ht="12">
      <c r="A57" s="791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</row>
  </sheetData>
  <sheetProtection/>
  <mergeCells count="17"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C55:F55"/>
    <mergeCell ref="A57:M57"/>
    <mergeCell ref="H9:L9"/>
    <mergeCell ref="C9:G9"/>
    <mergeCell ref="N9:N10"/>
    <mergeCell ref="D54:E54"/>
    <mergeCell ref="N12:N4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SheetLayoutView="100" zoomScalePageLayoutView="0" workbookViewId="0" topLeftCell="A24">
      <selection activeCell="C46" sqref="C46"/>
    </sheetView>
  </sheetViews>
  <sheetFormatPr defaultColWidth="9.140625" defaultRowHeight="12.75"/>
  <cols>
    <col min="1" max="1" width="7.57421875" style="0" customWidth="1"/>
    <col min="2" max="2" width="23.851562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717"/>
      <c r="E1" s="717"/>
      <c r="F1" s="717"/>
      <c r="G1" s="717"/>
      <c r="H1" s="717"/>
      <c r="I1" s="717"/>
      <c r="J1" s="717"/>
      <c r="K1" s="1"/>
      <c r="M1" s="98" t="s">
        <v>89</v>
      </c>
    </row>
    <row r="2" spans="1:14" ht="15">
      <c r="A2" s="800" t="s">
        <v>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</row>
    <row r="3" spans="1:14" ht="19.5">
      <c r="A3" s="722" t="s">
        <v>700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</row>
    <row r="4" ht="11.25" customHeight="1"/>
    <row r="5" spans="1:14" ht="15">
      <c r="A5" s="723" t="s">
        <v>743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</row>
    <row r="7" spans="1:14" ht="12.75">
      <c r="A7" s="724" t="s">
        <v>936</v>
      </c>
      <c r="B7" s="724"/>
      <c r="L7" s="796" t="s">
        <v>779</v>
      </c>
      <c r="M7" s="796"/>
      <c r="N7" s="796"/>
    </row>
    <row r="8" spans="1:14" ht="15.75" customHeight="1">
      <c r="A8" s="797" t="s">
        <v>2</v>
      </c>
      <c r="B8" s="797" t="s">
        <v>3</v>
      </c>
      <c r="C8" s="691" t="s">
        <v>4</v>
      </c>
      <c r="D8" s="691"/>
      <c r="E8" s="691"/>
      <c r="F8" s="691"/>
      <c r="G8" s="691"/>
      <c r="H8" s="691" t="s">
        <v>102</v>
      </c>
      <c r="I8" s="691"/>
      <c r="J8" s="691"/>
      <c r="K8" s="691"/>
      <c r="L8" s="691"/>
      <c r="M8" s="797" t="s">
        <v>132</v>
      </c>
      <c r="N8" s="698" t="s">
        <v>133</v>
      </c>
    </row>
    <row r="9" spans="1:18" ht="51.75">
      <c r="A9" s="798"/>
      <c r="B9" s="798"/>
      <c r="C9" s="5" t="s">
        <v>5</v>
      </c>
      <c r="D9" s="5" t="s">
        <v>6</v>
      </c>
      <c r="E9" s="5" t="s">
        <v>355</v>
      </c>
      <c r="F9" s="5" t="s">
        <v>100</v>
      </c>
      <c r="G9" s="5" t="s">
        <v>204</v>
      </c>
      <c r="H9" s="5" t="s">
        <v>5</v>
      </c>
      <c r="I9" s="5" t="s">
        <v>6</v>
      </c>
      <c r="J9" s="5" t="s">
        <v>355</v>
      </c>
      <c r="K9" s="5" t="s">
        <v>100</v>
      </c>
      <c r="L9" s="5" t="s">
        <v>203</v>
      </c>
      <c r="M9" s="798"/>
      <c r="N9" s="698"/>
      <c r="Q9" s="9"/>
      <c r="R9" s="12"/>
    </row>
    <row r="10" spans="1:14" s="14" customFormat="1" ht="13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">
      <c r="A11" s="346" t="s">
        <v>258</v>
      </c>
      <c r="B11" s="347" t="s">
        <v>884</v>
      </c>
      <c r="C11" s="8">
        <v>23</v>
      </c>
      <c r="D11" s="8">
        <v>0</v>
      </c>
      <c r="E11" s="8" t="s">
        <v>7</v>
      </c>
      <c r="F11" s="489" t="s">
        <v>7</v>
      </c>
      <c r="G11" s="490">
        <f>SUM(C11:F11)</f>
        <v>23</v>
      </c>
      <c r="H11" s="8">
        <v>23</v>
      </c>
      <c r="I11" s="8">
        <v>0</v>
      </c>
      <c r="J11" s="8">
        <v>0</v>
      </c>
      <c r="K11" s="8">
        <v>0</v>
      </c>
      <c r="L11" s="8">
        <f>SUM(H11:K11)</f>
        <v>23</v>
      </c>
      <c r="M11" s="8">
        <f>G11-L11</f>
        <v>0</v>
      </c>
      <c r="N11" s="9"/>
    </row>
    <row r="12" spans="1:14" ht="12">
      <c r="A12" s="346" t="s">
        <v>259</v>
      </c>
      <c r="B12" s="347" t="s">
        <v>885</v>
      </c>
      <c r="C12" s="8">
        <v>32</v>
      </c>
      <c r="D12" s="8">
        <v>0</v>
      </c>
      <c r="E12" s="8" t="s">
        <v>7</v>
      </c>
      <c r="F12" s="489" t="s">
        <v>7</v>
      </c>
      <c r="G12" s="490">
        <f aca="true" t="shared" si="0" ref="G12:G43">SUM(C12:F12)</f>
        <v>32</v>
      </c>
      <c r="H12" s="8">
        <v>32</v>
      </c>
      <c r="I12" s="8">
        <v>0</v>
      </c>
      <c r="J12" s="8">
        <v>0</v>
      </c>
      <c r="K12" s="8">
        <v>0</v>
      </c>
      <c r="L12" s="8">
        <f aca="true" t="shared" si="1" ref="L12:L43">SUM(H12:K12)</f>
        <v>32</v>
      </c>
      <c r="M12" s="8">
        <f aca="true" t="shared" si="2" ref="M12:M43">G12-L12</f>
        <v>0</v>
      </c>
      <c r="N12" s="9"/>
    </row>
    <row r="13" spans="1:14" ht="12">
      <c r="A13" s="346" t="s">
        <v>260</v>
      </c>
      <c r="B13" s="347" t="s">
        <v>886</v>
      </c>
      <c r="C13" s="8">
        <v>24</v>
      </c>
      <c r="D13" s="8">
        <v>0</v>
      </c>
      <c r="E13" s="8" t="s">
        <v>7</v>
      </c>
      <c r="F13" s="489" t="s">
        <v>7</v>
      </c>
      <c r="G13" s="490">
        <f t="shared" si="0"/>
        <v>24</v>
      </c>
      <c r="H13" s="8">
        <v>24</v>
      </c>
      <c r="I13" s="8">
        <v>0</v>
      </c>
      <c r="J13" s="8">
        <v>0</v>
      </c>
      <c r="K13" s="8">
        <v>0</v>
      </c>
      <c r="L13" s="8">
        <f t="shared" si="1"/>
        <v>24</v>
      </c>
      <c r="M13" s="8">
        <f t="shared" si="2"/>
        <v>0</v>
      </c>
      <c r="N13" s="9"/>
    </row>
    <row r="14" spans="1:14" ht="12">
      <c r="A14" s="346" t="s">
        <v>261</v>
      </c>
      <c r="B14" s="347" t="s">
        <v>887</v>
      </c>
      <c r="C14" s="8">
        <v>50</v>
      </c>
      <c r="D14" s="8">
        <v>0</v>
      </c>
      <c r="E14" s="8" t="s">
        <v>7</v>
      </c>
      <c r="F14" s="489" t="s">
        <v>7</v>
      </c>
      <c r="G14" s="490">
        <f t="shared" si="0"/>
        <v>50</v>
      </c>
      <c r="H14" s="8">
        <v>50</v>
      </c>
      <c r="I14" s="8">
        <v>0</v>
      </c>
      <c r="J14" s="8">
        <v>0</v>
      </c>
      <c r="K14" s="8">
        <v>0</v>
      </c>
      <c r="L14" s="8">
        <f t="shared" si="1"/>
        <v>50</v>
      </c>
      <c r="M14" s="8">
        <f t="shared" si="2"/>
        <v>0</v>
      </c>
      <c r="N14" s="9"/>
    </row>
    <row r="15" spans="1:14" ht="12">
      <c r="A15" s="346" t="s">
        <v>262</v>
      </c>
      <c r="B15" s="347" t="s">
        <v>888</v>
      </c>
      <c r="C15" s="8">
        <v>7</v>
      </c>
      <c r="D15" s="8">
        <v>1</v>
      </c>
      <c r="E15" s="8" t="s">
        <v>7</v>
      </c>
      <c r="F15" s="489" t="s">
        <v>7</v>
      </c>
      <c r="G15" s="490">
        <f t="shared" si="0"/>
        <v>8</v>
      </c>
      <c r="H15" s="8">
        <v>7</v>
      </c>
      <c r="I15" s="8">
        <v>0</v>
      </c>
      <c r="J15" s="8">
        <v>0</v>
      </c>
      <c r="K15" s="8">
        <v>0</v>
      </c>
      <c r="L15" s="8">
        <f t="shared" si="1"/>
        <v>7</v>
      </c>
      <c r="M15" s="8">
        <f t="shared" si="2"/>
        <v>1</v>
      </c>
      <c r="N15" s="9"/>
    </row>
    <row r="16" spans="1:14" ht="12">
      <c r="A16" s="346" t="s">
        <v>263</v>
      </c>
      <c r="B16" s="347" t="s">
        <v>889</v>
      </c>
      <c r="C16" s="8">
        <v>21</v>
      </c>
      <c r="D16" s="8">
        <v>1</v>
      </c>
      <c r="E16" s="8" t="s">
        <v>7</v>
      </c>
      <c r="F16" s="489" t="s">
        <v>7</v>
      </c>
      <c r="G16" s="490">
        <f t="shared" si="0"/>
        <v>22</v>
      </c>
      <c r="H16" s="8">
        <v>21</v>
      </c>
      <c r="I16" s="8">
        <v>1</v>
      </c>
      <c r="J16" s="8">
        <v>0</v>
      </c>
      <c r="K16" s="8">
        <v>0</v>
      </c>
      <c r="L16" s="8">
        <f t="shared" si="1"/>
        <v>22</v>
      </c>
      <c r="M16" s="8">
        <f t="shared" si="2"/>
        <v>0</v>
      </c>
      <c r="N16" s="9"/>
    </row>
    <row r="17" spans="1:14" ht="12">
      <c r="A17" s="346" t="s">
        <v>264</v>
      </c>
      <c r="B17" s="347" t="s">
        <v>890</v>
      </c>
      <c r="C17" s="8">
        <v>31</v>
      </c>
      <c r="D17" s="8">
        <v>1</v>
      </c>
      <c r="E17" s="8" t="s">
        <v>7</v>
      </c>
      <c r="F17" s="489" t="s">
        <v>7</v>
      </c>
      <c r="G17" s="490">
        <f t="shared" si="0"/>
        <v>32</v>
      </c>
      <c r="H17" s="8">
        <v>31</v>
      </c>
      <c r="I17" s="8">
        <v>0</v>
      </c>
      <c r="J17" s="8">
        <v>0</v>
      </c>
      <c r="K17" s="8">
        <v>0</v>
      </c>
      <c r="L17" s="8">
        <f t="shared" si="1"/>
        <v>31</v>
      </c>
      <c r="M17" s="8">
        <f t="shared" si="2"/>
        <v>1</v>
      </c>
      <c r="N17" s="9"/>
    </row>
    <row r="18" spans="1:14" ht="12">
      <c r="A18" s="346" t="s">
        <v>265</v>
      </c>
      <c r="B18" s="347" t="s">
        <v>891</v>
      </c>
      <c r="C18" s="8">
        <v>48</v>
      </c>
      <c r="D18" s="8">
        <v>0</v>
      </c>
      <c r="E18" s="8" t="s">
        <v>7</v>
      </c>
      <c r="F18" s="489" t="s">
        <v>7</v>
      </c>
      <c r="G18" s="490">
        <f t="shared" si="0"/>
        <v>48</v>
      </c>
      <c r="H18" s="8">
        <v>48</v>
      </c>
      <c r="I18" s="8">
        <v>0</v>
      </c>
      <c r="J18" s="8">
        <v>0</v>
      </c>
      <c r="K18" s="8">
        <v>0</v>
      </c>
      <c r="L18" s="8">
        <f t="shared" si="1"/>
        <v>48</v>
      </c>
      <c r="M18" s="8">
        <f t="shared" si="2"/>
        <v>0</v>
      </c>
      <c r="N18" s="9"/>
    </row>
    <row r="19" spans="1:14" ht="12">
      <c r="A19" s="346" t="s">
        <v>284</v>
      </c>
      <c r="B19" s="347" t="s">
        <v>892</v>
      </c>
      <c r="C19" s="8">
        <v>40</v>
      </c>
      <c r="D19" s="8">
        <v>0</v>
      </c>
      <c r="E19" s="8" t="s">
        <v>7</v>
      </c>
      <c r="F19" s="489" t="s">
        <v>7</v>
      </c>
      <c r="G19" s="490">
        <f t="shared" si="0"/>
        <v>40</v>
      </c>
      <c r="H19" s="8">
        <v>40</v>
      </c>
      <c r="I19" s="8">
        <v>0</v>
      </c>
      <c r="J19" s="8">
        <v>0</v>
      </c>
      <c r="K19" s="8">
        <v>0</v>
      </c>
      <c r="L19" s="8">
        <f t="shared" si="1"/>
        <v>40</v>
      </c>
      <c r="M19" s="8">
        <f t="shared" si="2"/>
        <v>0</v>
      </c>
      <c r="N19" s="9"/>
    </row>
    <row r="20" spans="1:14" ht="12">
      <c r="A20" s="346" t="s">
        <v>285</v>
      </c>
      <c r="B20" s="347" t="s">
        <v>893</v>
      </c>
      <c r="C20" s="8">
        <v>0</v>
      </c>
      <c r="D20" s="8">
        <v>2</v>
      </c>
      <c r="E20" s="8" t="s">
        <v>7</v>
      </c>
      <c r="F20" s="489" t="s">
        <v>7</v>
      </c>
      <c r="G20" s="490">
        <f t="shared" si="0"/>
        <v>2</v>
      </c>
      <c r="H20" s="8">
        <v>0</v>
      </c>
      <c r="I20" s="8">
        <v>1</v>
      </c>
      <c r="J20" s="8">
        <v>0</v>
      </c>
      <c r="K20" s="8">
        <v>0</v>
      </c>
      <c r="L20" s="8">
        <f t="shared" si="1"/>
        <v>1</v>
      </c>
      <c r="M20" s="8">
        <f t="shared" si="2"/>
        <v>1</v>
      </c>
      <c r="N20" s="9"/>
    </row>
    <row r="21" spans="1:14" ht="12">
      <c r="A21" s="346" t="s">
        <v>286</v>
      </c>
      <c r="B21" s="347" t="s">
        <v>894</v>
      </c>
      <c r="C21" s="8">
        <v>33</v>
      </c>
      <c r="D21" s="8">
        <v>0</v>
      </c>
      <c r="E21" s="8" t="s">
        <v>7</v>
      </c>
      <c r="F21" s="489" t="s">
        <v>7</v>
      </c>
      <c r="G21" s="490">
        <f t="shared" si="0"/>
        <v>33</v>
      </c>
      <c r="H21" s="8">
        <v>33</v>
      </c>
      <c r="I21" s="8">
        <v>0</v>
      </c>
      <c r="J21" s="8">
        <v>0</v>
      </c>
      <c r="K21" s="8">
        <v>0</v>
      </c>
      <c r="L21" s="8">
        <f t="shared" si="1"/>
        <v>33</v>
      </c>
      <c r="M21" s="8">
        <f t="shared" si="2"/>
        <v>0</v>
      </c>
      <c r="N21" s="9"/>
    </row>
    <row r="22" spans="1:14" ht="12">
      <c r="A22" s="346" t="s">
        <v>314</v>
      </c>
      <c r="B22" s="347" t="s">
        <v>895</v>
      </c>
      <c r="C22" s="8">
        <v>31</v>
      </c>
      <c r="D22" s="8">
        <v>0</v>
      </c>
      <c r="E22" s="8" t="s">
        <v>7</v>
      </c>
      <c r="F22" s="489" t="s">
        <v>7</v>
      </c>
      <c r="G22" s="490">
        <f t="shared" si="0"/>
        <v>31</v>
      </c>
      <c r="H22" s="8">
        <v>31</v>
      </c>
      <c r="I22" s="8">
        <v>0</v>
      </c>
      <c r="J22" s="8">
        <v>0</v>
      </c>
      <c r="K22" s="8">
        <v>0</v>
      </c>
      <c r="L22" s="8">
        <f t="shared" si="1"/>
        <v>31</v>
      </c>
      <c r="M22" s="8">
        <f t="shared" si="2"/>
        <v>0</v>
      </c>
      <c r="N22" s="9"/>
    </row>
    <row r="23" spans="1:14" ht="12">
      <c r="A23" s="346" t="s">
        <v>315</v>
      </c>
      <c r="B23" s="347" t="s">
        <v>896</v>
      </c>
      <c r="C23" s="8">
        <v>28</v>
      </c>
      <c r="D23" s="8">
        <v>1</v>
      </c>
      <c r="E23" s="8" t="s">
        <v>7</v>
      </c>
      <c r="F23" s="489" t="s">
        <v>7</v>
      </c>
      <c r="G23" s="490">
        <f t="shared" si="0"/>
        <v>29</v>
      </c>
      <c r="H23" s="8">
        <v>28</v>
      </c>
      <c r="I23" s="8">
        <v>0</v>
      </c>
      <c r="J23" s="8">
        <v>0</v>
      </c>
      <c r="K23" s="8">
        <v>0</v>
      </c>
      <c r="L23" s="8">
        <f t="shared" si="1"/>
        <v>28</v>
      </c>
      <c r="M23" s="8">
        <f t="shared" si="2"/>
        <v>1</v>
      </c>
      <c r="N23" s="9"/>
    </row>
    <row r="24" spans="1:14" ht="12">
      <c r="A24" s="346" t="s">
        <v>316</v>
      </c>
      <c r="B24" s="347" t="s">
        <v>897</v>
      </c>
      <c r="C24" s="8">
        <v>36</v>
      </c>
      <c r="D24" s="8">
        <v>1</v>
      </c>
      <c r="E24" s="8" t="s">
        <v>7</v>
      </c>
      <c r="F24" s="489" t="s">
        <v>7</v>
      </c>
      <c r="G24" s="490">
        <f t="shared" si="0"/>
        <v>37</v>
      </c>
      <c r="H24" s="8">
        <v>36</v>
      </c>
      <c r="I24" s="8">
        <v>0</v>
      </c>
      <c r="J24" s="8">
        <v>0</v>
      </c>
      <c r="K24" s="8">
        <v>0</v>
      </c>
      <c r="L24" s="8">
        <f t="shared" si="1"/>
        <v>36</v>
      </c>
      <c r="M24" s="8">
        <f t="shared" si="2"/>
        <v>1</v>
      </c>
      <c r="N24" s="9"/>
    </row>
    <row r="25" spans="1:14" ht="12">
      <c r="A25" s="346" t="s">
        <v>317</v>
      </c>
      <c r="B25" s="347" t="s">
        <v>898</v>
      </c>
      <c r="C25" s="8">
        <v>34</v>
      </c>
      <c r="D25" s="8">
        <v>0</v>
      </c>
      <c r="E25" s="8" t="s">
        <v>7</v>
      </c>
      <c r="F25" s="489" t="s">
        <v>7</v>
      </c>
      <c r="G25" s="490">
        <f t="shared" si="0"/>
        <v>34</v>
      </c>
      <c r="H25" s="8">
        <v>34</v>
      </c>
      <c r="I25" s="8">
        <v>0</v>
      </c>
      <c r="J25" s="8">
        <v>0</v>
      </c>
      <c r="K25" s="8">
        <v>0</v>
      </c>
      <c r="L25" s="8">
        <f t="shared" si="1"/>
        <v>34</v>
      </c>
      <c r="M25" s="8">
        <f t="shared" si="2"/>
        <v>0</v>
      </c>
      <c r="N25" s="9"/>
    </row>
    <row r="26" spans="1:14" ht="12">
      <c r="A26" s="346" t="s">
        <v>899</v>
      </c>
      <c r="B26" s="347" t="s">
        <v>900</v>
      </c>
      <c r="C26" s="8">
        <v>47</v>
      </c>
      <c r="D26" s="8">
        <v>0</v>
      </c>
      <c r="E26" s="8" t="s">
        <v>7</v>
      </c>
      <c r="F26" s="489" t="s">
        <v>7</v>
      </c>
      <c r="G26" s="490">
        <f t="shared" si="0"/>
        <v>47</v>
      </c>
      <c r="H26" s="8">
        <v>47</v>
      </c>
      <c r="I26" s="8">
        <v>0</v>
      </c>
      <c r="J26" s="8">
        <v>0</v>
      </c>
      <c r="K26" s="8">
        <v>0</v>
      </c>
      <c r="L26" s="8">
        <f t="shared" si="1"/>
        <v>47</v>
      </c>
      <c r="M26" s="8">
        <f t="shared" si="2"/>
        <v>0</v>
      </c>
      <c r="N26" s="9"/>
    </row>
    <row r="27" spans="1:14" ht="12">
      <c r="A27" s="346" t="s">
        <v>901</v>
      </c>
      <c r="B27" s="347" t="s">
        <v>902</v>
      </c>
      <c r="C27" s="8">
        <v>1</v>
      </c>
      <c r="D27" s="8">
        <v>0</v>
      </c>
      <c r="E27" s="8" t="s">
        <v>7</v>
      </c>
      <c r="F27" s="489" t="s">
        <v>7</v>
      </c>
      <c r="G27" s="490">
        <f t="shared" si="0"/>
        <v>1</v>
      </c>
      <c r="H27" s="8">
        <v>1</v>
      </c>
      <c r="I27" s="8">
        <v>0</v>
      </c>
      <c r="J27" s="8">
        <v>0</v>
      </c>
      <c r="K27" s="8">
        <v>0</v>
      </c>
      <c r="L27" s="8">
        <f t="shared" si="1"/>
        <v>1</v>
      </c>
      <c r="M27" s="8">
        <f t="shared" si="2"/>
        <v>0</v>
      </c>
      <c r="N27" s="9"/>
    </row>
    <row r="28" spans="1:14" ht="12">
      <c r="A28" s="346" t="s">
        <v>903</v>
      </c>
      <c r="B28" s="347" t="s">
        <v>904</v>
      </c>
      <c r="C28" s="8">
        <v>53</v>
      </c>
      <c r="D28" s="8">
        <v>0</v>
      </c>
      <c r="E28" s="8" t="s">
        <v>7</v>
      </c>
      <c r="F28" s="489" t="s">
        <v>7</v>
      </c>
      <c r="G28" s="490">
        <f t="shared" si="0"/>
        <v>53</v>
      </c>
      <c r="H28" s="8">
        <v>53</v>
      </c>
      <c r="I28" s="8">
        <v>0</v>
      </c>
      <c r="J28" s="8">
        <v>0</v>
      </c>
      <c r="K28" s="8">
        <v>0</v>
      </c>
      <c r="L28" s="8">
        <f t="shared" si="1"/>
        <v>53</v>
      </c>
      <c r="M28" s="8">
        <f t="shared" si="2"/>
        <v>0</v>
      </c>
      <c r="N28" s="9"/>
    </row>
    <row r="29" spans="1:14" ht="12">
      <c r="A29" s="346" t="s">
        <v>905</v>
      </c>
      <c r="B29" s="347" t="s">
        <v>906</v>
      </c>
      <c r="C29" s="8">
        <v>12</v>
      </c>
      <c r="D29" s="8">
        <v>0</v>
      </c>
      <c r="E29" s="8" t="s">
        <v>7</v>
      </c>
      <c r="F29" s="489" t="s">
        <v>7</v>
      </c>
      <c r="G29" s="490">
        <f t="shared" si="0"/>
        <v>12</v>
      </c>
      <c r="H29" s="8">
        <v>12</v>
      </c>
      <c r="I29" s="8">
        <v>0</v>
      </c>
      <c r="J29" s="8">
        <v>0</v>
      </c>
      <c r="K29" s="8">
        <v>0</v>
      </c>
      <c r="L29" s="8">
        <f t="shared" si="1"/>
        <v>12</v>
      </c>
      <c r="M29" s="8">
        <f t="shared" si="2"/>
        <v>0</v>
      </c>
      <c r="N29" s="9"/>
    </row>
    <row r="30" spans="1:14" ht="12">
      <c r="A30" s="346" t="s">
        <v>907</v>
      </c>
      <c r="B30" s="347" t="s">
        <v>908</v>
      </c>
      <c r="C30" s="8">
        <v>44</v>
      </c>
      <c r="D30" s="8">
        <v>0</v>
      </c>
      <c r="E30" s="8" t="s">
        <v>7</v>
      </c>
      <c r="F30" s="489" t="s">
        <v>7</v>
      </c>
      <c r="G30" s="490">
        <f t="shared" si="0"/>
        <v>44</v>
      </c>
      <c r="H30" s="8">
        <v>44</v>
      </c>
      <c r="I30" s="8">
        <v>0</v>
      </c>
      <c r="J30" s="8">
        <v>0</v>
      </c>
      <c r="K30" s="8">
        <v>0</v>
      </c>
      <c r="L30" s="8">
        <f t="shared" si="1"/>
        <v>44</v>
      </c>
      <c r="M30" s="8">
        <f t="shared" si="2"/>
        <v>0</v>
      </c>
      <c r="N30" s="9"/>
    </row>
    <row r="31" spans="1:14" ht="12">
      <c r="A31" s="346" t="s">
        <v>909</v>
      </c>
      <c r="B31" s="347" t="s">
        <v>910</v>
      </c>
      <c r="C31" s="8">
        <v>31</v>
      </c>
      <c r="D31" s="8">
        <v>0</v>
      </c>
      <c r="E31" s="8" t="s">
        <v>7</v>
      </c>
      <c r="F31" s="489" t="s">
        <v>7</v>
      </c>
      <c r="G31" s="490">
        <f t="shared" si="0"/>
        <v>31</v>
      </c>
      <c r="H31" s="8">
        <v>31</v>
      </c>
      <c r="I31" s="8">
        <v>0</v>
      </c>
      <c r="J31" s="8">
        <v>0</v>
      </c>
      <c r="K31" s="8">
        <v>0</v>
      </c>
      <c r="L31" s="8">
        <f t="shared" si="1"/>
        <v>31</v>
      </c>
      <c r="M31" s="8">
        <f t="shared" si="2"/>
        <v>0</v>
      </c>
      <c r="N31" s="9"/>
    </row>
    <row r="32" spans="1:14" ht="12">
      <c r="A32" s="346" t="s">
        <v>911</v>
      </c>
      <c r="B32" s="347" t="s">
        <v>912</v>
      </c>
      <c r="C32" s="8">
        <v>68</v>
      </c>
      <c r="D32" s="8">
        <v>0</v>
      </c>
      <c r="E32" s="8" t="s">
        <v>7</v>
      </c>
      <c r="F32" s="489" t="s">
        <v>7</v>
      </c>
      <c r="G32" s="490">
        <f t="shared" si="0"/>
        <v>68</v>
      </c>
      <c r="H32" s="8">
        <v>68</v>
      </c>
      <c r="I32" s="8">
        <v>0</v>
      </c>
      <c r="J32" s="8">
        <v>0</v>
      </c>
      <c r="K32" s="8">
        <v>0</v>
      </c>
      <c r="L32" s="8">
        <f t="shared" si="1"/>
        <v>68</v>
      </c>
      <c r="M32" s="8">
        <f t="shared" si="2"/>
        <v>0</v>
      </c>
      <c r="N32" s="9"/>
    </row>
    <row r="33" spans="1:14" ht="12">
      <c r="A33" s="346" t="s">
        <v>913</v>
      </c>
      <c r="B33" s="347" t="s">
        <v>914</v>
      </c>
      <c r="C33" s="8">
        <v>36</v>
      </c>
      <c r="D33" s="8">
        <v>1</v>
      </c>
      <c r="E33" s="8" t="s">
        <v>7</v>
      </c>
      <c r="F33" s="489" t="s">
        <v>7</v>
      </c>
      <c r="G33" s="490">
        <f t="shared" si="0"/>
        <v>37</v>
      </c>
      <c r="H33" s="8">
        <v>36</v>
      </c>
      <c r="I33" s="8">
        <v>0</v>
      </c>
      <c r="J33" s="8">
        <v>0</v>
      </c>
      <c r="K33" s="8">
        <v>0</v>
      </c>
      <c r="L33" s="8">
        <f t="shared" si="1"/>
        <v>36</v>
      </c>
      <c r="M33" s="8">
        <f t="shared" si="2"/>
        <v>1</v>
      </c>
      <c r="N33" s="9"/>
    </row>
    <row r="34" spans="1:14" ht="12">
      <c r="A34" s="346" t="s">
        <v>915</v>
      </c>
      <c r="B34" s="347" t="s">
        <v>916</v>
      </c>
      <c r="C34" s="8">
        <v>49</v>
      </c>
      <c r="D34" s="8">
        <v>0</v>
      </c>
      <c r="E34" s="8" t="s">
        <v>7</v>
      </c>
      <c r="F34" s="489" t="s">
        <v>7</v>
      </c>
      <c r="G34" s="490">
        <f t="shared" si="0"/>
        <v>49</v>
      </c>
      <c r="H34" s="8">
        <v>49</v>
      </c>
      <c r="I34" s="8">
        <v>0</v>
      </c>
      <c r="J34" s="8">
        <v>0</v>
      </c>
      <c r="K34" s="8">
        <v>0</v>
      </c>
      <c r="L34" s="8">
        <f t="shared" si="1"/>
        <v>49</v>
      </c>
      <c r="M34" s="8">
        <f t="shared" si="2"/>
        <v>0</v>
      </c>
      <c r="N34" s="9"/>
    </row>
    <row r="35" spans="1:14" ht="12">
      <c r="A35" s="346" t="s">
        <v>917</v>
      </c>
      <c r="B35" s="347" t="s">
        <v>918</v>
      </c>
      <c r="C35" s="8">
        <v>24</v>
      </c>
      <c r="D35" s="8">
        <v>0</v>
      </c>
      <c r="E35" s="8" t="s">
        <v>7</v>
      </c>
      <c r="F35" s="489" t="s">
        <v>7</v>
      </c>
      <c r="G35" s="490">
        <f t="shared" si="0"/>
        <v>24</v>
      </c>
      <c r="H35" s="8">
        <v>24</v>
      </c>
      <c r="I35" s="8">
        <v>0</v>
      </c>
      <c r="J35" s="8">
        <v>0</v>
      </c>
      <c r="K35" s="8">
        <v>0</v>
      </c>
      <c r="L35" s="8">
        <f t="shared" si="1"/>
        <v>24</v>
      </c>
      <c r="M35" s="8">
        <f t="shared" si="2"/>
        <v>0</v>
      </c>
      <c r="N35" s="9"/>
    </row>
    <row r="36" spans="1:14" ht="12">
      <c r="A36" s="346" t="s">
        <v>919</v>
      </c>
      <c r="B36" s="347" t="s">
        <v>920</v>
      </c>
      <c r="C36" s="8">
        <v>9</v>
      </c>
      <c r="D36" s="8">
        <v>0</v>
      </c>
      <c r="E36" s="8" t="s">
        <v>7</v>
      </c>
      <c r="F36" s="489" t="s">
        <v>7</v>
      </c>
      <c r="G36" s="490">
        <f t="shared" si="0"/>
        <v>9</v>
      </c>
      <c r="H36" s="8">
        <v>9</v>
      </c>
      <c r="I36" s="8">
        <v>0</v>
      </c>
      <c r="J36" s="8">
        <v>0</v>
      </c>
      <c r="K36" s="8">
        <v>0</v>
      </c>
      <c r="L36" s="8">
        <f t="shared" si="1"/>
        <v>9</v>
      </c>
      <c r="M36" s="8">
        <f t="shared" si="2"/>
        <v>0</v>
      </c>
      <c r="N36" s="9"/>
    </row>
    <row r="37" spans="1:14" ht="12">
      <c r="A37" s="346" t="s">
        <v>921</v>
      </c>
      <c r="B37" s="347" t="s">
        <v>922</v>
      </c>
      <c r="C37" s="8">
        <v>10</v>
      </c>
      <c r="D37" s="8">
        <v>0</v>
      </c>
      <c r="E37" s="8" t="s">
        <v>7</v>
      </c>
      <c r="F37" s="489" t="s">
        <v>7</v>
      </c>
      <c r="G37" s="490">
        <f t="shared" si="0"/>
        <v>10</v>
      </c>
      <c r="H37" s="8">
        <v>10</v>
      </c>
      <c r="I37" s="8">
        <v>0</v>
      </c>
      <c r="J37" s="8">
        <v>0</v>
      </c>
      <c r="K37" s="8">
        <v>0</v>
      </c>
      <c r="L37" s="8">
        <f t="shared" si="1"/>
        <v>10</v>
      </c>
      <c r="M37" s="8">
        <f t="shared" si="2"/>
        <v>0</v>
      </c>
      <c r="N37" s="9"/>
    </row>
    <row r="38" spans="1:14" ht="12">
      <c r="A38" s="346" t="s">
        <v>923</v>
      </c>
      <c r="B38" s="348" t="s">
        <v>924</v>
      </c>
      <c r="C38" s="8">
        <v>23</v>
      </c>
      <c r="D38" s="8">
        <v>0</v>
      </c>
      <c r="E38" s="8" t="s">
        <v>7</v>
      </c>
      <c r="F38" s="489" t="s">
        <v>7</v>
      </c>
      <c r="G38" s="490">
        <f t="shared" si="0"/>
        <v>23</v>
      </c>
      <c r="H38" s="8">
        <v>23</v>
      </c>
      <c r="I38" s="8">
        <v>0</v>
      </c>
      <c r="J38" s="8">
        <v>0</v>
      </c>
      <c r="K38" s="8">
        <v>0</v>
      </c>
      <c r="L38" s="8">
        <f t="shared" si="1"/>
        <v>23</v>
      </c>
      <c r="M38" s="8">
        <f t="shared" si="2"/>
        <v>0</v>
      </c>
      <c r="N38" s="9"/>
    </row>
    <row r="39" spans="1:14" ht="12">
      <c r="A39" s="346" t="s">
        <v>925</v>
      </c>
      <c r="B39" s="348" t="s">
        <v>926</v>
      </c>
      <c r="C39" s="8">
        <v>13</v>
      </c>
      <c r="D39" s="8">
        <v>0</v>
      </c>
      <c r="E39" s="8" t="s">
        <v>7</v>
      </c>
      <c r="F39" s="489" t="s">
        <v>7</v>
      </c>
      <c r="G39" s="490">
        <f t="shared" si="0"/>
        <v>13</v>
      </c>
      <c r="H39" s="8">
        <v>13</v>
      </c>
      <c r="I39" s="8">
        <v>0</v>
      </c>
      <c r="J39" s="8">
        <v>0</v>
      </c>
      <c r="K39" s="8">
        <v>0</v>
      </c>
      <c r="L39" s="8">
        <f t="shared" si="1"/>
        <v>13</v>
      </c>
      <c r="M39" s="8">
        <f t="shared" si="2"/>
        <v>0</v>
      </c>
      <c r="N39" s="9"/>
    </row>
    <row r="40" spans="1:14" ht="12">
      <c r="A40" s="346" t="s">
        <v>927</v>
      </c>
      <c r="B40" s="348" t="s">
        <v>928</v>
      </c>
      <c r="C40" s="8">
        <v>11</v>
      </c>
      <c r="D40" s="8">
        <v>0</v>
      </c>
      <c r="E40" s="8" t="s">
        <v>7</v>
      </c>
      <c r="F40" s="489" t="s">
        <v>7</v>
      </c>
      <c r="G40" s="490">
        <f t="shared" si="0"/>
        <v>11</v>
      </c>
      <c r="H40" s="8">
        <v>11</v>
      </c>
      <c r="I40" s="8">
        <v>0</v>
      </c>
      <c r="J40" s="8">
        <v>0</v>
      </c>
      <c r="K40" s="8">
        <v>0</v>
      </c>
      <c r="L40" s="8">
        <f t="shared" si="1"/>
        <v>11</v>
      </c>
      <c r="M40" s="8">
        <f t="shared" si="2"/>
        <v>0</v>
      </c>
      <c r="N40" s="9"/>
    </row>
    <row r="41" spans="1:14" ht="12">
      <c r="A41" s="346" t="s">
        <v>929</v>
      </c>
      <c r="B41" s="348" t="s">
        <v>930</v>
      </c>
      <c r="C41" s="8">
        <v>11</v>
      </c>
      <c r="D41" s="8">
        <v>0</v>
      </c>
      <c r="E41" s="8" t="s">
        <v>7</v>
      </c>
      <c r="F41" s="489" t="s">
        <v>7</v>
      </c>
      <c r="G41" s="490">
        <f t="shared" si="0"/>
        <v>11</v>
      </c>
      <c r="H41" s="8">
        <v>11</v>
      </c>
      <c r="I41" s="8">
        <v>0</v>
      </c>
      <c r="J41" s="8">
        <v>0</v>
      </c>
      <c r="K41" s="8">
        <v>0</v>
      </c>
      <c r="L41" s="8">
        <f t="shared" si="1"/>
        <v>11</v>
      </c>
      <c r="M41" s="8">
        <f t="shared" si="2"/>
        <v>0</v>
      </c>
      <c r="N41" s="9"/>
    </row>
    <row r="42" spans="1:14" ht="12">
      <c r="A42" s="346" t="s">
        <v>931</v>
      </c>
      <c r="B42" s="348" t="s">
        <v>932</v>
      </c>
      <c r="C42" s="8">
        <v>4</v>
      </c>
      <c r="D42" s="8">
        <v>0</v>
      </c>
      <c r="E42" s="8" t="s">
        <v>7</v>
      </c>
      <c r="F42" s="489" t="s">
        <v>7</v>
      </c>
      <c r="G42" s="490">
        <f t="shared" si="0"/>
        <v>4</v>
      </c>
      <c r="H42" s="8">
        <v>4</v>
      </c>
      <c r="I42" s="8">
        <v>0</v>
      </c>
      <c r="J42" s="8">
        <v>0</v>
      </c>
      <c r="K42" s="8">
        <v>0</v>
      </c>
      <c r="L42" s="8">
        <f t="shared" si="1"/>
        <v>4</v>
      </c>
      <c r="M42" s="8">
        <f t="shared" si="2"/>
        <v>0</v>
      </c>
      <c r="N42" s="9"/>
    </row>
    <row r="43" spans="1:14" ht="12">
      <c r="A43" s="346" t="s">
        <v>933</v>
      </c>
      <c r="B43" s="348" t="s">
        <v>934</v>
      </c>
      <c r="C43" s="8">
        <v>0</v>
      </c>
      <c r="D43" s="8">
        <v>0</v>
      </c>
      <c r="E43" s="8" t="s">
        <v>7</v>
      </c>
      <c r="F43" s="489" t="s">
        <v>7</v>
      </c>
      <c r="G43" s="490">
        <f t="shared" si="0"/>
        <v>0</v>
      </c>
      <c r="H43" s="8">
        <v>0</v>
      </c>
      <c r="I43" s="8">
        <v>0</v>
      </c>
      <c r="J43" s="8">
        <v>0</v>
      </c>
      <c r="K43" s="8">
        <v>0</v>
      </c>
      <c r="L43" s="8">
        <f t="shared" si="1"/>
        <v>0</v>
      </c>
      <c r="M43" s="8">
        <f t="shared" si="2"/>
        <v>0</v>
      </c>
      <c r="N43" s="9"/>
    </row>
    <row r="44" spans="1:14" ht="12.75">
      <c r="A44" s="3" t="s">
        <v>18</v>
      </c>
      <c r="B44" s="9"/>
      <c r="C44" s="8">
        <f aca="true" t="shared" si="3" ref="C44:M44">SUM(C11:C43)</f>
        <v>884</v>
      </c>
      <c r="D44" s="8">
        <f t="shared" si="3"/>
        <v>8</v>
      </c>
      <c r="E44" s="8">
        <f t="shared" si="3"/>
        <v>0</v>
      </c>
      <c r="F44" s="8">
        <f t="shared" si="3"/>
        <v>0</v>
      </c>
      <c r="G44" s="8">
        <f t="shared" si="3"/>
        <v>892</v>
      </c>
      <c r="H44" s="8">
        <f t="shared" si="3"/>
        <v>884</v>
      </c>
      <c r="I44" s="8">
        <f t="shared" si="3"/>
        <v>2</v>
      </c>
      <c r="J44" s="8">
        <f t="shared" si="3"/>
        <v>0</v>
      </c>
      <c r="K44" s="8">
        <f t="shared" si="3"/>
        <v>0</v>
      </c>
      <c r="L44" s="8">
        <f t="shared" si="3"/>
        <v>886</v>
      </c>
      <c r="M44" s="8">
        <f t="shared" si="3"/>
        <v>6</v>
      </c>
      <c r="N44" s="9"/>
    </row>
    <row r="45" spans="1:14" ht="12.75">
      <c r="A45" s="11"/>
      <c r="B45" s="12"/>
      <c r="C45" s="12">
        <v>8625</v>
      </c>
      <c r="D45" s="12">
        <v>4107</v>
      </c>
      <c r="E45" s="12">
        <v>150</v>
      </c>
      <c r="F45" s="12">
        <v>0</v>
      </c>
      <c r="G45" s="12">
        <v>12882</v>
      </c>
      <c r="H45" s="12">
        <v>8625</v>
      </c>
      <c r="I45" s="12">
        <v>4107</v>
      </c>
      <c r="J45" s="12">
        <v>150</v>
      </c>
      <c r="K45" s="12">
        <v>0</v>
      </c>
      <c r="L45" s="12">
        <v>12882</v>
      </c>
      <c r="M45" s="12">
        <v>0</v>
      </c>
      <c r="N45" s="12">
        <v>0</v>
      </c>
    </row>
    <row r="46" spans="1:14" ht="12">
      <c r="A46" s="10" t="s">
        <v>8</v>
      </c>
      <c r="C46" s="9">
        <f>SUM(C44:C45)</f>
        <v>9509</v>
      </c>
      <c r="D46" s="9">
        <f aca="true" t="shared" si="4" ref="D46:N46">SUM(D44:D45)</f>
        <v>4115</v>
      </c>
      <c r="E46" s="9">
        <f t="shared" si="4"/>
        <v>150</v>
      </c>
      <c r="F46" s="9">
        <f t="shared" si="4"/>
        <v>0</v>
      </c>
      <c r="G46" s="9">
        <f t="shared" si="4"/>
        <v>13774</v>
      </c>
      <c r="H46" s="9">
        <f t="shared" si="4"/>
        <v>9509</v>
      </c>
      <c r="I46" s="9">
        <f t="shared" si="4"/>
        <v>4109</v>
      </c>
      <c r="J46" s="9">
        <f t="shared" si="4"/>
        <v>150</v>
      </c>
      <c r="K46" s="9">
        <f t="shared" si="4"/>
        <v>0</v>
      </c>
      <c r="L46" s="9">
        <f t="shared" si="4"/>
        <v>13768</v>
      </c>
      <c r="M46" s="9">
        <f t="shared" si="4"/>
        <v>6</v>
      </c>
      <c r="N46" s="9">
        <f t="shared" si="4"/>
        <v>0</v>
      </c>
    </row>
    <row r="47" ht="12">
      <c r="A47" t="s">
        <v>9</v>
      </c>
    </row>
    <row r="48" spans="1:14" ht="12.75">
      <c r="A48" t="s">
        <v>10</v>
      </c>
      <c r="L48" s="11" t="s">
        <v>11</v>
      </c>
      <c r="M48" s="11"/>
      <c r="N48" s="11" t="s">
        <v>11</v>
      </c>
    </row>
    <row r="49" spans="1:12" ht="12.75">
      <c r="A49" s="15" t="s">
        <v>428</v>
      </c>
      <c r="J49" s="11"/>
      <c r="K49" s="11"/>
      <c r="L49" s="11"/>
    </row>
    <row r="50" spans="3:13" ht="12">
      <c r="C50" s="15" t="s">
        <v>429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5:14" ht="12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5:14" ht="12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s="286" customFormat="1" ht="15" customHeight="1">
      <c r="A53" s="198"/>
      <c r="B53" s="198"/>
      <c r="C53"/>
      <c r="D53"/>
      <c r="E53"/>
      <c r="F53"/>
      <c r="G53"/>
      <c r="H53"/>
      <c r="I53" s="336"/>
      <c r="J53" s="336"/>
      <c r="K53"/>
      <c r="L53" s="349" t="s">
        <v>13</v>
      </c>
      <c r="M53" s="336"/>
      <c r="N53" s="336"/>
    </row>
    <row r="54" spans="1:14" s="286" customFormat="1" ht="15" customHeight="1">
      <c r="A54" s="198" t="s">
        <v>12</v>
      </c>
      <c r="B54"/>
      <c r="C54" s="1"/>
      <c r="D54" s="685" t="s">
        <v>13</v>
      </c>
      <c r="E54" s="685"/>
      <c r="F54" s="14"/>
      <c r="G54"/>
      <c r="H54"/>
      <c r="I54" s="336"/>
      <c r="J54" s="336"/>
      <c r="K54" s="350" t="s">
        <v>14</v>
      </c>
      <c r="L54" s="350"/>
      <c r="M54" s="336"/>
      <c r="N54" s="336"/>
    </row>
    <row r="55" spans="1:14" s="286" customFormat="1" ht="15.75" customHeight="1">
      <c r="A55" s="198"/>
      <c r="B55" s="198"/>
      <c r="C55" s="686" t="s">
        <v>882</v>
      </c>
      <c r="D55" s="686"/>
      <c r="E55" s="686"/>
      <c r="F55" s="686"/>
      <c r="G55"/>
      <c r="H55"/>
      <c r="I55"/>
      <c r="J55"/>
      <c r="K55" s="350" t="s">
        <v>883</v>
      </c>
      <c r="L55" s="350"/>
      <c r="M55" s="32"/>
      <c r="N55" s="32"/>
    </row>
    <row r="56" spans="1:14" s="286" customFormat="1" ht="12.75">
      <c r="A56"/>
      <c r="B56"/>
      <c r="C56"/>
      <c r="D56"/>
      <c r="E56"/>
      <c r="F56"/>
      <c r="G56"/>
      <c r="H56"/>
      <c r="I56" s="351"/>
      <c r="J56" s="351"/>
      <c r="K56" s="203" t="s">
        <v>83</v>
      </c>
      <c r="L56" s="200"/>
      <c r="M56" s="351"/>
      <c r="N56"/>
    </row>
    <row r="57" spans="1:14" ht="12">
      <c r="A57" s="791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</row>
  </sheetData>
  <sheetProtection/>
  <mergeCells count="15">
    <mergeCell ref="D1:J1"/>
    <mergeCell ref="A2:N2"/>
    <mergeCell ref="A3:N3"/>
    <mergeCell ref="A5:N5"/>
    <mergeCell ref="L7:N7"/>
    <mergeCell ref="A7:B7"/>
    <mergeCell ref="D54:E54"/>
    <mergeCell ref="C55:F55"/>
    <mergeCell ref="A57:N57"/>
    <mergeCell ref="M8:M9"/>
    <mergeCell ref="N8:N9"/>
    <mergeCell ref="A8:A9"/>
    <mergeCell ref="B8:B9"/>
    <mergeCell ref="C8:G8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2019-05-03T05:46:39Z</cp:lastPrinted>
  <dcterms:created xsi:type="dcterms:W3CDTF">1996-10-14T23:33:28Z</dcterms:created>
  <dcterms:modified xsi:type="dcterms:W3CDTF">2019-06-25T19:52:42Z</dcterms:modified>
  <cp:category/>
  <cp:version/>
  <cp:contentType/>
  <cp:contentStatus/>
</cp:coreProperties>
</file>